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 část " sheetId="2" r:id="rId2"/>
    <sheet name="02 - Zdravotní instalace" sheetId="3" r:id="rId3"/>
    <sheet name="03 - Vzduchotechnika" sheetId="4" r:id="rId4"/>
    <sheet name="04 - Silnoproudá zařízení" sheetId="5" r:id="rId5"/>
    <sheet name="05 - Slaboproud" sheetId="6" r:id="rId6"/>
    <sheet name="06 - Vedlejší náklady" sheetId="7" r:id="rId7"/>
  </sheets>
  <definedNames>
    <definedName name="_xlnm.Print_Area" localSheetId="0">'Rekapitulace stavby'!$D$4:$AO$76,'Rekapitulace stavby'!$C$82:$AQ$101</definedName>
    <definedName name="_xlnm._FilterDatabase" localSheetId="1" hidden="1">'01 - Stavební  část '!$C$141:$K$1312</definedName>
    <definedName name="_xlnm.Print_Area" localSheetId="1">'01 - Stavební  část '!$C$4:$J$76,'01 - Stavební  část '!$C$82:$J$123,'01 - Stavební  část '!$C$129:$J$1312</definedName>
    <definedName name="_xlnm._FilterDatabase" localSheetId="2" hidden="1">'02 - Zdravotní instalace'!$C$132:$K$897</definedName>
    <definedName name="_xlnm.Print_Area" localSheetId="2">'02 - Zdravotní instalace'!$C$4:$J$76,'02 - Zdravotní instalace'!$C$82:$J$114,'02 - Zdravotní instalace'!$C$120:$J$897</definedName>
    <definedName name="_xlnm._FilterDatabase" localSheetId="3" hidden="1">'03 - Vzduchotechnika'!$C$119:$K$152</definedName>
    <definedName name="_xlnm.Print_Area" localSheetId="3">'03 - Vzduchotechnika'!$C$4:$J$76,'03 - Vzduchotechnika'!$C$82:$J$101,'03 - Vzduchotechnika'!$C$107:$J$152</definedName>
    <definedName name="_xlnm._FilterDatabase" localSheetId="4" hidden="1">'04 - Silnoproudá zařízení'!$C$120:$K$244</definedName>
    <definedName name="_xlnm.Print_Area" localSheetId="4">'04 - Silnoproudá zařízení'!$C$4:$J$76,'04 - Silnoproudá zařízení'!$C$82:$J$102,'04 - Silnoproudá zařízení'!$C$108:$J$244</definedName>
    <definedName name="_xlnm._FilterDatabase" localSheetId="5" hidden="1">'05 - Slaboproud'!$C$121:$K$213</definedName>
    <definedName name="_xlnm.Print_Area" localSheetId="5">'05 - Slaboproud'!$C$4:$J$76,'05 - Slaboproud'!$C$82:$J$103,'05 - Slaboproud'!$C$109:$J$213</definedName>
    <definedName name="_xlnm._FilterDatabase" localSheetId="6" hidden="1">'06 - Vedlejší náklady'!$C$116:$K$151</definedName>
    <definedName name="_xlnm.Print_Area" localSheetId="6">'06 - Vedlejší náklady'!$C$4:$J$76,'06 - Vedlejší náklady'!$C$82:$J$98,'06 - Vedlejší náklady'!$C$104:$J$151</definedName>
    <definedName name="_xlnm.Print_Titles" localSheetId="0">'Rekapitulace stavby'!$92:$92</definedName>
    <definedName name="_xlnm.Print_Titles" localSheetId="1">'01 - Stavební  část '!$141:$141</definedName>
    <definedName name="_xlnm.Print_Titles" localSheetId="2">'02 - Zdravotní instalace'!$132:$132</definedName>
    <definedName name="_xlnm.Print_Titles" localSheetId="3">'03 - Vzduchotechnika'!$119:$119</definedName>
    <definedName name="_xlnm.Print_Titles" localSheetId="4">'04 - Silnoproudá zařízení'!$120:$120</definedName>
    <definedName name="_xlnm.Print_Titles" localSheetId="5">'05 - Slaboproud'!$121:$121</definedName>
    <definedName name="_xlnm.Print_Titles" localSheetId="6">'06 - Vedlejší náklady'!$116:$116</definedName>
  </definedNames>
  <calcPr fullCalcOnLoad="1"/>
</workbook>
</file>

<file path=xl/sharedStrings.xml><?xml version="1.0" encoding="utf-8"?>
<sst xmlns="http://schemas.openxmlformats.org/spreadsheetml/2006/main" count="24156" uniqueCount="2534">
  <si>
    <t>Export Komplet</t>
  </si>
  <si>
    <t/>
  </si>
  <si>
    <t>2.0</t>
  </si>
  <si>
    <t>ZAMOK</t>
  </si>
  <si>
    <t>False</t>
  </si>
  <si>
    <t>{0ca9cc39-b511-4562-8a8d-6a5673ac60cc}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</si>
  <si>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</si>
  <si>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</si>
  <si>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</si>
  <si>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</si>
  <si>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</si>
  <si>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</si>
  <si>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</si>
  <si>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</si>
  <si>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DPT03-1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</si>
  <si>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</si>
  <si>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</si>
  <si>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infrastruktury ZŠ v Litvínově - škola Podkrušnohorská</t>
  </si>
  <si>
    <t>KSO:</t>
  </si>
  <si>
    <t>CC-CZ:</t>
  </si>
  <si>
    <t>Místo:</t>
  </si>
  <si>
    <t xml:space="preserve"> </t>
  </si>
  <si>
    <t>Datum:</t>
  </si>
  <si>
    <t>17. 1. 2022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</si>
  <si>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</si>
  <si>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</si>
  <si>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</si>
  <si>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</si>
  <si>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</si>
  <si>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</si>
  <si>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</si>
  <si>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DPT projekty Ostrov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</si>
  <si>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</si>
  <si>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</si>
  <si>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</si>
  <si>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</si>
  <si>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</si>
  <si>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</si>
  <si>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</si>
  <si>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</si>
  <si>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</si>
  <si>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</si>
  <si>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</si>
  <si>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</si>
  <si>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</si>
  <si>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</si>
  <si>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</si>
  <si>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</si>
  <si>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</si>
  <si>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</si>
  <si>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</si>
  <si>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</si>
  <si>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</si>
  <si>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</si>
  <si>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</si>
  <si>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</si>
  <si>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</si>
  <si>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</si>
  <si>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</si>
  <si>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</si>
  <si>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</si>
  <si>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</si>
  <si>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</si>
  <si>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</si>
  <si>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</si>
  <si>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</si>
  <si>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</si>
  <si>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</si>
  <si>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</si>
  <si>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</si>
  <si>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</si>
  <si>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</si>
  <si>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</si>
  <si>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</si>
  <si>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</si>
  <si>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</si>
  <si>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</si>
  <si>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</si>
  <si>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</si>
  <si>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</si>
  <si>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</si>
  <si>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Stavební  část </t>
  </si>
  <si>
    <t>STA</t>
  </si>
  <si>
    <t>1</t>
  </si>
  <si>
    <t>{2030be7e-8b7b-405d-a64f-6af45fbfd26d}</t>
  </si>
  <si>
    <t>801 32</t>
  </si>
  <si>
    <t>2</t>
  </si>
  <si>
    <t>02</t>
  </si>
  <si>
    <t>Zdravotní instalace</t>
  </si>
  <si>
    <t>{6174747a-4b90-4c80-8e5a-9b78ae50886e}</t>
  </si>
  <si>
    <t>03</t>
  </si>
  <si>
    <t>Vzduchotechnika</t>
  </si>
  <si>
    <t>{584ea05b-3ee7-4464-8851-5e6bfa182812}</t>
  </si>
  <si>
    <t>04</t>
  </si>
  <si>
    <t>Silnoproudá zařízení</t>
  </si>
  <si>
    <t>{3d67f04c-fd84-4ed2-aae0-aff010c20854}</t>
  </si>
  <si>
    <t>05</t>
  </si>
  <si>
    <t>Slaboproud</t>
  </si>
  <si>
    <t>{6430dc44-6a11-46a4-a015-bab75b942be2}</t>
  </si>
  <si>
    <t>06</t>
  </si>
  <si>
    <t>Vedlejší náklady</t>
  </si>
  <si>
    <t>{6ee79852-400b-4fb6-a587-86eacb7d9c31}</t>
  </si>
  <si>
    <t>KRYCÍ LIST SOUPISU PRACÍ</t>
  </si>
  <si>
    <t>Objekt:</t>
  </si>
  <si>
    <t xml:space="preserve">01 - Stavební  část </t>
  </si>
  <si>
    <t>zak.č. 8843-26</t>
  </si>
  <si>
    <t>Litvínov</t>
  </si>
  <si>
    <t>Tomanová Ing.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</si>
  <si>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</si>
  <si>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</si>
  <si>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</si>
  <si>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</si>
  <si>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</si>
  <si>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</si>
  <si>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</si>
  <si>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</si>
  <si>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</si>
  <si>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</si>
  <si>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</si>
  <si>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</si>
  <si>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</si>
  <si>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</si>
  <si>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</si>
  <si>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</si>
  <si>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</si>
  <si>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</si>
  <si>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</si>
  <si>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</si>
  <si>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</si>
  <si>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</si>
  <si>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</si>
  <si>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</si>
  <si>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</si>
  <si>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</si>
  <si>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</si>
  <si>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</si>
  <si>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</si>
  <si>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</si>
  <si>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SP - Schodišťové plošiny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</si>
  <si>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</si>
  <si>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</si>
  <si>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</si>
  <si>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</si>
  <si>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</si>
  <si>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</si>
  <si>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</si>
  <si>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</si>
  <si>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</si>
  <si>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</si>
  <si>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</si>
  <si>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</si>
  <si>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</si>
  <si>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</si>
  <si>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</si>
  <si>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</si>
  <si>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</si>
  <si>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</si>
  <si>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132212121</t>
  </si>
  <si>
    <t>Hloubení zapažených rýh šířky do 800 mm v soudržných horninách třídy těžitelnosti I skupiny 3 ručně</t>
  </si>
  <si>
    <t>m3</t>
  </si>
  <si>
    <t>4</t>
  </si>
  <si>
    <t>-1624625941</t>
  </si>
  <si>
    <t>VV</t>
  </si>
  <si>
    <t>pavilon 2</t>
  </si>
  <si>
    <t>1.NP - učebna fyziky</t>
  </si>
  <si>
    <t>výkop rýhy pro napojení kanalizace</t>
  </si>
  <si>
    <t>1,0*2,0*0,7</t>
  </si>
  <si>
    <t>pavilon 1</t>
  </si>
  <si>
    <t>1.PP</t>
  </si>
  <si>
    <t>rýha v podlaze pro napojení kanalizace</t>
  </si>
  <si>
    <t>0,7*(1,0*2,0+1,0*1,0)</t>
  </si>
  <si>
    <t>0,5</t>
  </si>
  <si>
    <t>Součet</t>
  </si>
  <si>
    <t>162211311</t>
  </si>
  <si>
    <t>Vodorovné přemístění výkopku z horniny třídy těžitelnosti I skupiny 1 až 3 stavebním kolečkem do 10 m</t>
  </si>
  <si>
    <t>-497036702</t>
  </si>
  <si>
    <t>výkopek z rýh pro kanalizaci - ven z budovy</t>
  </si>
  <si>
    <t>4,0</t>
  </si>
  <si>
    <t>výkopek zpět k zásypu rýh po montáži potrubí</t>
  </si>
  <si>
    <t>2,0</t>
  </si>
  <si>
    <t>3</t>
  </si>
  <si>
    <t>162211319</t>
  </si>
  <si>
    <t>Příplatek k vodorovnému přemístění výkopku z horniny třídy těžitelnosti I skupiny 1 až 3 stavebním kolečkem za každých dalších 10 m</t>
  </si>
  <si>
    <t>-1512167507</t>
  </si>
  <si>
    <t>6,0*9</t>
  </si>
  <si>
    <t>174101102</t>
  </si>
  <si>
    <t>Zásyp v uzavřených prostorech sypaninou se zhutněním</t>
  </si>
  <si>
    <t>-1340131247</t>
  </si>
  <si>
    <t>zpětný zásyp rýhy po montáži potrubí</t>
  </si>
  <si>
    <t>5</t>
  </si>
  <si>
    <t>167151101</t>
  </si>
  <si>
    <t>Nakládání výkopku z hornin třídy těžitelnosti I skupiny 1 až 3 do 100 m3</t>
  </si>
  <si>
    <t>-1106595050</t>
  </si>
  <si>
    <t>6</t>
  </si>
  <si>
    <t>162651112</t>
  </si>
  <si>
    <t>Vodorovné přemístění přes 4 000 do 5000 m výkopku/sypaniny z horniny třídy těžitelnosti I skupiny 1 až 3</t>
  </si>
  <si>
    <t>-710147736</t>
  </si>
  <si>
    <t>přebytečná zemina (výkopek) - na pozemku investora</t>
  </si>
  <si>
    <t>7</t>
  </si>
  <si>
    <t>171251201</t>
  </si>
  <si>
    <t>Uložení sypaniny na skládky nebo meziskládky</t>
  </si>
  <si>
    <t>-1625306821</t>
  </si>
  <si>
    <t>8</t>
  </si>
  <si>
    <t>171201231</t>
  </si>
  <si>
    <t>Poplatek za uložení zeminy a kamení na recyklační skládce (skládkovné) kód odpadu 17 05 04</t>
  </si>
  <si>
    <t>t</t>
  </si>
  <si>
    <t>-417988244</t>
  </si>
  <si>
    <t>44,0*1,5</t>
  </si>
  <si>
    <t>Zakládání</t>
  </si>
  <si>
    <t>9</t>
  </si>
  <si>
    <t>275313711</t>
  </si>
  <si>
    <t>Základové patky z betonu tř. C 20/25</t>
  </si>
  <si>
    <t>-1114900700</t>
  </si>
  <si>
    <t>pavilon 4</t>
  </si>
  <si>
    <t>1.PP -  plocha pod plošinu</t>
  </si>
  <si>
    <t>zabetonování stávající šachty</t>
  </si>
  <si>
    <t>0,7*0,7*1,0+0,01</t>
  </si>
  <si>
    <t>10</t>
  </si>
  <si>
    <t>27700010R</t>
  </si>
  <si>
    <t>Chránička z PVC d=150 mm (dl.cca 1 m)- osazení před zabetonováním revizní šachty + dodávka, doprava</t>
  </si>
  <si>
    <t>kus</t>
  </si>
  <si>
    <t>158767825</t>
  </si>
  <si>
    <t>Svislé a kompletní konstrukce</t>
  </si>
  <si>
    <t>11</t>
  </si>
  <si>
    <t>31000010R</t>
  </si>
  <si>
    <t>Zednické výpomoce pro instalace (elektro, ZTI, VZT, ÚT) neobsažené u jednotlivých profesí (vybourání drážek a jejich zpětné začištění, vybourání prostůpu včetně zabezpečení konstrukcí a jejich utěsnění minerálními vlákny+tmelení pružným tmelem apod.)</t>
  </si>
  <si>
    <t>Kč</t>
  </si>
  <si>
    <t>2139341821</t>
  </si>
  <si>
    <t>12</t>
  </si>
  <si>
    <t>319201321</t>
  </si>
  <si>
    <t>Vyrovnání nerovného povrchu zdiva tl do 30 mm maltou</t>
  </si>
  <si>
    <t>m2</t>
  </si>
  <si>
    <t>-799425135</t>
  </si>
  <si>
    <t>vyrovnání stěn po bouraných konstrukcí a po otlučení</t>
  </si>
  <si>
    <t xml:space="preserve">keramického obkladu </t>
  </si>
  <si>
    <t>1.NP - cvičná kuchyňka - dozdívky</t>
  </si>
  <si>
    <t>1,65*(1,7+4,35)</t>
  </si>
  <si>
    <t>3.NP - učebna jazyků - okolo umyvadla</t>
  </si>
  <si>
    <t>1,9*(1,4+0,5)</t>
  </si>
  <si>
    <t>3.NP - učebna výtvarné výchovy - okolo umyvadla</t>
  </si>
  <si>
    <t>1,9*(1,6+4,0)</t>
  </si>
  <si>
    <t>1.NP - učebna jazyků - okolo umyvadla</t>
  </si>
  <si>
    <t>1,9*(0,45*3+0,7+0,6)</t>
  </si>
  <si>
    <t>opravy okolo vyměňovaných zárubní a v místě bourání</t>
  </si>
  <si>
    <t>konstrukcí</t>
  </si>
  <si>
    <t>15,0</t>
  </si>
  <si>
    <t>44,3*0,1+0,302</t>
  </si>
  <si>
    <t>po odstranění omyvatelného (olejového) nátěru</t>
  </si>
  <si>
    <t>dle pol.783806805</t>
  </si>
  <si>
    <t>203,0</t>
  </si>
  <si>
    <t>13</t>
  </si>
  <si>
    <t>317944321</t>
  </si>
  <si>
    <t>Válcované nosníky do č.12 dodatečně osazované do připravených otvorů</t>
  </si>
  <si>
    <t>-89650350</t>
  </si>
  <si>
    <t>1.NP - cvičná kuchyňka</t>
  </si>
  <si>
    <t>0,053</t>
  </si>
  <si>
    <t>14</t>
  </si>
  <si>
    <t>317234410</t>
  </si>
  <si>
    <t>Vyzdívka mezi nosníky z cihel pálených na MC</t>
  </si>
  <si>
    <t>-843038746</t>
  </si>
  <si>
    <t>včetně vyklínování ocel. překladů dodatečně osazených</t>
  </si>
  <si>
    <t>0,1*0,6*1,2</t>
  </si>
  <si>
    <t>340231025</t>
  </si>
  <si>
    <t>Zazdívka otvorů v příčkách nebo stěnách pl přes 1 do 4 m2 cihlami děrovanými tl 115 mm</t>
  </si>
  <si>
    <t>-1984036473</t>
  </si>
  <si>
    <t>0,9*2,05</t>
  </si>
  <si>
    <t>Úpravy povrchů, podlahy a osazování výplní</t>
  </si>
  <si>
    <t>16</t>
  </si>
  <si>
    <t>615142012</t>
  </si>
  <si>
    <t>Potažení vnitřních nosníků rabicovým pletivem</t>
  </si>
  <si>
    <t>6482846</t>
  </si>
  <si>
    <t>překlady - dodatečně osazené oc.překlady</t>
  </si>
  <si>
    <t>0,6*1,2+2*0,3*1,8+2*0,3*2,15+0,41</t>
  </si>
  <si>
    <t>17</t>
  </si>
  <si>
    <t>612335301</t>
  </si>
  <si>
    <t>Cementová hladká omítka ostění nebo nadpraží</t>
  </si>
  <si>
    <t>782980863</t>
  </si>
  <si>
    <t>18</t>
  </si>
  <si>
    <t>612142001</t>
  </si>
  <si>
    <t>Potažení vnitřních stěn sklovláknitým pletivem vtlačeným do tenkovrstvé hmoty</t>
  </si>
  <si>
    <t>-1084407062</t>
  </si>
  <si>
    <t>napojení nového zdiva na stávající</t>
  </si>
  <si>
    <t>0,6*(2,05*2+1,5+2,05*4+1,5*2)</t>
  </si>
  <si>
    <t>další neuvedené (napojení SDK WC apod.)</t>
  </si>
  <si>
    <t>40,92</t>
  </si>
  <si>
    <t>19</t>
  </si>
  <si>
    <t>612335123</t>
  </si>
  <si>
    <t>Cementová štuková omítka rýh ve stěnách š přes 300 mm</t>
  </si>
  <si>
    <t>-1309111172</t>
  </si>
  <si>
    <t>20</t>
  </si>
  <si>
    <t>612325225</t>
  </si>
  <si>
    <t>Vápenocementová štuková omítka malých ploch přes 1 do 4 m2 na stěnách</t>
  </si>
  <si>
    <t>182279427</t>
  </si>
  <si>
    <t>0,9*2,05*2+0,2*2,05*4</t>
  </si>
  <si>
    <t>0,67</t>
  </si>
  <si>
    <t>612311131</t>
  </si>
  <si>
    <t>Potažení vnitřních stěn vápenným štukem tloušťky do 3 mm</t>
  </si>
  <si>
    <t>-873286097</t>
  </si>
  <si>
    <t>stávající plochy po oškrábání maleb</t>
  </si>
  <si>
    <t>dle pol.783121001     (odd.96)</t>
  </si>
  <si>
    <t>354,0</t>
  </si>
  <si>
    <t>22</t>
  </si>
  <si>
    <t>619991021</t>
  </si>
  <si>
    <t>Oblepení rámů a keramických soklů lepící páskou</t>
  </si>
  <si>
    <t>m</t>
  </si>
  <si>
    <t>-482050190</t>
  </si>
  <si>
    <t>rámy okenní a dveřní</t>
  </si>
  <si>
    <t>2,4*4*2+0,8+2,05*2</t>
  </si>
  <si>
    <t>3.NP - učebna jazyků</t>
  </si>
  <si>
    <t>(2,2+2,0)*2*3+2,0*2+0,8</t>
  </si>
  <si>
    <t>3.NP - učebna výtvarné výchovy</t>
  </si>
  <si>
    <t>(2,4+2,2)*2*4+2,0*4+0,9*2</t>
  </si>
  <si>
    <t>(2,9+1,6)*2*3+2,0*2+0,9</t>
  </si>
  <si>
    <t>1.NP - učebna jazyků</t>
  </si>
  <si>
    <t>(2,9+1,6)*2*3</t>
  </si>
  <si>
    <t>0,4</t>
  </si>
  <si>
    <t>23</t>
  </si>
  <si>
    <t>629991011</t>
  </si>
  <si>
    <t>Zakrytí výplní otvorů a svislých ploch fólií přilepenou lepící páskou</t>
  </si>
  <si>
    <t>-1590168907</t>
  </si>
  <si>
    <t>okna uvnitř</t>
  </si>
  <si>
    <t>2,4*2,4*2</t>
  </si>
  <si>
    <t>2,2*2,0*2+2,25*2,45</t>
  </si>
  <si>
    <t>2,4*2,2*4</t>
  </si>
  <si>
    <t>2,9*1,6*3</t>
  </si>
  <si>
    <t>74,7*0,1+0,737</t>
  </si>
  <si>
    <t>24</t>
  </si>
  <si>
    <t>633811111</t>
  </si>
  <si>
    <t>Broušení nerovností betonových podlah do 2 mm - stržení šlemu</t>
  </si>
  <si>
    <t>1016413152</t>
  </si>
  <si>
    <t xml:space="preserve">po vybourání parket </t>
  </si>
  <si>
    <t>52,1</t>
  </si>
  <si>
    <t xml:space="preserve">po vybourání PVC </t>
  </si>
  <si>
    <t>64,8</t>
  </si>
  <si>
    <t>86,5</t>
  </si>
  <si>
    <t>64,1+0,14*6,6*2</t>
  </si>
  <si>
    <t>62,8</t>
  </si>
  <si>
    <t>1.PP - ubouraná bet. mazanina v prostoru pro plošinu</t>
  </si>
  <si>
    <t>3,5*1,8</t>
  </si>
  <si>
    <t>pod vybouranou dlažbou</t>
  </si>
  <si>
    <t>1.NP, 2.NP, 3.NP - nové WC imobil</t>
  </si>
  <si>
    <t>(2,45*1,9+0,2*0,2)*3+0,915</t>
  </si>
  <si>
    <t>353,5*0,03+0,947</t>
  </si>
  <si>
    <t>25</t>
  </si>
  <si>
    <t>631311115</t>
  </si>
  <si>
    <t>Mazanina tl přes 50 do 80 mm z betonu prostého bez zvýšených nároků na prostředí tř. C 20/25</t>
  </si>
  <si>
    <t>-295542523</t>
  </si>
  <si>
    <t>po vybourání parket a zbroušení podkladu</t>
  </si>
  <si>
    <t>52,1*0,05</t>
  </si>
  <si>
    <t>obnovení betonové mazaniny v tl. 60 mm v celé ploše podlahy</t>
  </si>
  <si>
    <t>65,0*0,06</t>
  </si>
  <si>
    <t xml:space="preserve">WC imobil - 1.NP-3.NP </t>
  </si>
  <si>
    <t>3,9*3*0,05</t>
  </si>
  <si>
    <t>3,2*0,1+0,09</t>
  </si>
  <si>
    <t>26</t>
  </si>
  <si>
    <t>631311125</t>
  </si>
  <si>
    <t>Mazanina tl přes 80 do 120 mm z betonu prostého bez zvýšených nároků na prostředí tř. C 20/25</t>
  </si>
  <si>
    <t>-2141070261</t>
  </si>
  <si>
    <t>obnova bouraného</t>
  </si>
  <si>
    <t>rýha v podlaze pro přívod vody</t>
  </si>
  <si>
    <t>0,1*0,1*5,5</t>
  </si>
  <si>
    <t>rýha v podlaze pro demontáž přív.potrubí plynu</t>
  </si>
  <si>
    <t>a vody</t>
  </si>
  <si>
    <t>0,1*0,2*2,5</t>
  </si>
  <si>
    <t>0,2*1,0*2,0</t>
  </si>
  <si>
    <t>0,095</t>
  </si>
  <si>
    <t>27</t>
  </si>
  <si>
    <t>631311135</t>
  </si>
  <si>
    <t>Mazanina tl přes 120 do 240 mm z betonu prostého bez zvýšených nároků na prostředí tř. C 20/25</t>
  </si>
  <si>
    <t>1334363031</t>
  </si>
  <si>
    <t>1.PP -  bet. mazanina pod plošinu</t>
  </si>
  <si>
    <t>3,5*1,8*0,2-1,3*1,5*0,15</t>
  </si>
  <si>
    <t>0,032</t>
  </si>
  <si>
    <t>Mezisoučet A</t>
  </si>
  <si>
    <t>pavilon 1 + 1.PP - napojení kanalizace</t>
  </si>
  <si>
    <t>3,0*0,3</t>
  </si>
  <si>
    <t>28</t>
  </si>
  <si>
    <t>631319175</t>
  </si>
  <si>
    <t>Příplatek k mazanině tl přes 120 do 240 mm za stržení povrchu spodní vrstvy před vložením výztuže</t>
  </si>
  <si>
    <t>-1060991699</t>
  </si>
  <si>
    <t>k pol.631311135</t>
  </si>
  <si>
    <t>1,9</t>
  </si>
  <si>
    <t>29</t>
  </si>
  <si>
    <t>631351101</t>
  </si>
  <si>
    <t>Zřízení bednění rýh a hran v podlahách</t>
  </si>
  <si>
    <t>394048573</t>
  </si>
  <si>
    <t>(1,3+1,5)*2*0,15</t>
  </si>
  <si>
    <t>0,16</t>
  </si>
  <si>
    <t>30</t>
  </si>
  <si>
    <t>631351102</t>
  </si>
  <si>
    <t>Odstranění bednění rýh a hran v podlahách</t>
  </si>
  <si>
    <t>-413591474</t>
  </si>
  <si>
    <t>31</t>
  </si>
  <si>
    <t>631362021</t>
  </si>
  <si>
    <t>Výztuž mazanin svařovanými sítěmi Kari</t>
  </si>
  <si>
    <t>1660084890</t>
  </si>
  <si>
    <t>0,1</t>
  </si>
  <si>
    <t>32</t>
  </si>
  <si>
    <t>632451034</t>
  </si>
  <si>
    <t>Vyrovnávací potěr tl přes 40 do 50 mm z MC 15 provedený v ploše</t>
  </si>
  <si>
    <t>-924289727</t>
  </si>
  <si>
    <t xml:space="preserve">3.NP - učebna jazyků </t>
  </si>
  <si>
    <t>65,0</t>
  </si>
  <si>
    <t xml:space="preserve">3.NP - učebna výtvarné výchovy </t>
  </si>
  <si>
    <t>64,0</t>
  </si>
  <si>
    <t>33</t>
  </si>
  <si>
    <t>642942611</t>
  </si>
  <si>
    <t>Osazování zárubní nebo rámů dveřních kovových do 2,5 m2 na montážní pěnu</t>
  </si>
  <si>
    <t>-273659038</t>
  </si>
  <si>
    <t>pro dveře D1</t>
  </si>
  <si>
    <t>34</t>
  </si>
  <si>
    <t>M</t>
  </si>
  <si>
    <t>5533115R</t>
  </si>
  <si>
    <t>zárubeň ocelová pro akustické dveře D1 900/1970 mm, levá,pravá til zdiva 100-150 mm</t>
  </si>
  <si>
    <t>1591063227</t>
  </si>
  <si>
    <t>dodávka, doprava k pol.642942611</t>
  </si>
  <si>
    <t>94</t>
  </si>
  <si>
    <t>Lešení a stavební výtahy</t>
  </si>
  <si>
    <t>35</t>
  </si>
  <si>
    <t>949101111</t>
  </si>
  <si>
    <t>Lešení pomocné pro objekty pozemních staveb s lešeňovou podlahou v do 1,9 m zatížení do 150 kg/m2</t>
  </si>
  <si>
    <t>-250929713</t>
  </si>
  <si>
    <t>WC imobil - 1.NP-3.NP</t>
  </si>
  <si>
    <t>3,9*3+0,3</t>
  </si>
  <si>
    <t>9,8*6,35</t>
  </si>
  <si>
    <t>13,1*6,35</t>
  </si>
  <si>
    <t>9,5*6,1</t>
  </si>
  <si>
    <t>9,95*6,15</t>
  </si>
  <si>
    <t>328,6*0,1+0,482</t>
  </si>
  <si>
    <t>95</t>
  </si>
  <si>
    <t>Různé dokončovací konstrukce a práce pozemních staveb</t>
  </si>
  <si>
    <t>36</t>
  </si>
  <si>
    <t>952901111</t>
  </si>
  <si>
    <t>Vyčištění budov bytové a občanské výstavby při výšce podlaží do 4 m</t>
  </si>
  <si>
    <t>-44512850</t>
  </si>
  <si>
    <t>výměra dle pol.949101111</t>
  </si>
  <si>
    <t>362,0</t>
  </si>
  <si>
    <t>37</t>
  </si>
  <si>
    <t>95000010R</t>
  </si>
  <si>
    <t>Odstranění stávajícího zvonkového panelu u hlavního vstupu a posun niky nového osazení níže, pro možnost ovládání imobilem dle projektu elektro</t>
  </si>
  <si>
    <t>52911047</t>
  </si>
  <si>
    <t>38</t>
  </si>
  <si>
    <t>95000020R</t>
  </si>
  <si>
    <t>Prostup střechou dle detailu na výkrese č.7 a požadavků v TZ -  bourání, montáž, dodávka, doprava včetně těsnění izolací,oplechování a všech doplňků</t>
  </si>
  <si>
    <t>-2009848877</t>
  </si>
  <si>
    <t>položka zahrnuje:</t>
  </si>
  <si>
    <t xml:space="preserve">rozebrání střechy v místě prostupu, odvrtání prostupu v ŽB </t>
  </si>
  <si>
    <t>konstrukci, dále tep.izolace obnova krytiny (skladby) a oplechování</t>
  </si>
  <si>
    <t>prostup pro VZT</t>
  </si>
  <si>
    <t>prostup pro větrání kanalizace</t>
  </si>
  <si>
    <t>96</t>
  </si>
  <si>
    <t>Bourání konstrukcí</t>
  </si>
  <si>
    <t>39</t>
  </si>
  <si>
    <t>96110020R</t>
  </si>
  <si>
    <t>Kontrola a odpojení všech instalací v místě bourání</t>
  </si>
  <si>
    <t>2022002238</t>
  </si>
  <si>
    <t>40</t>
  </si>
  <si>
    <t>962031132</t>
  </si>
  <si>
    <t>Bourání příček z cihel pálených na MVC tl do 100 mm</t>
  </si>
  <si>
    <t>1271799732</t>
  </si>
  <si>
    <t>3,0*6,6</t>
  </si>
  <si>
    <t>41</t>
  </si>
  <si>
    <t>962031133</t>
  </si>
  <si>
    <t>Bourání příček z cihel pálených na MVC tl do 150 mm</t>
  </si>
  <si>
    <t>-72919328</t>
  </si>
  <si>
    <t>1.NP - cvičná kuchyňka - zazděný otvor s luxfery</t>
  </si>
  <si>
    <t>1,0*2,35</t>
  </si>
  <si>
    <t>42</t>
  </si>
  <si>
    <t>962081141</t>
  </si>
  <si>
    <t>Bourání příček ze skleněných tvárnic tl do 150 mm</t>
  </si>
  <si>
    <t>815403529</t>
  </si>
  <si>
    <t>1,2*2,35+0,18</t>
  </si>
  <si>
    <t>43</t>
  </si>
  <si>
    <t>965045112</t>
  </si>
  <si>
    <t>Bourání potěrů cementových nebo pískocementových tl do 50 mm pl do 4 m2</t>
  </si>
  <si>
    <t>-1468490046</t>
  </si>
  <si>
    <t>pod bouranými parketami</t>
  </si>
  <si>
    <t>44</t>
  </si>
  <si>
    <t>965042131</t>
  </si>
  <si>
    <t>Bourání podkladů pod dlažby nebo mazanin betonových nebo z litého asfaltu tl do 100 mm pl do 4 m2</t>
  </si>
  <si>
    <t>-1738312393</t>
  </si>
  <si>
    <t>0,05*(2,45*1,9+0,2*0,2)*3+0,096</t>
  </si>
  <si>
    <t>45</t>
  </si>
  <si>
    <t>965042141</t>
  </si>
  <si>
    <t>Bourání podkladů pod dlažby nebo mazanin betonových nebo z litého asfaltu tl do 100 mm pl přes 4 m2</t>
  </si>
  <si>
    <t>-1670458560</t>
  </si>
  <si>
    <t>vybourání betonové mazaniny v tl. 60 mm v celé ploše podlahy</t>
  </si>
  <si>
    <t>46</t>
  </si>
  <si>
    <t>965042231</t>
  </si>
  <si>
    <t>Bourání podkladů pod dlažby nebo mazanin betonových nebo z litého asfaltu tl přes 100 mm pl do 4 m2</t>
  </si>
  <si>
    <t>1303785936</t>
  </si>
  <si>
    <t>soklíky na podestách v místě vstupů na plošinu (2x)</t>
  </si>
  <si>
    <t>0,1*0,12*1,5*2</t>
  </si>
  <si>
    <t>0,3*(1,0*2,0+1,0*1,0)</t>
  </si>
  <si>
    <t>0,059</t>
  </si>
  <si>
    <t>47</t>
  </si>
  <si>
    <t>965042241</t>
  </si>
  <si>
    <t>Bourání podkladů pod dlažby nebo mazanin betonových nebo z litého asfaltu tl přes 100 mm pl přes 4 m2</t>
  </si>
  <si>
    <t>1616244467</t>
  </si>
  <si>
    <t>1.PP - prostor pro svislou plošinu</t>
  </si>
  <si>
    <t>0,2*3,5*1,8</t>
  </si>
  <si>
    <t>48</t>
  </si>
  <si>
    <t>977312112</t>
  </si>
  <si>
    <t>Řezání stávajících betonových mazanin vyztužených hl do 100 mm</t>
  </si>
  <si>
    <t>1794426653</t>
  </si>
  <si>
    <t>12,0</t>
  </si>
  <si>
    <t>6,0</t>
  </si>
  <si>
    <t>49</t>
  </si>
  <si>
    <t>977312114</t>
  </si>
  <si>
    <t>Řezání stávajících betonových mazanin vyztužených hl do 200 mm</t>
  </si>
  <si>
    <t>-217214625</t>
  </si>
  <si>
    <t>(3,5+1,8)*2</t>
  </si>
  <si>
    <t>50</t>
  </si>
  <si>
    <t>97731211R</t>
  </si>
  <si>
    <t>Řezání stávajících betonových mazanin vyztužených hl do 300 mm</t>
  </si>
  <si>
    <t>-146357392</t>
  </si>
  <si>
    <t>7,0</t>
  </si>
  <si>
    <t>51</t>
  </si>
  <si>
    <t>968072455</t>
  </si>
  <si>
    <t>Vybourání kovových dveřních zárubní pl do 2 m2</t>
  </si>
  <si>
    <t>-415726885</t>
  </si>
  <si>
    <t>0,8*1,97*2</t>
  </si>
  <si>
    <t>0,8*1,97</t>
  </si>
  <si>
    <t>0,9*1,97</t>
  </si>
  <si>
    <t>0,953</t>
  </si>
  <si>
    <t>52</t>
  </si>
  <si>
    <t>766691914</t>
  </si>
  <si>
    <t>Vyvěšení nebo zavěšení dřevěných křídel dveří pl do 2 m2</t>
  </si>
  <si>
    <t>392529950</t>
  </si>
  <si>
    <t>bourané dveře</t>
  </si>
  <si>
    <t>stávající dveře k obnově - vyvěšení+zpětné zavěšení</t>
  </si>
  <si>
    <t>4*2</t>
  </si>
  <si>
    <t>53</t>
  </si>
  <si>
    <t>967031132</t>
  </si>
  <si>
    <t>Přisekání rovných ostění v cihelném zdivu na MV nebo MVC</t>
  </si>
  <si>
    <t>-2133072003</t>
  </si>
  <si>
    <t>otvory</t>
  </si>
  <si>
    <t>0,15*(0,8+2,0*2)</t>
  </si>
  <si>
    <t>po vybouraném zdivu</t>
  </si>
  <si>
    <t>0,1*(3,0*2+6,6)</t>
  </si>
  <si>
    <t>0,15*(0,9+2,05*2)</t>
  </si>
  <si>
    <t xml:space="preserve">ostatní položkově nevykázané </t>
  </si>
  <si>
    <t>4,02</t>
  </si>
  <si>
    <t>54</t>
  </si>
  <si>
    <t>967031733</t>
  </si>
  <si>
    <t>Přisekání plošné zdiva z cihel pálených na MV nebo MVC tl do 150 mm</t>
  </si>
  <si>
    <t>-1213850349</t>
  </si>
  <si>
    <t>odsekání soklu luxferů v tl.150 mm</t>
  </si>
  <si>
    <t>0,6*1,2</t>
  </si>
  <si>
    <t>55</t>
  </si>
  <si>
    <t>974031664</t>
  </si>
  <si>
    <t>Vysekání rýh ve zdivu cihelném pro vtahování nosníků hl do 150 mm v do 150 mm</t>
  </si>
  <si>
    <t>113464038</t>
  </si>
  <si>
    <t>1,5*4</t>
  </si>
  <si>
    <t>56</t>
  </si>
  <si>
    <t>763431803</t>
  </si>
  <si>
    <t>Demontáž minerálního podhledu zavěšeného na skrytém roštu</t>
  </si>
  <si>
    <t>-1436705045</t>
  </si>
  <si>
    <t>64,3</t>
  </si>
  <si>
    <t>57</t>
  </si>
  <si>
    <t>763135802</t>
  </si>
  <si>
    <t>Demontáž podhledu sádrokartonového z desek děrovaných se spárami tmelenými</t>
  </si>
  <si>
    <t>478057689</t>
  </si>
  <si>
    <t>1,5*10,0+0,45*(0,7+1,6+2,8)+0,4*10,0+0,705</t>
  </si>
  <si>
    <t>58</t>
  </si>
  <si>
    <t>776201812</t>
  </si>
  <si>
    <t>Demontáž lepených povlakových podlah s podložkou ručně</t>
  </si>
  <si>
    <t>373883065</t>
  </si>
  <si>
    <t>lino</t>
  </si>
  <si>
    <t>4,6*6,6</t>
  </si>
  <si>
    <t>koberec</t>
  </si>
  <si>
    <t>3,3*6,6</t>
  </si>
  <si>
    <t>332,2*0,03+0,846</t>
  </si>
  <si>
    <t>59</t>
  </si>
  <si>
    <t>776410811</t>
  </si>
  <si>
    <t>Odstranění soklíků a lišt pryžových nebo plastových</t>
  </si>
  <si>
    <t>164215862</t>
  </si>
  <si>
    <t>lino - lišta</t>
  </si>
  <si>
    <t>(4,6+6,6)*2-0,8</t>
  </si>
  <si>
    <t>(6,6+0,4+0,98)*2-0,8</t>
  </si>
  <si>
    <t>(6,6+13,1)*2-0,8*2</t>
  </si>
  <si>
    <t>(6,6*2+9,5+0,45*2)*2</t>
  </si>
  <si>
    <t>(6,35+0,4*3+9,9)*2-0,9</t>
  </si>
  <si>
    <t>141,6*0,05+0,26</t>
  </si>
  <si>
    <t>60</t>
  </si>
  <si>
    <t>776430811</t>
  </si>
  <si>
    <t>Odstranění hran schodišťových</t>
  </si>
  <si>
    <t>1309893122</t>
  </si>
  <si>
    <t>6,6*2</t>
  </si>
  <si>
    <t>61</t>
  </si>
  <si>
    <t>965081313</t>
  </si>
  <si>
    <t>Bourání podlah z dlaždic betonových, teracových nebo čedičových tl do 20 mm plochy přes 1 m2</t>
  </si>
  <si>
    <t>674356696</t>
  </si>
  <si>
    <t xml:space="preserve">prostor nového WC </t>
  </si>
  <si>
    <t>pavilon1 - 1.NP,  2.NP, 3.NP</t>
  </si>
  <si>
    <t>bourání soklu</t>
  </si>
  <si>
    <t>0,1*1,6*3+0,52</t>
  </si>
  <si>
    <t>62</t>
  </si>
  <si>
    <t>771571810</t>
  </si>
  <si>
    <t>Demontáž podlah z dlaždic keramických kladených do malty</t>
  </si>
  <si>
    <t>-1692635973</t>
  </si>
  <si>
    <t>3,5*1,5</t>
  </si>
  <si>
    <t>63</t>
  </si>
  <si>
    <t>771471810</t>
  </si>
  <si>
    <t>Demontáž soklíků z dlaždic keramických kladených do malty rovných</t>
  </si>
  <si>
    <t>-871495877</t>
  </si>
  <si>
    <t>koberec - keramický sokl</t>
  </si>
  <si>
    <t>3,3*2+6,6-0,8</t>
  </si>
  <si>
    <t>3,5+1,8*2</t>
  </si>
  <si>
    <t>2*1,5*2</t>
  </si>
  <si>
    <t>64</t>
  </si>
  <si>
    <t>775511820</t>
  </si>
  <si>
    <t>Demontáž podlah vlysových lepených bez lišt do suti</t>
  </si>
  <si>
    <t>-119094904</t>
  </si>
  <si>
    <t>4,6*6,6+3,3*6,6</t>
  </si>
  <si>
    <t>65</t>
  </si>
  <si>
    <t>76789681R</t>
  </si>
  <si>
    <t>Demontáž krycí dilatační lišty</t>
  </si>
  <si>
    <t>293071594</t>
  </si>
  <si>
    <t>dilatační lišty - pavilon 1</t>
  </si>
  <si>
    <t>19,2</t>
  </si>
  <si>
    <t>66</t>
  </si>
  <si>
    <t>781471810</t>
  </si>
  <si>
    <t>Demontáž obkladů z obkladaček keramických kladených do malty</t>
  </si>
  <si>
    <t>1435184277</t>
  </si>
  <si>
    <t>1,65*(4,7+4,35+4,35)</t>
  </si>
  <si>
    <t>41,4*0,05+0,535</t>
  </si>
  <si>
    <t>67</t>
  </si>
  <si>
    <t>978013191</t>
  </si>
  <si>
    <t>Otlučení (osekání) vnitřní vápenné nebo vápenocementové omítky stěn v rozsahu přes 50 do 100 %</t>
  </si>
  <si>
    <t>-1596647733</t>
  </si>
  <si>
    <t>68</t>
  </si>
  <si>
    <t>783806805</t>
  </si>
  <si>
    <t>Odstranění nátěrů z omítek opálením</t>
  </si>
  <si>
    <t>-2039999351</t>
  </si>
  <si>
    <t>1,65*(4,9-0,8+0,23+3,3+6,6-0,8)</t>
  </si>
  <si>
    <t>1,65*(4,6+3,3-2,4*2)</t>
  </si>
  <si>
    <t>0,3*2,4*2+1,35*0,25*4</t>
  </si>
  <si>
    <t>1,3*(6,1+6,6-0,8+9,8-0,9+0,4*2)</t>
  </si>
  <si>
    <t>1,3*9,8+0,25*0,9*6</t>
  </si>
  <si>
    <t>-(0,9*2,4*1+0,55*2,4*2)</t>
  </si>
  <si>
    <t>1,3*(6,6*3+13,1)</t>
  </si>
  <si>
    <t>-(0,55*2,4*4)+0,25*0,55*8</t>
  </si>
  <si>
    <t>1,3*(6,75+9,5+0,45*2)*2</t>
  </si>
  <si>
    <t>-(0,7*0,9*2+0,25*2,9*3)</t>
  </si>
  <si>
    <t>0,25*0,25*6</t>
  </si>
  <si>
    <t>1,5*(10,0+6,35*2+3,0)</t>
  </si>
  <si>
    <t>-0,3*2,9*3+0,25*0,3*6</t>
  </si>
  <si>
    <t>184,0*0,1+0,655</t>
  </si>
  <si>
    <t>69</t>
  </si>
  <si>
    <t>783306807</t>
  </si>
  <si>
    <t>Odstranění nátěru ze zámečnických konstrukcí odstraňovačem nátěrů</t>
  </si>
  <si>
    <t>360159401</t>
  </si>
  <si>
    <t>stávající zárubně</t>
  </si>
  <si>
    <t>zárubeň pro dveře 80-90/197 cm</t>
  </si>
  <si>
    <t>1,0*4</t>
  </si>
  <si>
    <t>průvětrníky do plochy 0,1 m2 -</t>
  </si>
  <si>
    <t>0,1*(3+2+2+2+2)</t>
  </si>
  <si>
    <t>0,9</t>
  </si>
  <si>
    <t>70</t>
  </si>
  <si>
    <t>784121001</t>
  </si>
  <si>
    <t>Oškrabání malby v mísnostech v do 3,80 m</t>
  </si>
  <si>
    <t>-1459842120</t>
  </si>
  <si>
    <t>(3,04-1,65)*(6,6*2+4,6*2+2,3*2)</t>
  </si>
  <si>
    <t>-(0,8*0,35*2+0,7*1,2+2,4*0,75*2)</t>
  </si>
  <si>
    <t>strop</t>
  </si>
  <si>
    <t>(3,32-1,9)*(1,4+0,5)</t>
  </si>
  <si>
    <t>(3,32-1,3)*(6,1+6,6+9,8+9,8+0,4*2)</t>
  </si>
  <si>
    <t>-(0,7*(0,9+0,8)+1,62*2,4*3)</t>
  </si>
  <si>
    <t>0,25*(1,62*6+2,4*3)</t>
  </si>
  <si>
    <t>(3,32-1,9)*(1,6+4,0)</t>
  </si>
  <si>
    <t>(3,32-1,3)*(6,6*2+13,1+7,5)</t>
  </si>
  <si>
    <t>-(0,7*(0,9+0,8)+1,62*2,4*4)</t>
  </si>
  <si>
    <t>0,25*(1,62*8+2,4*4)</t>
  </si>
  <si>
    <t>(2,86-1,3)*(6,8+9,5)*2</t>
  </si>
  <si>
    <t>-(0,7*0,9*2+1,35*2,9*3)</t>
  </si>
  <si>
    <t>0,25*(1,35*6+2,9*3)</t>
  </si>
  <si>
    <t xml:space="preserve">1.NP - učebna jazyků </t>
  </si>
  <si>
    <t>(2,63-1,9)*2,65</t>
  </si>
  <si>
    <t>(2,63-1,5)*3,9</t>
  </si>
  <si>
    <t>(3,02-1,5)*(6,35*2+10,0)</t>
  </si>
  <si>
    <t>-(1,2*2,9*3)+0,25*(1,2*6+2,9*3)</t>
  </si>
  <si>
    <t>-0,5*0,9</t>
  </si>
  <si>
    <t>další drobné plochy (WC, plošina)</t>
  </si>
  <si>
    <t>50,0</t>
  </si>
  <si>
    <t>336,0*0,05+0,526</t>
  </si>
  <si>
    <t>71</t>
  </si>
  <si>
    <t>76682582R</t>
  </si>
  <si>
    <t xml:space="preserve">Demontáž truhlářských vestavěných skříní </t>
  </si>
  <si>
    <t>-16724630</t>
  </si>
  <si>
    <t>1,6*2,0</t>
  </si>
  <si>
    <t>3,32*6,6</t>
  </si>
  <si>
    <t>3,0*1,7</t>
  </si>
  <si>
    <t>2,63*(2,8+1,6)</t>
  </si>
  <si>
    <t>8,216</t>
  </si>
  <si>
    <t>72</t>
  </si>
  <si>
    <t>767590830</t>
  </si>
  <si>
    <t>Demontáž podlah zdvojených - desek</t>
  </si>
  <si>
    <t>-1785359053</t>
  </si>
  <si>
    <t>podlaha a podlahové stupně</t>
  </si>
  <si>
    <t>pavilon 2 - 1.NP - učebna fyziky</t>
  </si>
  <si>
    <t>64,1 + 0,15*6,8*2+0,86</t>
  </si>
  <si>
    <t>73</t>
  </si>
  <si>
    <t>767590840</t>
  </si>
  <si>
    <t>Demontáž podlah zdvojených - nosného roštu</t>
  </si>
  <si>
    <t>606537238</t>
  </si>
  <si>
    <t xml:space="preserve">64,1 </t>
  </si>
  <si>
    <t>74</t>
  </si>
  <si>
    <t>976085311</t>
  </si>
  <si>
    <t>Vybourání kanalizačních rámů včetně poklopů nebo mříží pl do 0,6 m2</t>
  </si>
  <si>
    <t>-401727744</t>
  </si>
  <si>
    <t>poklo stávající šachty v prostoru nové svislé plošiny</t>
  </si>
  <si>
    <t>Pvilon 4 - 1.PP</t>
  </si>
  <si>
    <t>75</t>
  </si>
  <si>
    <t>767810811</t>
  </si>
  <si>
    <t>Demontáž mřížek větracích ocelových čtyřhranných nebo kruhových</t>
  </si>
  <si>
    <t>-327541444</t>
  </si>
  <si>
    <t>3+2+2+2+2</t>
  </si>
  <si>
    <t>997</t>
  </si>
  <si>
    <t>Přesun sutě</t>
  </si>
  <si>
    <t>76</t>
  </si>
  <si>
    <t>997013113</t>
  </si>
  <si>
    <t>Vnitrostaveništní doprava suti a vybouraných hmot pro budovy v přes 9 do 12 m s použitím mechanizace</t>
  </si>
  <si>
    <t>1483810565</t>
  </si>
  <si>
    <t>77</t>
  </si>
  <si>
    <t>997013501</t>
  </si>
  <si>
    <t>Odvoz suti a vybouraných hmot na skládku nebo meziskládku do 1 km se složením</t>
  </si>
  <si>
    <t>-579425654</t>
  </si>
  <si>
    <t>78</t>
  </si>
  <si>
    <t>997013509</t>
  </si>
  <si>
    <t>Příplatek k odvozu suti a vybouraných hmot na skládku ZKD 1 km přes 1 km</t>
  </si>
  <si>
    <t>-995890962</t>
  </si>
  <si>
    <t>celkem 5 km</t>
  </si>
  <si>
    <t>43,93*(5-1)</t>
  </si>
  <si>
    <t>79</t>
  </si>
  <si>
    <t>997013631</t>
  </si>
  <si>
    <t>Poplatek za uložení na skládce (skládkovné) stavebního odpadu směsného kód odpadu 17 09 04</t>
  </si>
  <si>
    <t>-948575589</t>
  </si>
  <si>
    <t>998</t>
  </si>
  <si>
    <t>Přesun hmot</t>
  </si>
  <si>
    <t>80</t>
  </si>
  <si>
    <t>998011002</t>
  </si>
  <si>
    <t>Přesun hmot pro budovy zděné v přes 6 do 12 m</t>
  </si>
  <si>
    <t>44781657</t>
  </si>
  <si>
    <t>PSV</t>
  </si>
  <si>
    <t>Práce a dodávky PSV</t>
  </si>
  <si>
    <t>711</t>
  </si>
  <si>
    <t>Izolace proti vodě, vlhkosti a plynům</t>
  </si>
  <si>
    <t>81</t>
  </si>
  <si>
    <t>711111001</t>
  </si>
  <si>
    <t>Provedení izolace proti zemní vlhkosti vodorovné za studena nátěrem penetračním</t>
  </si>
  <si>
    <t>15973870</t>
  </si>
  <si>
    <t>1.PP -  pod bet. mazaninou před a pod svislou plošinou</t>
  </si>
  <si>
    <t>včetně napojení na stávající okolní izolaci a</t>
  </si>
  <si>
    <t>větně vytažení na stěnu</t>
  </si>
  <si>
    <t>9,0</t>
  </si>
  <si>
    <t>82</t>
  </si>
  <si>
    <t>11163150</t>
  </si>
  <si>
    <t>lak penetrační asfaltový</t>
  </si>
  <si>
    <t>1465445431</t>
  </si>
  <si>
    <t>P</t>
  </si>
  <si>
    <t>Poznámka k položce:
Spotřeba 0,3-0,4kg/m2</t>
  </si>
  <si>
    <t>dodávka, doprava k pol.711111001</t>
  </si>
  <si>
    <t>9,0*0,0003</t>
  </si>
  <si>
    <t>83</t>
  </si>
  <si>
    <t>711141559</t>
  </si>
  <si>
    <t>Provedení izolace proti zemní vlhkosti pásy přitavením vodorovné NAIP</t>
  </si>
  <si>
    <t>-1326892529</t>
  </si>
  <si>
    <t>84</t>
  </si>
  <si>
    <t>62832134</t>
  </si>
  <si>
    <t>pás asfaltový natavitelný oxidovaný tl 4,0mm typu V60 S40 s vložkou ze skleněné rohože, s jemnozrnným minerálním posypem</t>
  </si>
  <si>
    <t>780063057</t>
  </si>
  <si>
    <t>dodávka, doprava k pol.711141559, ztratné 15%</t>
  </si>
  <si>
    <t>9,0*1,15+0,15</t>
  </si>
  <si>
    <t>85</t>
  </si>
  <si>
    <t>711199101</t>
  </si>
  <si>
    <t>Provedení těsnícího pásu do spoje dilatační nebo styčné spáry podlaha - stěna</t>
  </si>
  <si>
    <t>-1939199558</t>
  </si>
  <si>
    <t>WC imobil</t>
  </si>
  <si>
    <t>(2,15+1,9)*2*3+0,7</t>
  </si>
  <si>
    <t>86</t>
  </si>
  <si>
    <t>28355020</t>
  </si>
  <si>
    <t>páska pružná těsnící hydroizolační š do 85mm</t>
  </si>
  <si>
    <t>-1227704428</t>
  </si>
  <si>
    <t>dodávka, doprava k pol.711199101</t>
  </si>
  <si>
    <t>25,0*1,1+0,5</t>
  </si>
  <si>
    <t>87</t>
  </si>
  <si>
    <t>998711102</t>
  </si>
  <si>
    <t>Přesun hmot tonážní pro izolace proti vodě, vlhkosti a plynům v objektech v přes 6 do 12 m</t>
  </si>
  <si>
    <t>1618346710</t>
  </si>
  <si>
    <t>713</t>
  </si>
  <si>
    <t>Izolace tepelné</t>
  </si>
  <si>
    <t>88</t>
  </si>
  <si>
    <t>713121211</t>
  </si>
  <si>
    <t>Montáž izolace tepelné podlah volně kladenými okrajovými pásky</t>
  </si>
  <si>
    <t>1562843036</t>
  </si>
  <si>
    <t>30,0+34,0+40,0+35,0+35,0+25,0+5,0</t>
  </si>
  <si>
    <t>204,0*0,05+0,8</t>
  </si>
  <si>
    <t>89</t>
  </si>
  <si>
    <t>63140274</t>
  </si>
  <si>
    <t>pásek okrajový izolační minerální plovoucích podlah š 120mm tl 12mm</t>
  </si>
  <si>
    <t>-1233333317</t>
  </si>
  <si>
    <t>90</t>
  </si>
  <si>
    <t>998713102</t>
  </si>
  <si>
    <t>Přesun hmot tonážní pro izolace tepelné v objektech v přes 6 do 12 m</t>
  </si>
  <si>
    <t>1060123302</t>
  </si>
  <si>
    <t>725</t>
  </si>
  <si>
    <t>Zdravotechnika - zařizovací předměty</t>
  </si>
  <si>
    <t>91</t>
  </si>
  <si>
    <t>725291511</t>
  </si>
  <si>
    <t>Doplňky zařízení koupelen a záchodů plastové dávkovač tekutého mýdla na 350 ml</t>
  </si>
  <si>
    <t>soubor</t>
  </si>
  <si>
    <t>592138446</t>
  </si>
  <si>
    <t>92</t>
  </si>
  <si>
    <t>725291521</t>
  </si>
  <si>
    <t>Doplňky zařízení koupelen a záchodů plastové zásobník toaletních papírů</t>
  </si>
  <si>
    <t>425769226</t>
  </si>
  <si>
    <t>93</t>
  </si>
  <si>
    <t>725291531</t>
  </si>
  <si>
    <t>Doplňky zařízení koupelen a záchodů plastové zásobník papírových ručníků</t>
  </si>
  <si>
    <t>46230604</t>
  </si>
  <si>
    <t>72520020R</t>
  </si>
  <si>
    <t>Doplňky zařízení koupelen a záchodů odpadkový koš plastový</t>
  </si>
  <si>
    <t>53915181</t>
  </si>
  <si>
    <t>72520050R</t>
  </si>
  <si>
    <t xml:space="preserve">Doplňky zařízení koupelen a záchodů plastové WC štětky včetně držáků </t>
  </si>
  <si>
    <t>1110865514</t>
  </si>
  <si>
    <t>72520040R</t>
  </si>
  <si>
    <t>Doplňky zařízení koupelen a záchodů háčky na oděvy, ručníky, plast - montáž, dodávka, doprava</t>
  </si>
  <si>
    <t>-806409996</t>
  </si>
  <si>
    <t>97</t>
  </si>
  <si>
    <t>72500040R</t>
  </si>
  <si>
    <t>Vybavení dle vyhlášky 398/2009 bezbariérového WC - ovladač signalizačního systému nouzového volání</t>
  </si>
  <si>
    <t>-1938326063</t>
  </si>
  <si>
    <t>98</t>
  </si>
  <si>
    <t>72520080R</t>
  </si>
  <si>
    <t>Doplňky zařízení koupelen a záchodů  madlo nerezové sklopné krátké dl. 550 mm - montáž, dodávka, doprava</t>
  </si>
  <si>
    <t>-1465742692</t>
  </si>
  <si>
    <t>dle vyhlášky 398/2009 - Vybavení bezbariérového WC</t>
  </si>
  <si>
    <t xml:space="preserve">u umyvadla </t>
  </si>
  <si>
    <t>99</t>
  </si>
  <si>
    <t>72520110R</t>
  </si>
  <si>
    <t>Doplňky zařízení koupelen a záchodů nerezové madlo rovné sklopné délky =  délka klozetu+100 mm přesah  - montáž, dodávka, doprava</t>
  </si>
  <si>
    <t>784260354</t>
  </si>
  <si>
    <t xml:space="preserve">u záchodové mísy </t>
  </si>
  <si>
    <t>100</t>
  </si>
  <si>
    <t>72520120R</t>
  </si>
  <si>
    <t>Doplňky zařízení koupelen a záchodů nerezové madlo rovné pevné délky =  délka klozetu+200 mm přesah  - montáž, dodávka, doprava</t>
  </si>
  <si>
    <t>902769737</t>
  </si>
  <si>
    <t>101</t>
  </si>
  <si>
    <t>998725102</t>
  </si>
  <si>
    <t>Přesun hmot tonážní pro zařizovací předměty v objektech v přes 6 do 12 m</t>
  </si>
  <si>
    <t>-918225164</t>
  </si>
  <si>
    <t>735</t>
  </si>
  <si>
    <t>Ústřední vytápění - otopná tělesa</t>
  </si>
  <si>
    <t>102</t>
  </si>
  <si>
    <t>73500010R</t>
  </si>
  <si>
    <t>Demontáž a zpětná montáž otopných těles vč.všech potřebných prací, vč.vypuštění a napuštění, propláchnutí, odvzdušnění a včetně nových bílých nátěrů</t>
  </si>
  <si>
    <t>-107321730</t>
  </si>
  <si>
    <t>763</t>
  </si>
  <si>
    <t>Konstrukce suché výstavby</t>
  </si>
  <si>
    <t>103</t>
  </si>
  <si>
    <t>763111431</t>
  </si>
  <si>
    <t>SDK příčka tl 100 mm profil CW+UW 50 desky 2xH2 12,5 s izolací EI 60 Rw do 51 dB</t>
  </si>
  <si>
    <t>1441704733</t>
  </si>
  <si>
    <t>(3,35*(2,25+1,8)-0,9*1,97)*3</t>
  </si>
  <si>
    <t>35,3*0,03+0,557</t>
  </si>
  <si>
    <t>104</t>
  </si>
  <si>
    <t>763113343</t>
  </si>
  <si>
    <t>SDK příčka instalační tl 205 - 700 mm zdvojený profil CW+UW 75 desky 2xH2 12,5 s izolací EI 60 Rw do 54 dB</t>
  </si>
  <si>
    <t>-1239488248</t>
  </si>
  <si>
    <t>3,35*1,9*3</t>
  </si>
  <si>
    <t>0,905</t>
  </si>
  <si>
    <t>105</t>
  </si>
  <si>
    <t>763111714</t>
  </si>
  <si>
    <t>SDK příčka zalomení</t>
  </si>
  <si>
    <t>879447326</t>
  </si>
  <si>
    <t>106</t>
  </si>
  <si>
    <t>763111762</t>
  </si>
  <si>
    <t>Příplatek k SDK příčce s jednoduchou nosnou konstrukcí za zahuštění profilů na vzdálenost 41 mm</t>
  </si>
  <si>
    <t>-988028448</t>
  </si>
  <si>
    <t>107</t>
  </si>
  <si>
    <t>763111717</t>
  </si>
  <si>
    <t>SDK příčka základní penetrační nátěr (oboustranně)</t>
  </si>
  <si>
    <t>1696777194</t>
  </si>
  <si>
    <t>dvoustranný nátěr</t>
  </si>
  <si>
    <t>37,0+20,0+15,0</t>
  </si>
  <si>
    <t>108</t>
  </si>
  <si>
    <t>763111311</t>
  </si>
  <si>
    <t>SDK příčka tl 75 mm profil CW+UW 50 desky 1xA 12,5 s izolací EI 30 Rw do 45 dB</t>
  </si>
  <si>
    <t>-483035266</t>
  </si>
  <si>
    <t>WC imobil - 1.NP-3.NP - opláštění VZT</t>
  </si>
  <si>
    <t>3,35*(0,25+0,3)*3</t>
  </si>
  <si>
    <t>0,472</t>
  </si>
  <si>
    <t>pavilon 1 + 1.PP - opláštění kanalizace</t>
  </si>
  <si>
    <t>3,35*0,3*3</t>
  </si>
  <si>
    <t>ostatní neuvedené opláštění rozvodů</t>
  </si>
  <si>
    <t>5,985</t>
  </si>
  <si>
    <t>109</t>
  </si>
  <si>
    <t>76312145R</t>
  </si>
  <si>
    <t>SDK stěna předsazená tl 100 mm profil CW+UW 75 desky 2xA 12,5 TI 50 mm EI 45</t>
  </si>
  <si>
    <t>-704912158</t>
  </si>
  <si>
    <t>2,75*(2,9+1,7+2,9)-2,0*0,9</t>
  </si>
  <si>
    <t>2,75*(1,6+2,8)</t>
  </si>
  <si>
    <t>31,0*0,05+0,525</t>
  </si>
  <si>
    <t>110</t>
  </si>
  <si>
    <t>763121714</t>
  </si>
  <si>
    <t>SDK stěna předsazená základní penetrační nátěr</t>
  </si>
  <si>
    <t>1119175253</t>
  </si>
  <si>
    <t>jednostranný nátěr</t>
  </si>
  <si>
    <t>opláštění dle pol.763111311</t>
  </si>
  <si>
    <t>pol.76312145R</t>
  </si>
  <si>
    <t>33,0</t>
  </si>
  <si>
    <t>111</t>
  </si>
  <si>
    <t>763131421</t>
  </si>
  <si>
    <t>SDK podhled desky 2xA 12,5 bez izolace dvouvrstvá spodní kce profil CD+UD</t>
  </si>
  <si>
    <t>413221245</t>
  </si>
  <si>
    <t>112</t>
  </si>
  <si>
    <t>763131714</t>
  </si>
  <si>
    <t>SDK podhled základní penetrační nátěr</t>
  </si>
  <si>
    <t>1691182646</t>
  </si>
  <si>
    <t>113</t>
  </si>
  <si>
    <t>763431002</t>
  </si>
  <si>
    <t>Montáž minerálního podhledu s vyjímatelnými panely vel. přes 0,36 do 0,72 m2 na zavěšený viditelný rošt</t>
  </si>
  <si>
    <t>1079220295</t>
  </si>
  <si>
    <t>264,5*0,03+0,507</t>
  </si>
  <si>
    <t>114</t>
  </si>
  <si>
    <t>59036048</t>
  </si>
  <si>
    <t>panel akustický velkoformátový viditelný zapuštěný rošt bílá rastr š 24mm tl 20mm</t>
  </si>
  <si>
    <t>938197720</t>
  </si>
  <si>
    <t>dodávka, doprava k pol.763431002 ztratné 5%</t>
  </si>
  <si>
    <t>273,0*1,05+0,35</t>
  </si>
  <si>
    <t>115</t>
  </si>
  <si>
    <t>76300010R</t>
  </si>
  <si>
    <t>Příplatek za ztížené kotvení podhledů do dutinových stropních panelů</t>
  </si>
  <si>
    <t>296827600</t>
  </si>
  <si>
    <t>116</t>
  </si>
  <si>
    <t>763181311</t>
  </si>
  <si>
    <t>Montáž jednokřídlové kovové zárubně SDK příčka</t>
  </si>
  <si>
    <t>1899217225</t>
  </si>
  <si>
    <t>pavilo 1 - WC imobil</t>
  </si>
  <si>
    <t>117</t>
  </si>
  <si>
    <t>55331523</t>
  </si>
  <si>
    <t>zárubeň jednokřídlá ocelová pro sádrokartonové příčky tl stěny 75-100mm rozměru 900/1970, 2100mm</t>
  </si>
  <si>
    <t>319832231</t>
  </si>
  <si>
    <t>Poznámka k položce:
S, SH, SP</t>
  </si>
  <si>
    <t>118</t>
  </si>
  <si>
    <t>998763101</t>
  </si>
  <si>
    <t>Přesun hmot tonážní pro dřevostavby v objektech v přes 6 do 12 m</t>
  </si>
  <si>
    <t>1684982731</t>
  </si>
  <si>
    <t>766</t>
  </si>
  <si>
    <t>Konstrukce truhlářské</t>
  </si>
  <si>
    <t>119</t>
  </si>
  <si>
    <t>766660002</t>
  </si>
  <si>
    <t>Montáž dveřních křídel otvíravých jednokřídlových š přes 0,8 m do ocelové zárubně</t>
  </si>
  <si>
    <t>1613316305</t>
  </si>
  <si>
    <t>dveře D1</t>
  </si>
  <si>
    <t>dveře D2</t>
  </si>
  <si>
    <t>120</t>
  </si>
  <si>
    <t>61160222R</t>
  </si>
  <si>
    <t>D1 - dveře dřevěné vnitřní hladké plné 1křídlové 900x1970mm, lakované bílé,  akustické (Rw min 32dB)</t>
  </si>
  <si>
    <t>-1664721228</t>
  </si>
  <si>
    <t>dodávka, doprava k pol.766660002</t>
  </si>
  <si>
    <t>dveře D1 - levé</t>
  </si>
  <si>
    <t>dveře D1 - pravé</t>
  </si>
  <si>
    <t>poznámka:</t>
  </si>
  <si>
    <t>Součástí dodávky výplní otvorů jsou veškeré kotevní a pomocné konstrukce.</t>
  </si>
  <si>
    <t>121</t>
  </si>
  <si>
    <t>61160223R</t>
  </si>
  <si>
    <t>D2 - dveře dřevěné vnitřní hladké plné 1křídlové 900x1970mm, lakované bílé, pro imobilní - podélné madlo ve v.900 mm na straně opačné než jsou závěsy + větrací mřížka</t>
  </si>
  <si>
    <t>1870145054</t>
  </si>
  <si>
    <t>dveře D2 - pravé</t>
  </si>
  <si>
    <t>122</t>
  </si>
  <si>
    <t>766660728</t>
  </si>
  <si>
    <t>Montáž dveřního interiérového kování - zámku</t>
  </si>
  <si>
    <t>-1498046888</t>
  </si>
  <si>
    <t>deře D2</t>
  </si>
  <si>
    <t>123</t>
  </si>
  <si>
    <t>54900010R</t>
  </si>
  <si>
    <t>kování štítové, klika-klika + zámek vložkový</t>
  </si>
  <si>
    <t>194806355</t>
  </si>
  <si>
    <t>dodávka, doprava k pol.766660728</t>
  </si>
  <si>
    <t>124</t>
  </si>
  <si>
    <t>54900020R</t>
  </si>
  <si>
    <t>kování štítové, klika-klika, WC klička s možností odjištění z vnější strany</t>
  </si>
  <si>
    <t>-1759465541</t>
  </si>
  <si>
    <t>pro dveře D3</t>
  </si>
  <si>
    <t>125</t>
  </si>
  <si>
    <t>76660010R</t>
  </si>
  <si>
    <t>Štítek s hmatným orientačním znakem a příslušným nápisem v Braillově písmu - montáž, dodávka, doprava</t>
  </si>
  <si>
    <t>-2114830261</t>
  </si>
  <si>
    <t xml:space="preserve">1.NP - dveře D1 </t>
  </si>
  <si>
    <t>126</t>
  </si>
  <si>
    <t>76660020R</t>
  </si>
  <si>
    <t>Ochranný kryt na otopné těleso cca 1800x750x220 z MDF desek, zaoblené hrany, odnímatelný, termostatické ventily musí být mimo zákryt - atypický výrobek - montáž, dodávka, doprava</t>
  </si>
  <si>
    <t>292691484</t>
  </si>
  <si>
    <t>kryt musí být dostatečné pevný, trvanlivý a musí</t>
  </si>
  <si>
    <t>umožňovat cirkulaci vzduchu kolem topení a směrem</t>
  </si>
  <si>
    <t>do místnosti</t>
  </si>
  <si>
    <t>otopná tělesa je nutno změřit a vyrobit zákryty</t>
  </si>
  <si>
    <t>dle skutečného uspořádání těles</t>
  </si>
  <si>
    <t>127</t>
  </si>
  <si>
    <t>998766102</t>
  </si>
  <si>
    <t>Přesun hmot tonážní pro kce truhlářské v objektech v přes 6 do 12 m</t>
  </si>
  <si>
    <t>720278653</t>
  </si>
  <si>
    <t>767</t>
  </si>
  <si>
    <t>Konstrukce zámečnické</t>
  </si>
  <si>
    <t>128</t>
  </si>
  <si>
    <t>76700010R</t>
  </si>
  <si>
    <t>Přechodová podlahová lišta nerez kotvená k podlaze hmoždinkami - montáž, dodávka, doprava</t>
  </si>
  <si>
    <t>1529147569</t>
  </si>
  <si>
    <t>0,9*5</t>
  </si>
  <si>
    <t>0,9*3</t>
  </si>
  <si>
    <t>129</t>
  </si>
  <si>
    <t>76700020R</t>
  </si>
  <si>
    <t>Dilatační lišta pro napojení konstrukcí - montáž, dodávka, doprava</t>
  </si>
  <si>
    <t>-1376895991</t>
  </si>
  <si>
    <t>3,04*2+6,6+0,32</t>
  </si>
  <si>
    <t xml:space="preserve">pavilon </t>
  </si>
  <si>
    <t>1.PP - betonový základ plošiny x stávající podlaha</t>
  </si>
  <si>
    <t>3,5</t>
  </si>
  <si>
    <t>130</t>
  </si>
  <si>
    <t>767995111</t>
  </si>
  <si>
    <t>Montáž atypických zámečnických konstrukcí hm do 5 kg</t>
  </si>
  <si>
    <t>kg</t>
  </si>
  <si>
    <t>1809955403</t>
  </si>
  <si>
    <t>úprava ocelového proskleného zábradlí na podestách</t>
  </si>
  <si>
    <t>v místě výstupu ze svislé plošiny (2x) - vyříznutí, začištění, nátěr</t>
  </si>
  <si>
    <t>cca 35 kg/1 podestu</t>
  </si>
  <si>
    <t>35,0*2</t>
  </si>
  <si>
    <t>131</t>
  </si>
  <si>
    <t>76799500R</t>
  </si>
  <si>
    <t>dodávka, doprava pomocného, spojovacího a kotevního materiálu k pol.767995111</t>
  </si>
  <si>
    <t>690806848</t>
  </si>
  <si>
    <t>132</t>
  </si>
  <si>
    <t>76781011R</t>
  </si>
  <si>
    <t>Montáž mřížek větracích čtyřhranných průřezu 300/600 mm</t>
  </si>
  <si>
    <t>-603753952</t>
  </si>
  <si>
    <t>náhreda demontovaných větracích mřížek</t>
  </si>
  <si>
    <t>dle pol.767810811 (odd.96)</t>
  </si>
  <si>
    <t>133</t>
  </si>
  <si>
    <t>5981624R</t>
  </si>
  <si>
    <t>mřížka ventilační s uzavíratelnou žaluzií  a se sítí proti hmyzu vel. 300/600 mm</t>
  </si>
  <si>
    <t>-895339049</t>
  </si>
  <si>
    <t>dodávka, doprava k pol.76781011R</t>
  </si>
  <si>
    <t>134</t>
  </si>
  <si>
    <t>998767102</t>
  </si>
  <si>
    <t>Přesun hmot tonážní pro zámečnické konstrukce v objektech v přes 6 do 12 m</t>
  </si>
  <si>
    <t>-79927940</t>
  </si>
  <si>
    <t>771</t>
  </si>
  <si>
    <t>Podlahy z dlaždic</t>
  </si>
  <si>
    <t>135</t>
  </si>
  <si>
    <t>771121011</t>
  </si>
  <si>
    <t>Nátěr penetrační na podlahu</t>
  </si>
  <si>
    <t>802208787</t>
  </si>
  <si>
    <t>dle pol.771574222</t>
  </si>
  <si>
    <t>17,0</t>
  </si>
  <si>
    <t>136</t>
  </si>
  <si>
    <t>771591112</t>
  </si>
  <si>
    <t>Izolace pod dlažbu nátěrem nebo stěrkou ve dvou vrstvách</t>
  </si>
  <si>
    <t>691126181</t>
  </si>
  <si>
    <t>137</t>
  </si>
  <si>
    <t>771574226</t>
  </si>
  <si>
    <t>Montáž podlah keramických z dekorů lepených flexibilním lepidlem přes 22 do 25 ks/m2</t>
  </si>
  <si>
    <t>84251506</t>
  </si>
  <si>
    <t>1.PP -  podlaha před svislou plošinou</t>
  </si>
  <si>
    <t>3,5*1,8-1,5*1,3+0,65</t>
  </si>
  <si>
    <t>138</t>
  </si>
  <si>
    <t>771577111</t>
  </si>
  <si>
    <t>Příplatek k montáži podlah keramických lepených flexibilním lepidlem za plochu do 5 m2</t>
  </si>
  <si>
    <t>868192246</t>
  </si>
  <si>
    <t>k pol.771574222</t>
  </si>
  <si>
    <t>139</t>
  </si>
  <si>
    <t>59761406</t>
  </si>
  <si>
    <t>dlažba keramická slinutá protiskluzná do interiéru i exteriéru pro vysoké mechanické namáhání přes 22 do 25ks/m2</t>
  </si>
  <si>
    <t>1650283888</t>
  </si>
  <si>
    <t>dodávka, doprava k pol.771574226, ztratné 15%</t>
  </si>
  <si>
    <t>17,0*1,15+0,45</t>
  </si>
  <si>
    <t>dle výběru a schválení investorem</t>
  </si>
  <si>
    <t>140</t>
  </si>
  <si>
    <t>771474142</t>
  </si>
  <si>
    <t>Montáž soklů z dlaždic keramických s požlábkem flexibilní lepidlo v přes 90 do 120 mm</t>
  </si>
  <si>
    <t>-118707931</t>
  </si>
  <si>
    <t>(1,8+0,9+2,15*2)</t>
  </si>
  <si>
    <t>141</t>
  </si>
  <si>
    <t>5970010R</t>
  </si>
  <si>
    <t>sokl s požlábkem 200 x 200  mm</t>
  </si>
  <si>
    <t>-686286544</t>
  </si>
  <si>
    <t>dodávka, doprava k pol.771474142</t>
  </si>
  <si>
    <t>7,0/0,1*1,1</t>
  </si>
  <si>
    <t>142</t>
  </si>
  <si>
    <t>771554116</t>
  </si>
  <si>
    <t>Montáž podlah z dlaždic teracových lepených flexibilním lepidlem přes 19 do 25 ks/m2</t>
  </si>
  <si>
    <t>-1446669867</t>
  </si>
  <si>
    <t>pavilon 4 - 1.NP - podlaha před plošinou</t>
  </si>
  <si>
    <t>1,8*3,5-1,5*1,3+0,15</t>
  </si>
  <si>
    <t>oprava podlaha pod ubouraných soklech u nástupních plošin</t>
  </si>
  <si>
    <t>0,2*1,5*3+0,1</t>
  </si>
  <si>
    <t>sokl</t>
  </si>
  <si>
    <t>WC imobil - 1.NP-3.NP - vnější povrch stěn</t>
  </si>
  <si>
    <t>(2,45+1,9+1,25)*3*0,1</t>
  </si>
  <si>
    <t>(1,8+0,5+2,0+0,3)*0,1</t>
  </si>
  <si>
    <t>případné poškozené sokly při výměně dveří</t>
  </si>
  <si>
    <t>0,56</t>
  </si>
  <si>
    <t>Mezisoučet B</t>
  </si>
  <si>
    <t>143</t>
  </si>
  <si>
    <t>59247474</t>
  </si>
  <si>
    <t>dlaždice teracová broušená 300x300x27mm</t>
  </si>
  <si>
    <t>1631420649</t>
  </si>
  <si>
    <t>dodávka, doprava k pol.771554116 mezisoučet A, ztratné 10%</t>
  </si>
  <si>
    <t>5,5*1,1+0,95</t>
  </si>
  <si>
    <t>144</t>
  </si>
  <si>
    <t>59247478</t>
  </si>
  <si>
    <t>soklík teracový broušený 300x70x10mm</t>
  </si>
  <si>
    <t>-65328966</t>
  </si>
  <si>
    <t>dodávka, doprava k pol.771554116 mezisoučet B, ztratné 4%</t>
  </si>
  <si>
    <t>2,7/0,1*1,04+0,92</t>
  </si>
  <si>
    <t>145</t>
  </si>
  <si>
    <t>771591115</t>
  </si>
  <si>
    <t>Podlahy spárování silikonem</t>
  </si>
  <si>
    <t>-1519294283</t>
  </si>
  <si>
    <t>25,0</t>
  </si>
  <si>
    <t>146</t>
  </si>
  <si>
    <t>771559191</t>
  </si>
  <si>
    <t>Příplatek k montáži podlah z dlaždic teracových za plochu do 5 m2</t>
  </si>
  <si>
    <t>1475486200</t>
  </si>
  <si>
    <t>147</t>
  </si>
  <si>
    <t>998771102</t>
  </si>
  <si>
    <t>Přesun hmot tonážní pro podlahy z dlaždic v objektech v přes 6 do 12 m</t>
  </si>
  <si>
    <t>-1027515518</t>
  </si>
  <si>
    <t>776</t>
  </si>
  <si>
    <t>Podlahy povlakové</t>
  </si>
  <si>
    <t>148</t>
  </si>
  <si>
    <t>776111311</t>
  </si>
  <si>
    <t>Vysátí podkladu povlakových podlah</t>
  </si>
  <si>
    <t>656877077</t>
  </si>
  <si>
    <t>149</t>
  </si>
  <si>
    <t>776141114</t>
  </si>
  <si>
    <t>Vyrovnání podkladu povlakových podlah stěrkou pevnosti 20 MPa tl přes 8 do 10 mm</t>
  </si>
  <si>
    <t>-74377874</t>
  </si>
  <si>
    <t>150</t>
  </si>
  <si>
    <t>776221111</t>
  </si>
  <si>
    <t>Lepení pásů z PVC standardním lepidlem</t>
  </si>
  <si>
    <t>-933681520</t>
  </si>
  <si>
    <t>332,6*0,03+0,422</t>
  </si>
  <si>
    <t>151</t>
  </si>
  <si>
    <t>28411012</t>
  </si>
  <si>
    <t>PVC vinyl heterogenní protiskluzná tl 2,00mm,  nášlapná vrstva 0,70mm, třída zátěže 34/43, otlak do 0,05mm, R10, hořlavost Bfl S1</t>
  </si>
  <si>
    <t>2015406141</t>
  </si>
  <si>
    <t>dodávka, doprava k pol.776221111, ztratné 10%</t>
  </si>
  <si>
    <t>343,0*1,03+0,71</t>
  </si>
  <si>
    <t>Krytina odolná proti oděru,otlaku a trhání.</t>
  </si>
  <si>
    <t>152</t>
  </si>
  <si>
    <t>776223112</t>
  </si>
  <si>
    <t>Spoj povlakových podlahovin z PVC svařováním za studena</t>
  </si>
  <si>
    <t>-1868464873</t>
  </si>
  <si>
    <t>153</t>
  </si>
  <si>
    <t>776421111</t>
  </si>
  <si>
    <t>Montáž obvodových lišt lepením</t>
  </si>
  <si>
    <t>-1401401159</t>
  </si>
  <si>
    <t>(8,0+6,6)*2-0,9-0,8</t>
  </si>
  <si>
    <t>(9,8+6,6)*2-0,9-0,8</t>
  </si>
  <si>
    <t>(13,1+6,6)*2-0,9-0,8</t>
  </si>
  <si>
    <t>(9,5+6,75+0,45*2)*2-0,9*2</t>
  </si>
  <si>
    <t>(9,5+6,8+0,4)*2-0,9</t>
  </si>
  <si>
    <t>161,3*0,05+0,635</t>
  </si>
  <si>
    <t>154</t>
  </si>
  <si>
    <t>28411008</t>
  </si>
  <si>
    <t>lišta soklová PVC 16x60mm</t>
  </si>
  <si>
    <t>-373694901</t>
  </si>
  <si>
    <t>dodávka, doprava k pol.776421111, ztratné 10%</t>
  </si>
  <si>
    <t>170,0*01,1</t>
  </si>
  <si>
    <t>155</t>
  </si>
  <si>
    <t>998776102</t>
  </si>
  <si>
    <t>Přesun hmot tonážní pro podlahy povlakové v objektech v přes 6 do 12 m</t>
  </si>
  <si>
    <t>930719031</t>
  </si>
  <si>
    <t>781</t>
  </si>
  <si>
    <t>Dokončovací práce - obklady</t>
  </si>
  <si>
    <t>156</t>
  </si>
  <si>
    <t>781131112</t>
  </si>
  <si>
    <t>Izolace pod obklad nátěrem nebo stěrkou ve dvou vrstvách</t>
  </si>
  <si>
    <t>377493318</t>
  </si>
  <si>
    <t>2,0*(6,6+8,0)*2</t>
  </si>
  <si>
    <t>-(1,2+0,8+2,4*1,7*2)</t>
  </si>
  <si>
    <t>0,25*2,4*2</t>
  </si>
  <si>
    <t>3.NP - učebna jazyků - kolem unyvadla</t>
  </si>
  <si>
    <t>2,0*2,0</t>
  </si>
  <si>
    <t>3.NP - učebna výtvarné výchovy  - kolem unyvadla</t>
  </si>
  <si>
    <t>2,0*(1,7+3,5)</t>
  </si>
  <si>
    <t>1.NP - učebna fyziky - kolem unyvadla</t>
  </si>
  <si>
    <t>2,0*1,5</t>
  </si>
  <si>
    <t>1.NP - učebna jazyků - okolo umyvadla - kolem unyvadla</t>
  </si>
  <si>
    <t>2,0*1,7</t>
  </si>
  <si>
    <t>pavilon 1 - imobil WC</t>
  </si>
  <si>
    <t>2,0*2,15*3</t>
  </si>
  <si>
    <t>83,1*0,1+0,55</t>
  </si>
  <si>
    <t>157</t>
  </si>
  <si>
    <t>781474115</t>
  </si>
  <si>
    <t>Montáž obkladů vnitřních keramických hladkých přes 22 do 25 ks/m2 lepených flexibilním lepidlem</t>
  </si>
  <si>
    <t>-2003248212</t>
  </si>
  <si>
    <t>2,0*(1,8+0,9+2,15*2)*3</t>
  </si>
  <si>
    <t>112,3*0,05+0,145</t>
  </si>
  <si>
    <t>158</t>
  </si>
  <si>
    <t>59761039</t>
  </si>
  <si>
    <t>obklad keramický hladký přes 22 do 25ks/m2</t>
  </si>
  <si>
    <t>-1584688345</t>
  </si>
  <si>
    <t>dodávka, doprava k pol.781474115, ztratné 5 %</t>
  </si>
  <si>
    <t>118,0*1,05+0,1</t>
  </si>
  <si>
    <t>159</t>
  </si>
  <si>
    <t>781494511</t>
  </si>
  <si>
    <t>Plastové profily ukončovací lepené flexibilním lepidlem</t>
  </si>
  <si>
    <t>1675557053</t>
  </si>
  <si>
    <t>(6,6+8,0)*2-(1,2+0,8+2,4*2)</t>
  </si>
  <si>
    <t>2,0+2,0</t>
  </si>
  <si>
    <t>2,0+1,7</t>
  </si>
  <si>
    <t>2,0+1,5</t>
  </si>
  <si>
    <t>1,7</t>
  </si>
  <si>
    <t>7,0*3</t>
  </si>
  <si>
    <t>56,3*0,04+0,448</t>
  </si>
  <si>
    <t>160</t>
  </si>
  <si>
    <t>781494111</t>
  </si>
  <si>
    <t>Plastové profily rohové lepené flexibilním lepidlem</t>
  </si>
  <si>
    <t>-572636528</t>
  </si>
  <si>
    <t>2,0*5+0,3*4+2,4*2</t>
  </si>
  <si>
    <t>2,0*2</t>
  </si>
  <si>
    <t>2,0*6*3</t>
  </si>
  <si>
    <t>62,0*0,04+0,52</t>
  </si>
  <si>
    <t>161</t>
  </si>
  <si>
    <t>781491021</t>
  </si>
  <si>
    <t>Montáž zrcadel plochy do 1 m2 lepených silikonovým tmelem na keramický obklad</t>
  </si>
  <si>
    <t>1104420809</t>
  </si>
  <si>
    <t>0,6*3</t>
  </si>
  <si>
    <t>162</t>
  </si>
  <si>
    <t>63400010R</t>
  </si>
  <si>
    <t>nerezové zrcadlo 400x900 pro TP pevné, provedení antivandal</t>
  </si>
  <si>
    <t>365659980</t>
  </si>
  <si>
    <t>dodávka, doprava k pol.781491021</t>
  </si>
  <si>
    <t>163</t>
  </si>
  <si>
    <t>781495115</t>
  </si>
  <si>
    <t>Spárování vnitřních obkladů silikonem</t>
  </si>
  <si>
    <t>-1981269945</t>
  </si>
  <si>
    <t>okolo zařizovacích předmětů, případně dilatační spáry</t>
  </si>
  <si>
    <t>30,0</t>
  </si>
  <si>
    <t>164</t>
  </si>
  <si>
    <t>998781102</t>
  </si>
  <si>
    <t>Přesun hmot tonážní pro obklady keramické v objektech v přes 6 do 12 m</t>
  </si>
  <si>
    <t>-1870016991</t>
  </si>
  <si>
    <t>783</t>
  </si>
  <si>
    <t>Dokončovací práce - nátěry</t>
  </si>
  <si>
    <t>165</t>
  </si>
  <si>
    <t>78300010R</t>
  </si>
  <si>
    <t>Omyvatelný nátěr omítky odolný - montáž, dodávka, doprava</t>
  </si>
  <si>
    <t>-1864376893</t>
  </si>
  <si>
    <t>barva matná - odstín dle investora</t>
  </si>
  <si>
    <t>2,0*(9,8+6,6+0,45)*2</t>
  </si>
  <si>
    <t>-2,0*(2,0+0,9+0,8)</t>
  </si>
  <si>
    <t>-1,3*2,4*3+0,25*1,3*6</t>
  </si>
  <si>
    <t>2,0*(13,1+6,6)*2-2,0*(1,7+0,9*2)</t>
  </si>
  <si>
    <t>-1,3*2,4*4+0,25*1,3*8</t>
  </si>
  <si>
    <t>2,0*(9,5+6,75+0,45*2)*2</t>
  </si>
  <si>
    <t>-2,0*(1,5+0,9*2)</t>
  </si>
  <si>
    <t>-0,85*2,9*3+0,25*0,85*6</t>
  </si>
  <si>
    <t>2,0*(10,0+6,75+0,4)*2-2,0*(1,7+2,0)</t>
  </si>
  <si>
    <t>-0,93*2,9*3+0,25*0,93*6</t>
  </si>
  <si>
    <t>225,0*0,05+0,856</t>
  </si>
  <si>
    <t>166</t>
  </si>
  <si>
    <t>783301311</t>
  </si>
  <si>
    <t>Odmaštění zámečnických konstrukcí vodou ředitelným odmašťovačem</t>
  </si>
  <si>
    <t>-310617021</t>
  </si>
  <si>
    <t>dle pol.783314201</t>
  </si>
  <si>
    <t>167</t>
  </si>
  <si>
    <t>783314201</t>
  </si>
  <si>
    <t>Základní antikorozní jednonásobný syntetický standardní nátěr zámečnických konstrukcí</t>
  </si>
  <si>
    <t>1762217232</t>
  </si>
  <si>
    <t>nové zárubně</t>
  </si>
  <si>
    <t>zárubeň pro dveře D1</t>
  </si>
  <si>
    <t>1,0*5</t>
  </si>
  <si>
    <t>zárubeň pro dveře D2</t>
  </si>
  <si>
    <t>1,0*3</t>
  </si>
  <si>
    <t>168</t>
  </si>
  <si>
    <t>783317101</t>
  </si>
  <si>
    <t>Krycí jednonásobný syntetický standardní nátěr zámečnických konstrukcí</t>
  </si>
  <si>
    <t>580415588</t>
  </si>
  <si>
    <t>barva nových i stávajících zárubní musí být kontrastní</t>
  </si>
  <si>
    <t>k ploše stěny a barvě dveří</t>
  </si>
  <si>
    <t>169</t>
  </si>
  <si>
    <t>783923161</t>
  </si>
  <si>
    <t>Penetrační akrylátový nátěr pórovitých betonových podlah</t>
  </si>
  <si>
    <t>168661519</t>
  </si>
  <si>
    <t>po odstranění nášlapných vrstev podlahy</t>
  </si>
  <si>
    <t>64,7</t>
  </si>
  <si>
    <t>63,7</t>
  </si>
  <si>
    <t>331,8*0,05+0,61</t>
  </si>
  <si>
    <t>170</t>
  </si>
  <si>
    <t>783106807</t>
  </si>
  <si>
    <t>Odstranění nátěrů z truhlářských konstrukcí odstraňovačem nátěrů</t>
  </si>
  <si>
    <t>1107797749</t>
  </si>
  <si>
    <t>stávající dveře</t>
  </si>
  <si>
    <t>6,5*0,2+0,199</t>
  </si>
  <si>
    <t>171</t>
  </si>
  <si>
    <t>783101403</t>
  </si>
  <si>
    <t>Oprášení podkladu truhlářských konstrukcí před provedením nátěru</t>
  </si>
  <si>
    <t>-921002659</t>
  </si>
  <si>
    <t>172</t>
  </si>
  <si>
    <t>783122101</t>
  </si>
  <si>
    <t>Lokální tmelení truhlářských konstrukcí včetně přebroušení disperzním tmelem plochy do 10%</t>
  </si>
  <si>
    <t>-2070120079</t>
  </si>
  <si>
    <t>173</t>
  </si>
  <si>
    <t>783114101</t>
  </si>
  <si>
    <t>Základní jednonásobný syntetický nátěr truhlářských konstrukcí</t>
  </si>
  <si>
    <t>-1614866560</t>
  </si>
  <si>
    <t>174</t>
  </si>
  <si>
    <t>783118211</t>
  </si>
  <si>
    <t>Lakovací dvojnásobný syntetický nátěr truhlářských konstrukcí s mezibroušením</t>
  </si>
  <si>
    <t>-445963836</t>
  </si>
  <si>
    <t>784</t>
  </si>
  <si>
    <t>Dokončovací práce - malby a tapety</t>
  </si>
  <si>
    <t>175</t>
  </si>
  <si>
    <t>784121031</t>
  </si>
  <si>
    <t>Mydlení podkladu v místnostech v do 3,80 m</t>
  </si>
  <si>
    <t>1316837292</t>
  </si>
  <si>
    <t>plocha oškrábaných maleb</t>
  </si>
  <si>
    <t>dle pol.784211101</t>
  </si>
  <si>
    <t>176</t>
  </si>
  <si>
    <t>784161401</t>
  </si>
  <si>
    <t>Celoplošné vyhlazení podkladu sádrovou stěrkou v místnostech v do 3,80 m</t>
  </si>
  <si>
    <t>-1347697463</t>
  </si>
  <si>
    <t>na oškrábaných malbách</t>
  </si>
  <si>
    <t>dle pol.784121001   (odd.96)</t>
  </si>
  <si>
    <t>na SDk konstrukcích</t>
  </si>
  <si>
    <t>(37,0+20,0)*2</t>
  </si>
  <si>
    <t>(15,0+33,0+12,0)*1</t>
  </si>
  <si>
    <t>177</t>
  </si>
  <si>
    <t>784211101</t>
  </si>
  <si>
    <t>Dvojnásobné bílé malby ze směsí za mokra výborně oděruvzdorných v místnostech v do 3,80 m</t>
  </si>
  <si>
    <t>-573662294</t>
  </si>
  <si>
    <t>(3,4-2,0)*(6,6+8,0)*2</t>
  </si>
  <si>
    <t>-(2,4*2,4-4,0)*2</t>
  </si>
  <si>
    <t>3,2*(9,8+6,6+0,4)*2-(2,2*2,4-4,0)*3</t>
  </si>
  <si>
    <t>3,2*(13,1+6,6)*2-(2,2*2,4-4,0)*4</t>
  </si>
  <si>
    <t>3,0*(9,5+6,75+0,45*2)*2-(1,6*2,9-4,0)*3</t>
  </si>
  <si>
    <t>2,9*(10,0+6,75+0,4*2)*2-(1,6*2,9-4,0)*3</t>
  </si>
  <si>
    <t>WC 1mobil</t>
  </si>
  <si>
    <t>3,0*(1,8+2,15)*2*3-2,0*1,97*3</t>
  </si>
  <si>
    <t>3,2*(1,9+2,45+1,9)*3-2,0*1,97*3</t>
  </si>
  <si>
    <t>ostatní plocha (vyměňované zárubně. svislá plošina</t>
  </si>
  <si>
    <t>70,0</t>
  </si>
  <si>
    <t>692,0*0,05+0,99</t>
  </si>
  <si>
    <t>méně keramický obklad - pol.781474115</t>
  </si>
  <si>
    <t>-118,0</t>
  </si>
  <si>
    <t>méně omyvatelné nátěry - pol.7830010R</t>
  </si>
  <si>
    <t>-237,0</t>
  </si>
  <si>
    <t>178</t>
  </si>
  <si>
    <t>784211163</t>
  </si>
  <si>
    <t>Příplatek k cenám 2x maleb ze směsí za mokra oděruvzdorných za barevnou malbu středně sytého odstínu</t>
  </si>
  <si>
    <t>-1434693039</t>
  </si>
  <si>
    <t>179</t>
  </si>
  <si>
    <t>784181001</t>
  </si>
  <si>
    <t>Jednonásobné pačokování v místnostech v do 3,80 m</t>
  </si>
  <si>
    <t>-1873093196</t>
  </si>
  <si>
    <t>786</t>
  </si>
  <si>
    <t>Dokončovací práce - čalounické úpravy</t>
  </si>
  <si>
    <t>180</t>
  </si>
  <si>
    <t>78600010R</t>
  </si>
  <si>
    <t>Zatemňovací zařízení roletové s ručním ovládáním viz popis a požadavky v TZ - montáž, dodávka, doprava, přesun</t>
  </si>
  <si>
    <t>868951300</t>
  </si>
  <si>
    <t>2,6*9,8</t>
  </si>
  <si>
    <t>2,6*13,1</t>
  </si>
  <si>
    <t>2,0*9,5</t>
  </si>
  <si>
    <t>2,0*10,0</t>
  </si>
  <si>
    <t>0,46</t>
  </si>
  <si>
    <t>787</t>
  </si>
  <si>
    <t>Dokončovací práce - zasklívání</t>
  </si>
  <si>
    <t>181</t>
  </si>
  <si>
    <t>787911115</t>
  </si>
  <si>
    <t>Montáž neprůhledné fólie na sklo</t>
  </si>
  <si>
    <t>1777649622</t>
  </si>
  <si>
    <t>1.NP - cvičná kuchyňka - spodní okenní křídla</t>
  </si>
  <si>
    <t>0,6*2,4*2+0,12</t>
  </si>
  <si>
    <t>182</t>
  </si>
  <si>
    <t>63479014</t>
  </si>
  <si>
    <t>fólie na sklo nereflexní kouřová 56%</t>
  </si>
  <si>
    <t>-109548679</t>
  </si>
  <si>
    <t>dodávka, doprava k pol.787911115, ztratné 3%</t>
  </si>
  <si>
    <t>3,0*1,03+0,01</t>
  </si>
  <si>
    <t>183</t>
  </si>
  <si>
    <t>998787102</t>
  </si>
  <si>
    <t>Přesun hmot tonážní pro zasklívání v objektech v přes 6 do 12 m</t>
  </si>
  <si>
    <t>-494989439</t>
  </si>
  <si>
    <t>SP</t>
  </si>
  <si>
    <t>Schodišťové plošiny</t>
  </si>
  <si>
    <t>184</t>
  </si>
  <si>
    <t>P 001</t>
  </si>
  <si>
    <t>Šikmá schodišťová plošina, plošina jezdí přes jedno schodišťové rameno (10-15 schodů), uchycení dráhy plošiny na zeď - montáž, dodávka, doprava</t>
  </si>
  <si>
    <t>512</t>
  </si>
  <si>
    <t>359570949</t>
  </si>
  <si>
    <t>výroba, dodávka, doprava a kompletní montáž - specializovaná</t>
  </si>
  <si>
    <t>certifikovaná firma</t>
  </si>
  <si>
    <t>pavilon 4 - 1.NP (výkres č.9)</t>
  </si>
  <si>
    <t>Cena zahrnuje též techn.dokumentaci, pomocný montážní</t>
  </si>
  <si>
    <t xml:space="preserve">materiál, prohlášení o shodě, potřebné certifikáty, zaškolení + </t>
  </si>
  <si>
    <t>všechny příplatky.</t>
  </si>
  <si>
    <t>185</t>
  </si>
  <si>
    <t>P 002</t>
  </si>
  <si>
    <t>Šikmá schodišťová plošina pro délku dráhy cca 45 m včetně zatáčkové dráhy, rozměry plošiny 900x800 mm - montáž, dodávka, doprava</t>
  </si>
  <si>
    <t>890419995</t>
  </si>
  <si>
    <t>pavilon 1  (výkres č.8)</t>
  </si>
  <si>
    <t>1.PP až 3.NP</t>
  </si>
  <si>
    <t>materiál, prohlášení o shodě, potřebné certifikáty, zaškolení.</t>
  </si>
  <si>
    <t>186</t>
  </si>
  <si>
    <t>P 003</t>
  </si>
  <si>
    <t>Vertikální opláštěná zdvihací plošina, rozměr plošiny 1400 x 1100 mm - montáž, dodávka, doprava</t>
  </si>
  <si>
    <t>732199058</t>
  </si>
  <si>
    <t>pavilon 4 (výkres č.10)</t>
  </si>
  <si>
    <t>1.NP až 3.NP</t>
  </si>
  <si>
    <t>materiál, prohlášení o shodě, potřebné certifikáty, zaškolení +</t>
  </si>
  <si>
    <t>příplatky</t>
  </si>
  <si>
    <t>02 - Zdravotní instalace</t>
  </si>
  <si>
    <t xml:space="preserve">    4 - Vodorovné konstrukce</t>
  </si>
  <si>
    <t xml:space="preserve">    8 - Trubní vedení</t>
  </si>
  <si>
    <t xml:space="preserve">    9 - Ostatní konstrukce a práce, bourání</t>
  </si>
  <si>
    <t>M - Práce a dodávky M</t>
  </si>
  <si>
    <t xml:space="preserve">    23-M - Montáže potrubí</t>
  </si>
  <si>
    <t xml:space="preserve">    721 - Zdravotechnika - vnitřní kanalizace</t>
  </si>
  <si>
    <t xml:space="preserve">    722 - Zdravotechnika - vnitřní vodovod</t>
  </si>
  <si>
    <t xml:space="preserve">    727 - Zdravotechnika - požární ochrana</t>
  </si>
  <si>
    <t>115101201</t>
  </si>
  <si>
    <t>Čerpání vody na dopravní výšku do 10 m průměrný přítok do 500 l/min</t>
  </si>
  <si>
    <t>hod</t>
  </si>
  <si>
    <t>1117890962</t>
  </si>
  <si>
    <t>115101301</t>
  </si>
  <si>
    <t>Pohotovost čerpací soupravy pro dopravní výšku do 10 m přítok do 500 l/min</t>
  </si>
  <si>
    <t>den</t>
  </si>
  <si>
    <t>-1037859524</t>
  </si>
  <si>
    <t>132212221</t>
  </si>
  <si>
    <t>Hloubení zapažených rýh šířky do 2000 mm v soudržných horninách třídy těžitelnosti I skupiny 3 ručně</t>
  </si>
  <si>
    <t>-197680249</t>
  </si>
  <si>
    <t>Pavilon 1 - imobilní WC</t>
  </si>
  <si>
    <t>kanalizace v zemi</t>
  </si>
  <si>
    <t>3*1*0,8</t>
  </si>
  <si>
    <t>Pavilon 2 - učebna fyziky</t>
  </si>
  <si>
    <t>demontáže</t>
  </si>
  <si>
    <t>kanalizace</t>
  </si>
  <si>
    <t>7*1*0,8</t>
  </si>
  <si>
    <t>vodovod</t>
  </si>
  <si>
    <t>nové rozvody</t>
  </si>
  <si>
    <t>8*1*0,8</t>
  </si>
  <si>
    <t>162211201</t>
  </si>
  <si>
    <t>Vodorovné přemístění do 10 m nošením výkopku z horniny třídy těžitelnosti I skupiny 1 až 3</t>
  </si>
  <si>
    <t>469413040</t>
  </si>
  <si>
    <t>5,25</t>
  </si>
  <si>
    <t>11,55</t>
  </si>
  <si>
    <t>162211209</t>
  </si>
  <si>
    <t>Příplatek k vodorovnému přemístění nošením za každých dalších 10 m nošení výkopku z horniny třídy těžitelnosti I skupiny 1 až 3</t>
  </si>
  <si>
    <t>1659849853</t>
  </si>
  <si>
    <t>5,25*2</t>
  </si>
  <si>
    <t>11,55*3</t>
  </si>
  <si>
    <t>162751117</t>
  </si>
  <si>
    <t>Vodorovné přemístění přes 9 000 do 10000 m výkopku/sypaniny z horniny třídy těžitelnosti I skupiny 1 až 3</t>
  </si>
  <si>
    <t>1126137501</t>
  </si>
  <si>
    <t>odvezení přebytečného výkopku na skládku</t>
  </si>
  <si>
    <t>lože</t>
  </si>
  <si>
    <t>2,1</t>
  </si>
  <si>
    <t>obsyp</t>
  </si>
  <si>
    <t>9,45</t>
  </si>
  <si>
    <t>162751119</t>
  </si>
  <si>
    <t>Příplatek k vodorovnému přemístění výkopku/sypaniny z horniny třídy těžitelnosti I skupiny 1 až 3 ZKD 1000 m přes 10000 m</t>
  </si>
  <si>
    <t>491933091</t>
  </si>
  <si>
    <t>11,550*2</t>
  </si>
  <si>
    <t>-253296967</t>
  </si>
  <si>
    <t>vytěžená zemina</t>
  </si>
  <si>
    <t>16,8</t>
  </si>
  <si>
    <t>přebytečná zemina odvezná na skládku</t>
  </si>
  <si>
    <t>-11,55</t>
  </si>
  <si>
    <t>259995341</t>
  </si>
  <si>
    <t>949421268</t>
  </si>
  <si>
    <t>11,55*1,68*1,05</t>
  </si>
  <si>
    <t>395385496</t>
  </si>
  <si>
    <t>175111101</t>
  </si>
  <si>
    <t>Obsypání potrubí ručně sypaninou bez prohození, uloženou do 3 m</t>
  </si>
  <si>
    <t>521613990</t>
  </si>
  <si>
    <t>3*1*0,45</t>
  </si>
  <si>
    <t>7*1*0,45</t>
  </si>
  <si>
    <t>8*1*0,45</t>
  </si>
  <si>
    <t>58337310</t>
  </si>
  <si>
    <t>štěrkopísek frakce 0/4</t>
  </si>
  <si>
    <t>-1851548747</t>
  </si>
  <si>
    <t>obsyp potrubí</t>
  </si>
  <si>
    <t>9,45*1,8*1,1</t>
  </si>
  <si>
    <t>181951112</t>
  </si>
  <si>
    <t>Úprava pláně v hornině třídy těžitelnosti I skupiny 1 až 3 se zhutněním strojně</t>
  </si>
  <si>
    <t>1579922088</t>
  </si>
  <si>
    <t>3*1</t>
  </si>
  <si>
    <t>7*1</t>
  </si>
  <si>
    <t>8*1</t>
  </si>
  <si>
    <t>310321111</t>
  </si>
  <si>
    <t>Zabetonování otvorů do pl 1 m2 ve zdivu nadzákladovém včetně bednění a výztuže</t>
  </si>
  <si>
    <t>-1619580698</t>
  </si>
  <si>
    <t>prostup zdí</t>
  </si>
  <si>
    <t>0,1*0,1*0,25</t>
  </si>
  <si>
    <t>Vodorovné konstrukce</t>
  </si>
  <si>
    <t>411388631</t>
  </si>
  <si>
    <t>Zabetonování otvorů tl do 150 mm ze suchých směsí pl přes 0,25 do 1 m2 ve stropech</t>
  </si>
  <si>
    <t>1859470680</t>
  </si>
  <si>
    <t>prostup stropem</t>
  </si>
  <si>
    <t>(0,3*0,1*0,5)*3*2</t>
  </si>
  <si>
    <t>Pavilon 1 - kuchyňka</t>
  </si>
  <si>
    <t>(0,2*0,1*0,5)*3*2</t>
  </si>
  <si>
    <t>451573111</t>
  </si>
  <si>
    <t>Lože pod potrubí otevřený výkop ze štěrkopísku</t>
  </si>
  <si>
    <t>11194225</t>
  </si>
  <si>
    <t>3*1*0,1</t>
  </si>
  <si>
    <t>7*1*0,1</t>
  </si>
  <si>
    <t>8*1*0,1</t>
  </si>
  <si>
    <t>612135101</t>
  </si>
  <si>
    <t>Hrubá výplň rýh ve stěnách maltou jakékoli šířky rýhy</t>
  </si>
  <si>
    <t>1209084178</t>
  </si>
  <si>
    <t>uložení v příčce</t>
  </si>
  <si>
    <t>16*0,15</t>
  </si>
  <si>
    <t>7*0,05</t>
  </si>
  <si>
    <t>1,5*0,15</t>
  </si>
  <si>
    <t>0,5*0,03</t>
  </si>
  <si>
    <t>30*0,05</t>
  </si>
  <si>
    <t>8*0,05</t>
  </si>
  <si>
    <t>10*0,07</t>
  </si>
  <si>
    <t>20*0,03</t>
  </si>
  <si>
    <t>1*0,1</t>
  </si>
  <si>
    <t>2*0,07</t>
  </si>
  <si>
    <t>1*0,05</t>
  </si>
  <si>
    <t>4*0,05</t>
  </si>
  <si>
    <t>5*0,05</t>
  </si>
  <si>
    <t>uložení ve zdi</t>
  </si>
  <si>
    <t>0,5*0,05</t>
  </si>
  <si>
    <t>Trubní vedení</t>
  </si>
  <si>
    <t>899721111</t>
  </si>
  <si>
    <t>Signalizační vodič DN do 150 mm na potrubí</t>
  </si>
  <si>
    <t>-1396030124</t>
  </si>
  <si>
    <t>3+8</t>
  </si>
  <si>
    <t>899722113</t>
  </si>
  <si>
    <t>Krytí potrubí z plastů výstražnou fólií z PVC 34cm</t>
  </si>
  <si>
    <t>-226388819</t>
  </si>
  <si>
    <t>Ostatní konstrukce a práce, bourání</t>
  </si>
  <si>
    <t>953731113</t>
  </si>
  <si>
    <t>Odvětrání svislé troubami plastovými DN přes 80 do 110 mm ve stropních prostupech včetně obetonování</t>
  </si>
  <si>
    <t>-1135992419</t>
  </si>
  <si>
    <t>prostup střechou</t>
  </si>
  <si>
    <t>59161150</t>
  </si>
  <si>
    <t>prostup ventilační k větrání sanity 400x400mm D 110mm pro šablony vláknocementové krytiny</t>
  </si>
  <si>
    <t>-289450149</t>
  </si>
  <si>
    <t>965045111</t>
  </si>
  <si>
    <t>Bourání potěrů cementových nebo pískocementových tl do 50 mm pl do 1 m2</t>
  </si>
  <si>
    <t>884759840</t>
  </si>
  <si>
    <t>uložení v podlaze</t>
  </si>
  <si>
    <t>10*0,05</t>
  </si>
  <si>
    <t>971033241</t>
  </si>
  <si>
    <t>Vybourání otvorů ve zdivu cihelném pl do 0,0225 m2 na MVC nebo MV tl do 300 mm</t>
  </si>
  <si>
    <t>-1855839053</t>
  </si>
  <si>
    <t>972012211</t>
  </si>
  <si>
    <t>Vybourání výplní otvorů z lehkých betonů v prefabrikovaných stropech tl přes 120 mm pl 0,09 m2</t>
  </si>
  <si>
    <t>537051451</t>
  </si>
  <si>
    <t>974031121</t>
  </si>
  <si>
    <t>Vysekání rýh ve zdivu cihelném hl do 30 mm š do 30 mm</t>
  </si>
  <si>
    <t>865917698</t>
  </si>
  <si>
    <t>974032122</t>
  </si>
  <si>
    <t>Vysekání rýh ve stěnách nebo příčkách z dutých cihel nebo tvárnic hl do 30 mm š do 70 mm</t>
  </si>
  <si>
    <t>374842663</t>
  </si>
  <si>
    <t>974032132</t>
  </si>
  <si>
    <t>Vysekání rýh ve stěnách nebo příčkách z dutých cihel nebo tvárnic hl do 50 mm š 70 mm</t>
  </si>
  <si>
    <t>459841208</t>
  </si>
  <si>
    <t>974032142</t>
  </si>
  <si>
    <t>Vysekání rýh ve stěnách nebo příčkách z dutých cihel nebo tvárnic hl do 70 mm š do 70 mm</t>
  </si>
  <si>
    <t>-1212561775</t>
  </si>
  <si>
    <t>974032153</t>
  </si>
  <si>
    <t>Vysekání rýh ve stěnách nebo příčkách z dutých cihel nebo tvárnic hl do 100 mm š do 100 mm</t>
  </si>
  <si>
    <t>1426650839</t>
  </si>
  <si>
    <t>974032164</t>
  </si>
  <si>
    <t>Vysekání rýh ve stěnách nebo příčkách z dutých cihel nebo tvárnic hl do 150 mm š do 150 mm</t>
  </si>
  <si>
    <t>-1151339462</t>
  </si>
  <si>
    <t>1,5</t>
  </si>
  <si>
    <t>977151116</t>
  </si>
  <si>
    <t>Jádrové vrty diamantovými korunkami do stavebních materiálů D přes 70 do 80 mm</t>
  </si>
  <si>
    <t>2010929185</t>
  </si>
  <si>
    <t>977151119</t>
  </si>
  <si>
    <t>Jádrové vrty diamantovými korunkami do stavebních materiálů D přes 100 do 110 mm</t>
  </si>
  <si>
    <t>-767485777</t>
  </si>
  <si>
    <t>4*0,5</t>
  </si>
  <si>
    <t>997002611</t>
  </si>
  <si>
    <t>Nakládání suti a vybouraných hmot</t>
  </si>
  <si>
    <t>1106694681</t>
  </si>
  <si>
    <t>997006512</t>
  </si>
  <si>
    <t>Vodorovné doprava suti s naložením a složením na skládku přes 100 m do 1 km</t>
  </si>
  <si>
    <t>1055395785</t>
  </si>
  <si>
    <t>997006519</t>
  </si>
  <si>
    <t>Příplatek k vodorovnému přemístění suti na skládku ZKD 1 km přes 1 km</t>
  </si>
  <si>
    <t>748128782</t>
  </si>
  <si>
    <t>1,323*12 "Přepočtené koeficientem množství</t>
  </si>
  <si>
    <t>997013215</t>
  </si>
  <si>
    <t>Vnitrostaveništní doprava suti a vybouraných hmot pro budovy v přes 15 do 18 m ručně</t>
  </si>
  <si>
    <t>2128194312</t>
  </si>
  <si>
    <t>997013861</t>
  </si>
  <si>
    <t>Poplatek za uložení stavebního odpadu na recyklační skládce (skládkovné) z prostého betonu kód odpadu 17 01 01</t>
  </si>
  <si>
    <t>1419917858</t>
  </si>
  <si>
    <t>0,045+0,012+0,01+0,076</t>
  </si>
  <si>
    <t>997013863</t>
  </si>
  <si>
    <t>Poplatek za uložení stavebního odpadu na recyklační skládce (skládkovné) cihelného kód odpadu  17 01 02</t>
  </si>
  <si>
    <t>473739821</t>
  </si>
  <si>
    <t>0,008+0,031+0,06+0,283+0,014+0,015+0,595</t>
  </si>
  <si>
    <t>997013867</t>
  </si>
  <si>
    <t>Poplatek za uložení stavebního odpadu na recyklační skládce (skládkovné) z tašek a keramických výrobků kód odpadu  17 01 03</t>
  </si>
  <si>
    <t>1713276069</t>
  </si>
  <si>
    <t>keramické výrobky</t>
  </si>
  <si>
    <t>0,058</t>
  </si>
  <si>
    <t>-119729977</t>
  </si>
  <si>
    <t>železo</t>
  </si>
  <si>
    <t>0,037+0,011</t>
  </si>
  <si>
    <t>plastové hmoty</t>
  </si>
  <si>
    <t>0,023+0,014+0,022+0,009</t>
  </si>
  <si>
    <t>998276101</t>
  </si>
  <si>
    <t>Přesun hmot pro trubní vedení z trub z plastických hmot otevřený výkop</t>
  </si>
  <si>
    <t>1226854456</t>
  </si>
  <si>
    <t>Práce a dodávky M</t>
  </si>
  <si>
    <t>23-M</t>
  </si>
  <si>
    <t>Montáže potrubí</t>
  </si>
  <si>
    <t>230205031</t>
  </si>
  <si>
    <t>Montáž potrubí plastového svařované na tupo nebo elektrospojkou dn 40 mm en 3,7 mm</t>
  </si>
  <si>
    <t>-1517755144</t>
  </si>
  <si>
    <t>chránička</t>
  </si>
  <si>
    <t>28613960</t>
  </si>
  <si>
    <t>trubka ochranná HDPE D 40mm</t>
  </si>
  <si>
    <t>-222047019</t>
  </si>
  <si>
    <t>713463411</t>
  </si>
  <si>
    <t>Montáž izolace tepelné potrubí a ohybů návlekovými izolačními pouzdry</t>
  </si>
  <si>
    <t>1956237885</t>
  </si>
  <si>
    <t>22+2+16+48+4</t>
  </si>
  <si>
    <t>28377046</t>
  </si>
  <si>
    <t>pouzdro izolační potrubní z pěnového polyetylenu 22/25mm</t>
  </si>
  <si>
    <t>256</t>
  </si>
  <si>
    <t>311778773</t>
  </si>
  <si>
    <t>uložení pod stropem</t>
  </si>
  <si>
    <t>28377049</t>
  </si>
  <si>
    <t>pouzdro izolační potrubní z pěnového polyetylenu 28/25mm</t>
  </si>
  <si>
    <t>-248274705</t>
  </si>
  <si>
    <t>28377095</t>
  </si>
  <si>
    <t>pouzdro izolační potrubní z pěnového polyetylenu 15/13mm</t>
  </si>
  <si>
    <t>1539640377</t>
  </si>
  <si>
    <t>uložení v nábytku</t>
  </si>
  <si>
    <t>28377104</t>
  </si>
  <si>
    <t>pouzdro izolační potrubní z pěnového polyetylenu 22/13mm</t>
  </si>
  <si>
    <t>1017954087</t>
  </si>
  <si>
    <t>28377112</t>
  </si>
  <si>
    <t>pouzdro izolační potrubní z pěnového polyetylenu 28/13mm</t>
  </si>
  <si>
    <t>1119116924</t>
  </si>
  <si>
    <t>28377001</t>
  </si>
  <si>
    <t>páska samolepící na izolace tepelné z pěnového polyetylenu po 20m</t>
  </si>
  <si>
    <t>1081302970</t>
  </si>
  <si>
    <t>998713103</t>
  </si>
  <si>
    <t>Přesun hmot tonážní pro izolace tepelné v objektech v přes 12 do 24 m</t>
  </si>
  <si>
    <t>1265642509</t>
  </si>
  <si>
    <t>721</t>
  </si>
  <si>
    <t>Zdravotechnika - vnitřní kanalizace</t>
  </si>
  <si>
    <t>721171803</t>
  </si>
  <si>
    <t>Demontáž potrubí z PVC D do 75</t>
  </si>
  <si>
    <t>-1121313475</t>
  </si>
  <si>
    <t>721171808</t>
  </si>
  <si>
    <t>Demontáž potrubí z PVC D přes 75 do 114</t>
  </si>
  <si>
    <t>1237300868</t>
  </si>
  <si>
    <t>721173402</t>
  </si>
  <si>
    <t>Potrubí kanalizační z PVC SN 4 svodné DN 125</t>
  </si>
  <si>
    <t>535060078</t>
  </si>
  <si>
    <t>uložení v zemi</t>
  </si>
  <si>
    <t>721173403</t>
  </si>
  <si>
    <t>Potrubí kanalizační z PVC SN 4 svodné DN 160</t>
  </si>
  <si>
    <t>860791901</t>
  </si>
  <si>
    <t>potrubí uložené v zemi</t>
  </si>
  <si>
    <t>721174025</t>
  </si>
  <si>
    <t>Potrubí kanalizační z PP odpadní DN 110</t>
  </si>
  <si>
    <t>2035653863</t>
  </si>
  <si>
    <t>721174042</t>
  </si>
  <si>
    <t>Potrubí kanalizační z PP připojovací DN 40</t>
  </si>
  <si>
    <t>539041186</t>
  </si>
  <si>
    <t>721174043</t>
  </si>
  <si>
    <t>Potrubí kanalizační z PP připojovací DN 50</t>
  </si>
  <si>
    <t>-2138238565</t>
  </si>
  <si>
    <t>721174044</t>
  </si>
  <si>
    <t>Potrubí kanalizační z PP připojovací DN 75</t>
  </si>
  <si>
    <t>653824587</t>
  </si>
  <si>
    <t>721174045</t>
  </si>
  <si>
    <t>Potrubí kanalizační z PP připojovací DN 110</t>
  </si>
  <si>
    <t>-1120410228</t>
  </si>
  <si>
    <t>721220801</t>
  </si>
  <si>
    <t>Demontáž uzávěrek zápachových DN 70</t>
  </si>
  <si>
    <t>-732476181</t>
  </si>
  <si>
    <t>dřez v lince</t>
  </si>
  <si>
    <t>dřez - pracovní stůl</t>
  </si>
  <si>
    <t>ostatní učebny</t>
  </si>
  <si>
    <t>721273153</t>
  </si>
  <si>
    <t>Hlavice ventilační polypropylen PP DN 110</t>
  </si>
  <si>
    <t>187546902</t>
  </si>
  <si>
    <t>721290111</t>
  </si>
  <si>
    <t>Zkouška těsnosti potrubí kanalizace vodou DN do 125</t>
  </si>
  <si>
    <t>-829601501</t>
  </si>
  <si>
    <t>8+3+16+8,5+6+10+1,5</t>
  </si>
  <si>
    <t>72196095R</t>
  </si>
  <si>
    <t>Vysazení odbočky na stávající svodné potrubí (KT 150)</t>
  </si>
  <si>
    <t>2052183973</t>
  </si>
  <si>
    <t>998721103</t>
  </si>
  <si>
    <t>Přesun hmot tonážní pro vnitřní kanalizace v objektech v přes 12 do 24 m</t>
  </si>
  <si>
    <t>-1728695449</t>
  </si>
  <si>
    <t>722</t>
  </si>
  <si>
    <t>Zdravotechnika - vnitřní vodovod</t>
  </si>
  <si>
    <t>722170801</t>
  </si>
  <si>
    <t>Demontáž rozvodů vody z plastů D do 25</t>
  </si>
  <si>
    <t>2075561872</t>
  </si>
  <si>
    <t>722171912</t>
  </si>
  <si>
    <t>Potrubí plastové odříznutí trubky D přes 16 do 20 mm</t>
  </si>
  <si>
    <t>1442460684</t>
  </si>
  <si>
    <t>722171913</t>
  </si>
  <si>
    <t>Potrubí plastové odříznutí trubky D přes 20 do 25 mm</t>
  </si>
  <si>
    <t>-45866416</t>
  </si>
  <si>
    <t>722174001</t>
  </si>
  <si>
    <t>Potrubí vodovodní plastové PPR svar polyfúze PN 16 D 16x2,2 mm</t>
  </si>
  <si>
    <t>-1846598743</t>
  </si>
  <si>
    <t>722174002</t>
  </si>
  <si>
    <t>Potrubí vodovodní plastové PPR svar polyfúze PN 16 D 20x2,8 mm</t>
  </si>
  <si>
    <t>1822676044</t>
  </si>
  <si>
    <t>722174003</t>
  </si>
  <si>
    <t>Potrubí vodovodní plastové PPR svar polyfúze PN 16 D 25x3,5 mm</t>
  </si>
  <si>
    <t>2012105496</t>
  </si>
  <si>
    <t>722190901</t>
  </si>
  <si>
    <t>Uzavření nebo otevření vodovodního potrubí při opravách</t>
  </si>
  <si>
    <t>-447724678</t>
  </si>
  <si>
    <t>722230112</t>
  </si>
  <si>
    <t>Ventil přímý G 3/4" s odvodněním a dvěma závity</t>
  </si>
  <si>
    <t>582621189</t>
  </si>
  <si>
    <t>722232044</t>
  </si>
  <si>
    <t>Kohout kulový přímý G 3/4" PN 42 do 185°C vnitřní závit</t>
  </si>
  <si>
    <t>-1984463341</t>
  </si>
  <si>
    <t>722232045</t>
  </si>
  <si>
    <t>Kohout kulový přímý G 1" PN 42 do 185°C vnitřní závit</t>
  </si>
  <si>
    <t>704556170</t>
  </si>
  <si>
    <t>722290226</t>
  </si>
  <si>
    <t>Zkouška těsnosti vodovodního potrubí závitového DN do 50</t>
  </si>
  <si>
    <t>1405809061</t>
  </si>
  <si>
    <t>16+80,5+6</t>
  </si>
  <si>
    <t>722290234</t>
  </si>
  <si>
    <t>Proplach a dezinfekce vodovodního potrubí DN do 80</t>
  </si>
  <si>
    <t>1979010259</t>
  </si>
  <si>
    <t>72296140R</t>
  </si>
  <si>
    <t>Vysazení odbočky DN20 na stávající ležaté potrubí</t>
  </si>
  <si>
    <t>-690626213</t>
  </si>
  <si>
    <t>72296145R</t>
  </si>
  <si>
    <t>Vysazení odbočky DN25 na stávající ležaté potrubí</t>
  </si>
  <si>
    <t>-39960038</t>
  </si>
  <si>
    <t>998722103</t>
  </si>
  <si>
    <t>Přesun hmot tonážní pro vnitřní vodovod v objektech v přes 12 do 24 m</t>
  </si>
  <si>
    <t>-1986450085</t>
  </si>
  <si>
    <t>727</t>
  </si>
  <si>
    <t>Zdravotechnika - požární ochrana</t>
  </si>
  <si>
    <t>59096001R</t>
  </si>
  <si>
    <t>D+M protipožární tmelení plochy</t>
  </si>
  <si>
    <t>-224240286</t>
  </si>
  <si>
    <t>(0,3*0,1)*2*3</t>
  </si>
  <si>
    <t>(0,2*0,1)*2*3</t>
  </si>
  <si>
    <t>(0,1*0,1)*2*1</t>
  </si>
  <si>
    <t>6319678R</t>
  </si>
  <si>
    <t>deska minerální plsť protipožární tl. 250 mm</t>
  </si>
  <si>
    <t>125177284</t>
  </si>
  <si>
    <t>(0,3*0,1)*2*3*2</t>
  </si>
  <si>
    <t>(0,2*0,1)*2*3*2</t>
  </si>
  <si>
    <t>71396261R</t>
  </si>
  <si>
    <t>Požární ucpávky rozvodů vodovodu - výplň</t>
  </si>
  <si>
    <t>249339329</t>
  </si>
  <si>
    <t>(0,3*0,1*0,5)*2*3*2</t>
  </si>
  <si>
    <t>(0,2*0,1*0,5)*2*3*2</t>
  </si>
  <si>
    <t>(0,1*0,1*0,25)*2*1</t>
  </si>
  <si>
    <t>727121105</t>
  </si>
  <si>
    <t>Protipožární manžeta prostupu plastového potrubí bez izolace D 75 mm stěnou tl 100 mm požární odolnost EI 90</t>
  </si>
  <si>
    <t>-48523799</t>
  </si>
  <si>
    <t>727121107</t>
  </si>
  <si>
    <t>Protipožární manžeta prostupu plastového potrubí bez izolace D 110 mm stěnou tl 100 mm požární odolnost EI 90</t>
  </si>
  <si>
    <t>-175628682</t>
  </si>
  <si>
    <t>998727104R</t>
  </si>
  <si>
    <t>Přesun hmot tonážní pro požární ucpávky v objektech v do 36 m</t>
  </si>
  <si>
    <t>301144329</t>
  </si>
  <si>
    <t>725210821</t>
  </si>
  <si>
    <t>Demontáž umyvadel bez výtokových armatur</t>
  </si>
  <si>
    <t>220036426</t>
  </si>
  <si>
    <t>725211621</t>
  </si>
  <si>
    <t>Umyvadlo keramické bílé šířky 500 mm se sloupem na sifon připevněné na stěnu šrouby</t>
  </si>
  <si>
    <t>1844870439</t>
  </si>
  <si>
    <t>725211681</t>
  </si>
  <si>
    <t>Umyvadlo keramické bílé zdravotní šířky 640 mm připevněné na stěnu šrouby</t>
  </si>
  <si>
    <t>-1945983390</t>
  </si>
  <si>
    <t>1964849711</t>
  </si>
  <si>
    <t>-525460618</t>
  </si>
  <si>
    <t>-382889207</t>
  </si>
  <si>
    <t>725291706</t>
  </si>
  <si>
    <t>Doplňky zařízení koupelen a záchodů smaltované madlo rovné dl 800 mm</t>
  </si>
  <si>
    <t>-1591106340</t>
  </si>
  <si>
    <t>725291722</t>
  </si>
  <si>
    <t>Doplňky zařízení koupelen a záchodů smaltované madlo krakorcové sklopné dl 834 mm</t>
  </si>
  <si>
    <t>-1271325486</t>
  </si>
  <si>
    <t>725310823</t>
  </si>
  <si>
    <t>Demontáž dřez jednoduchý vestavěný v kuchyňských sestavách bez výtokových armatur</t>
  </si>
  <si>
    <t>839369615</t>
  </si>
  <si>
    <t>725311131</t>
  </si>
  <si>
    <t>Dřez dvojitý nerezový se zápachovou uzávěrkou nástavný 900x600 mm</t>
  </si>
  <si>
    <t>1591737520</t>
  </si>
  <si>
    <t>725813111</t>
  </si>
  <si>
    <t>Ventil rohový bez připojovací trubičky nebo flexi hadičky G 1/2"</t>
  </si>
  <si>
    <t>770913582</t>
  </si>
  <si>
    <t>3*2</t>
  </si>
  <si>
    <t>2*2</t>
  </si>
  <si>
    <t>2*1</t>
  </si>
  <si>
    <t>6*2</t>
  </si>
  <si>
    <t>725813112</t>
  </si>
  <si>
    <t>Ventil rohový pračkový G 3/4"</t>
  </si>
  <si>
    <t>-401951416</t>
  </si>
  <si>
    <t>725820801</t>
  </si>
  <si>
    <t>Demontáž baterie nástěnné do G 3 / 4</t>
  </si>
  <si>
    <t>851907795</t>
  </si>
  <si>
    <t>72582132R</t>
  </si>
  <si>
    <t>Baterie dřezová stojánková páková s otáčivým kulatým ústím a délkou ramínka 265 mm</t>
  </si>
  <si>
    <t>1672912105</t>
  </si>
  <si>
    <t>725822612</t>
  </si>
  <si>
    <t>Baterie umyvadlová stojánková páková s výpustí</t>
  </si>
  <si>
    <t>1609768094</t>
  </si>
  <si>
    <t>725829131</t>
  </si>
  <si>
    <t>Montáž baterie umyvadlové stojánkové G 1/2" ostatní typ</t>
  </si>
  <si>
    <t>1540679970</t>
  </si>
  <si>
    <t>55145692</t>
  </si>
  <si>
    <t>baterie umyvadlová stojánková páková s prodlouženou pákou (lékařská)</t>
  </si>
  <si>
    <t>-897149493</t>
  </si>
  <si>
    <t>725861311</t>
  </si>
  <si>
    <t>Zápachová uzávěrka pro umyvadla DN 40 s přípojkou pro pračku nebo myčku</t>
  </si>
  <si>
    <t>-1501052993</t>
  </si>
  <si>
    <t>725862103</t>
  </si>
  <si>
    <t>Zápachová uzávěrka pro dřezy DN 40/50</t>
  </si>
  <si>
    <t>438645041</t>
  </si>
  <si>
    <t>72596012R</t>
  </si>
  <si>
    <t>D + M Dvířka 150/300</t>
  </si>
  <si>
    <t>975704776</t>
  </si>
  <si>
    <t>72596217R</t>
  </si>
  <si>
    <t>Kombi klozeti s hlubokým splachováním zvýšený odpad vodorovný pro tělesně postižené + oddálené pneumatické splachování</t>
  </si>
  <si>
    <t>-1134058414</t>
  </si>
  <si>
    <t>72596921R</t>
  </si>
  <si>
    <t>Montáž zápachových uzávěrek</t>
  </si>
  <si>
    <t>1696933109</t>
  </si>
  <si>
    <t>5519611R</t>
  </si>
  <si>
    <t>kondenzační sifon s kuličkou DN40 ( HL136N )</t>
  </si>
  <si>
    <t>1817319714</t>
  </si>
  <si>
    <t>998725103</t>
  </si>
  <si>
    <t>Přesun hmot tonážní pro zařizovací předměty v objektech v přes 12 do 24 m</t>
  </si>
  <si>
    <t>1653170784</t>
  </si>
  <si>
    <t>03 - Vzduchotechnika</t>
  </si>
  <si>
    <t xml:space="preserve">    751 - Vzduchotechnika</t>
  </si>
  <si>
    <t xml:space="preserve">      751-1 - Zařízení č.1: Sociální zařízení</t>
  </si>
  <si>
    <t xml:space="preserve">      751-2 - Zařízení č.2: Cvičná kuchyňka</t>
  </si>
  <si>
    <t>751</t>
  </si>
  <si>
    <t>751-1</t>
  </si>
  <si>
    <t>Zařízení č.1: Sociální zařízení</t>
  </si>
  <si>
    <t>751122012</t>
  </si>
  <si>
    <t>Montáž ventilátoru radiálního nízkotlakého nástěnného základního D přes 100 do 200 mm</t>
  </si>
  <si>
    <t>-1454031682</t>
  </si>
  <si>
    <t>4299600R1</t>
  </si>
  <si>
    <t>CF 200 T malý radiální ventilátor</t>
  </si>
  <si>
    <t>439193138</t>
  </si>
  <si>
    <t>4299088R2</t>
  </si>
  <si>
    <t>Manžeta pružná VBM 100 - rychloupínací spona</t>
  </si>
  <si>
    <t>905644202</t>
  </si>
  <si>
    <t>751514776</t>
  </si>
  <si>
    <t>Montáž protidešťové stříšky nebo výfukové hlavice do plechového potrubí kruhové bez příruby D přes 100 do 200 mm</t>
  </si>
  <si>
    <t>-1255246560</t>
  </si>
  <si>
    <t>429812R1</t>
  </si>
  <si>
    <t>hlavice výfuková VHO 160</t>
  </si>
  <si>
    <t>-1844871117</t>
  </si>
  <si>
    <t>751510041</t>
  </si>
  <si>
    <t>Vzduchotechnické potrubí z pozinkovaného plechu kruhové spirálně vinutá trouba bez příruby D do 100 mm</t>
  </si>
  <si>
    <t>2024145968</t>
  </si>
  <si>
    <t>" DN 100" 1,0</t>
  </si>
  <si>
    <t>751510042</t>
  </si>
  <si>
    <t>Vzduchotechnické potrubí z pozinkovaného plechu kruhové spirálně vinutá trouba bez příruby D přes 100 do 200 mm</t>
  </si>
  <si>
    <t>-1834923469</t>
  </si>
  <si>
    <t>" dn 160" 9,0</t>
  </si>
  <si>
    <t>751398032</t>
  </si>
  <si>
    <t>Montáž ventilační mřížky do dveří nebo desek přes 0,040 do 0,100 m2</t>
  </si>
  <si>
    <t>-567031850</t>
  </si>
  <si>
    <t>5624561R</t>
  </si>
  <si>
    <t xml:space="preserve">mřížka větrací hranatá LGL  80x600 </t>
  </si>
  <si>
    <t>-2045243378</t>
  </si>
  <si>
    <t>872205067</t>
  </si>
  <si>
    <t>55397000R</t>
  </si>
  <si>
    <t>Atypické kovové výrobky včetne zinkování</t>
  </si>
  <si>
    <t>-265795449</t>
  </si>
  <si>
    <t>HZS3212</t>
  </si>
  <si>
    <t>Hodinová zúčtovací sazba montér vzduchotechniky a chlazení odborný</t>
  </si>
  <si>
    <t>-2041753786</t>
  </si>
  <si>
    <t>713411141</t>
  </si>
  <si>
    <t>Montáž izolace tepelné potrubí pásy nebo rohožemi s Al fólií staženými Al páskou 1x</t>
  </si>
  <si>
    <t>524311817</t>
  </si>
  <si>
    <t>63151674</t>
  </si>
  <si>
    <t>rohož izolační z minerální vlny lamelová s Al fólií 50-60kg/m3 tl 100mm</t>
  </si>
  <si>
    <t>340438957</t>
  </si>
  <si>
    <t>1,5*1,1 "Přepočtené koeficientem množství</t>
  </si>
  <si>
    <t>713491121</t>
  </si>
  <si>
    <t>Montáž tepelné izolace oplechování snímatelné potrubí vnějšího obvodu do 500 mm</t>
  </si>
  <si>
    <t>-2140136022</t>
  </si>
  <si>
    <t>13756545</t>
  </si>
  <si>
    <t>plech ocelový hladký jakost 11321.21 tl 1mm tabule</t>
  </si>
  <si>
    <t>-1643280323</t>
  </si>
  <si>
    <t>Poznámka k položce:
Hmotnost 16 kg/kus</t>
  </si>
  <si>
    <t>1,5*0,0012 "Přepočtené koeficientem množství</t>
  </si>
  <si>
    <t>998751101</t>
  </si>
  <si>
    <t>Přesun hmot tonážní pro vzduchotechniku v objektech výšky do 12 m</t>
  </si>
  <si>
    <t>-1205924456</t>
  </si>
  <si>
    <t>751-2</t>
  </si>
  <si>
    <t>Zařízení č.2: Cvičná kuchyňka</t>
  </si>
  <si>
    <t>751377013</t>
  </si>
  <si>
    <t>Montáž odsávacího zákrytu (digestoř) bytového ostrůvkového</t>
  </si>
  <si>
    <t>-550997232</t>
  </si>
  <si>
    <t>4299600R5</t>
  </si>
  <si>
    <t>OSTRŮVKOVÝ KOMÍNOVÝ ODSAVAČ</t>
  </si>
  <si>
    <t>ks</t>
  </si>
  <si>
    <t>1659031858</t>
  </si>
  <si>
    <t>1638858495</t>
  </si>
  <si>
    <t>-541328407</t>
  </si>
  <si>
    <t>04 - Silnoproudá zařízení</t>
  </si>
  <si>
    <t>72270179</t>
  </si>
  <si>
    <t>Klimešová Miroslava</t>
  </si>
  <si>
    <t xml:space="preserve">    741 - Elektroinstalace - silnoproud</t>
  </si>
  <si>
    <t>HZS - Hodinové zúčtovací sazby</t>
  </si>
  <si>
    <t>VRN - Vedlejší rozpočtové náklady</t>
  </si>
  <si>
    <t xml:space="preserve">    VRN1 - Průzkumné, geodetické a projektové práce</t>
  </si>
  <si>
    <t>741</t>
  </si>
  <si>
    <t>Elektroinstalace - silnoproud</t>
  </si>
  <si>
    <t>Mimostaveništní doprava</t>
  </si>
  <si>
    <t>kpl</t>
  </si>
  <si>
    <t>836477862</t>
  </si>
  <si>
    <t>201</t>
  </si>
  <si>
    <t>Podíl přidružených výkonů</t>
  </si>
  <si>
    <t>-563899476</t>
  </si>
  <si>
    <t>741110003</t>
  </si>
  <si>
    <t>Montáž trubka plastová tuhá D přes 35 mm uložená pevně</t>
  </si>
  <si>
    <t>-902462157</t>
  </si>
  <si>
    <t>34571095</t>
  </si>
  <si>
    <t>trubka elektroinstalační tuhá z PVC D 36,6/40 mm, délka 3m</t>
  </si>
  <si>
    <t>1557557197</t>
  </si>
  <si>
    <t>9*1,05 'Přepočtené koeficientem množství</t>
  </si>
  <si>
    <t>741110511</t>
  </si>
  <si>
    <t>Montáž lišta a kanálek vkládací šířky do 60 mm s víčkem</t>
  </si>
  <si>
    <t>1849123259</t>
  </si>
  <si>
    <t>34571007</t>
  </si>
  <si>
    <t>lišta elektroinstalační hranatá PVC 40x20mm</t>
  </si>
  <si>
    <t>-843303210</t>
  </si>
  <si>
    <t>20*1,05 'Přepočtené koeficientem množství</t>
  </si>
  <si>
    <t>34571008</t>
  </si>
  <si>
    <t>lišta elektroinstalační hranatá PVC 40x40mm</t>
  </si>
  <si>
    <t>-1014351709</t>
  </si>
  <si>
    <t>36*1,05 'Přepočtené koeficientem množství</t>
  </si>
  <si>
    <t>741110512</t>
  </si>
  <si>
    <t>Montáž lišta a kanálek vkládací šířky přes 60 do 120 mm s víčkem</t>
  </si>
  <si>
    <t>1127287045</t>
  </si>
  <si>
    <t>34571216</t>
  </si>
  <si>
    <t>kanál elektroinstalační hranatý PVC 100x40mm</t>
  </si>
  <si>
    <t>-439786767</t>
  </si>
  <si>
    <t>6*1,05 'Přepočtené koeficientem množství</t>
  </si>
  <si>
    <t>741110513</t>
  </si>
  <si>
    <t>Montáž lišta a kanálek vkládací šířky přes 120 do 180 mm s víčkem</t>
  </si>
  <si>
    <t>442890095</t>
  </si>
  <si>
    <t>10.069.554</t>
  </si>
  <si>
    <t>Kanál PK 140x70 D parapetní dutý,2m</t>
  </si>
  <si>
    <t>291936224</t>
  </si>
  <si>
    <t>34*1,15 'Přepočtené koeficientem množství</t>
  </si>
  <si>
    <t>10.075.454</t>
  </si>
  <si>
    <t>Kryt PK 140x70 D koncový</t>
  </si>
  <si>
    <t>128378998</t>
  </si>
  <si>
    <t>741110541</t>
  </si>
  <si>
    <t>Montáž lišta a kanálek -přepážka podélná oddělovací</t>
  </si>
  <si>
    <t>-1287002087</t>
  </si>
  <si>
    <t>10.075.057</t>
  </si>
  <si>
    <t>Kanál SK 40x20 stínící,2m</t>
  </si>
  <si>
    <t>1462479388</t>
  </si>
  <si>
    <t>741112061</t>
  </si>
  <si>
    <t>Montáž krabice přístrojová zapuštěná plastová kruhová</t>
  </si>
  <si>
    <t>1530825436</t>
  </si>
  <si>
    <t>34571450</t>
  </si>
  <si>
    <t>krabice pod omítku PVC přístrojová kruhová D 70mm</t>
  </si>
  <si>
    <t>815937720</t>
  </si>
  <si>
    <t>741112063</t>
  </si>
  <si>
    <t>Montáž krabice přístrojová zapuštěná plastová čtyřhranná</t>
  </si>
  <si>
    <t>1157156834</t>
  </si>
  <si>
    <t>10.075.464</t>
  </si>
  <si>
    <t>Krabice KP PK do kanálu</t>
  </si>
  <si>
    <t>1266490156</t>
  </si>
  <si>
    <t>1219052</t>
  </si>
  <si>
    <t>PODLOZKA PK KRYCI 2 OTVORY 8440-12 HB</t>
  </si>
  <si>
    <t>-963505716</t>
  </si>
  <si>
    <t>741112101</t>
  </si>
  <si>
    <t>Montáž rozvodka zapuštěná plastová kruhová</t>
  </si>
  <si>
    <t>1200770090</t>
  </si>
  <si>
    <t>34571521</t>
  </si>
  <si>
    <t>krabice pod omítku PVC odbočná kruhová D 70mm s víčkem a svorkovnicí</t>
  </si>
  <si>
    <t>-1588067503</t>
  </si>
  <si>
    <t>741112111</t>
  </si>
  <si>
    <t>Montáž rozvodka nástěnná plastová čtyřhranná vodič D do 4 mm2</t>
  </si>
  <si>
    <t>-1941196820</t>
  </si>
  <si>
    <t>34571479</t>
  </si>
  <si>
    <t>krabice v uzavřeném provedení PP s krytím IP 66 čtvercová 100x100mm</t>
  </si>
  <si>
    <t>-1014204678</t>
  </si>
  <si>
    <t>34562690</t>
  </si>
  <si>
    <t>svorkovnice krabicová šroubovací čtyřpólová pro 4x3 vodiče 1,5-4,0mm2, 400V</t>
  </si>
  <si>
    <t>-1661635952</t>
  </si>
  <si>
    <t>741120001</t>
  </si>
  <si>
    <t>Montáž vodič Cu izolovaný plný a laněný žíla 0,35-6 mm2 pod omítku (např. CY)</t>
  </si>
  <si>
    <t>1979489800</t>
  </si>
  <si>
    <t>34141027</t>
  </si>
  <si>
    <t>vodič propojovací flexibilní jádro Cu lanované izolace PVC 450/750V (H07V-K) 1x6mm2</t>
  </si>
  <si>
    <t>1507196971</t>
  </si>
  <si>
    <t>150*1,15 'Přepočtené koeficientem množství</t>
  </si>
  <si>
    <t>741122011</t>
  </si>
  <si>
    <t>Montáž kabel Cu bez ukončení uložený pod omítku plný kulatý 2x1,5 až 2,5 mm2 (např. CYKY)</t>
  </si>
  <si>
    <t>581469377</t>
  </si>
  <si>
    <t>34111005</t>
  </si>
  <si>
    <t>kabel instalační jádro Cu plné izolace PVC plášť PVC 450/750V (CYKY) 2x1,5mm2</t>
  </si>
  <si>
    <t>-47072507</t>
  </si>
  <si>
    <t>40*1,15 'Přepočtené koeficientem množství</t>
  </si>
  <si>
    <t>741122015</t>
  </si>
  <si>
    <t>Montáž kabel Cu bez ukončení uložený pod omítku plný kulatý 3x1,5 mm2 (např. CYKY)</t>
  </si>
  <si>
    <t>-1899013834</t>
  </si>
  <si>
    <t>1257383003</t>
  </si>
  <si>
    <t>KABEL CYKY-J 3x1,5, KRUH 50M</t>
  </si>
  <si>
    <t>2028381591</t>
  </si>
  <si>
    <t>490*1,15 'Přepočtené koeficientem množství</t>
  </si>
  <si>
    <t>1257395004</t>
  </si>
  <si>
    <t>KABEL CYKY-O 3x1,5, KRUH 100M</t>
  </si>
  <si>
    <t>1778374256</t>
  </si>
  <si>
    <t>55*1,15 'Přepočtené koeficientem množství</t>
  </si>
  <si>
    <t>741122016</t>
  </si>
  <si>
    <t>Montáž kabel Cu bez ukončení uložený pod omítku plný kulatý 3x2,5 až 6 mm2 (např. CYKY)</t>
  </si>
  <si>
    <t>1076710231</t>
  </si>
  <si>
    <t>34111036</t>
  </si>
  <si>
    <t>kabel instalační jádro Cu plné izolace PVC plášť PVC 450/750V (CYKY) 3x2,5mm2</t>
  </si>
  <si>
    <t>754925425</t>
  </si>
  <si>
    <t>750*1,15 'Přepočtené koeficientem množství</t>
  </si>
  <si>
    <t>741122024</t>
  </si>
  <si>
    <t>Montáž kabel Cu bez ukončení uložený pod omítku plný kulatý 4x10 mm2 (např. CYKY)</t>
  </si>
  <si>
    <t>880475909</t>
  </si>
  <si>
    <t>34111076</t>
  </si>
  <si>
    <t>kabel instalační jádro Cu plné izolace PVC plášť PVC 450/750V (CYKY) 4x10mm2</t>
  </si>
  <si>
    <t>-1057170877</t>
  </si>
  <si>
    <t>5*1,15 'Přepočtené koeficientem množství</t>
  </si>
  <si>
    <t>741122031</t>
  </si>
  <si>
    <t>Montáž kabel Cu bez ukončení uložený pod omítku plný kulatý 5x1,5 až 2,5 mm2 (např. CYKY)</t>
  </si>
  <si>
    <t>-1130410026</t>
  </si>
  <si>
    <t>34111090</t>
  </si>
  <si>
    <t>kabel instalační jádro Cu plné izolace PVC plášť PVC 450/750V (CYKY) 5x1,5mm2</t>
  </si>
  <si>
    <t>-1588918159</t>
  </si>
  <si>
    <t>30*1,15 'Přepočtené koeficientem množství</t>
  </si>
  <si>
    <t>34111094</t>
  </si>
  <si>
    <t>kabel instalační jádro Cu plné izolace PVC plášť PVC 450/750V (CYKY) 5x2,5mm2</t>
  </si>
  <si>
    <t>-1276692986</t>
  </si>
  <si>
    <t>340*1,15 'Přepočtené koeficientem množství</t>
  </si>
  <si>
    <t>741122032</t>
  </si>
  <si>
    <t>Montáž kabel Cu bez ukončení uložený pod omítku plný kulatý 5x4 až 6 mm2 (např. CYKY)</t>
  </si>
  <si>
    <t>-2115278156</t>
  </si>
  <si>
    <t>34111098</t>
  </si>
  <si>
    <t>kabel instalační jádro Cu plné izolace PVC plášť PVC 450/750V (CYKY) 5x4mm2</t>
  </si>
  <si>
    <t>-2012995890</t>
  </si>
  <si>
    <t>25*1,15 'Přepočtené koeficientem množství</t>
  </si>
  <si>
    <t>34111100</t>
  </si>
  <si>
    <t>kabel instalační jádro Cu plné izolace PVC plášť PVC 450/750V (CYKY) 5x6mm2</t>
  </si>
  <si>
    <t>-1430953038</t>
  </si>
  <si>
    <t>105*1,15 'Přepočtené koeficientem množství</t>
  </si>
  <si>
    <t>741122033</t>
  </si>
  <si>
    <t>Montáž kabel Cu bez ukončení uložený pod omítku plný kulatý 5x10 mm2 (např. CYKY)</t>
  </si>
  <si>
    <t>-752649291</t>
  </si>
  <si>
    <t>34113034</t>
  </si>
  <si>
    <t>kabel instalační jádro Cu plné izolace PVC plášť PVC 450/750V (CYKY) 5x10mm2</t>
  </si>
  <si>
    <t>-766523506</t>
  </si>
  <si>
    <t>15*1,15 'Přepočtené koeficientem množství</t>
  </si>
  <si>
    <t>741130001</t>
  </si>
  <si>
    <t>Ukončení vodič izolovaný do 2,5 mm2 v rozváděči nebo na přístroji</t>
  </si>
  <si>
    <t>661324358</t>
  </si>
  <si>
    <t>741130004</t>
  </si>
  <si>
    <t>Ukončení vodič izolovaný do 6 mm2 v rozváděči nebo na přístroji</t>
  </si>
  <si>
    <t>-1143752555</t>
  </si>
  <si>
    <t>741130005</t>
  </si>
  <si>
    <t>Ukončení vodič izolovaný do 10 mm2 v rozváděči nebo na přístroji</t>
  </si>
  <si>
    <t>1985936111</t>
  </si>
  <si>
    <t>741210001</t>
  </si>
  <si>
    <t>Montáž rozvodnice oceloplechová nebo plastová běžná do 20 kg</t>
  </si>
  <si>
    <t>-611833844</t>
  </si>
  <si>
    <t>5312.1</t>
  </si>
  <si>
    <t>Napájecí zdroj 0-25V AC/DC, 10A, IP30 (typ 5312.1)</t>
  </si>
  <si>
    <t>-1603578324</t>
  </si>
  <si>
    <t>741210002</t>
  </si>
  <si>
    <t>Montáž rozvodnice oceloplechová nebo plastová běžná do 50 kg</t>
  </si>
  <si>
    <t>-1896205887</t>
  </si>
  <si>
    <t>RS151</t>
  </si>
  <si>
    <t>Rozvaděč RS1.51 vč.montáže</t>
  </si>
  <si>
    <t>-1171333867</t>
  </si>
  <si>
    <t>RP101</t>
  </si>
  <si>
    <t>Rozvaděč RP1.01 vč.montáže</t>
  </si>
  <si>
    <t>-1517342614</t>
  </si>
  <si>
    <t>RP105</t>
  </si>
  <si>
    <t>Rozvaděč RP1.05 vč.montáže</t>
  </si>
  <si>
    <t>1093744787</t>
  </si>
  <si>
    <t>RP348</t>
  </si>
  <si>
    <t>Rozvaděč RP3.48 vč.montáže</t>
  </si>
  <si>
    <t>1080502666</t>
  </si>
  <si>
    <t>RP354</t>
  </si>
  <si>
    <t>Rozvaděč RP3.54 vč.montáže</t>
  </si>
  <si>
    <t>-7191142</t>
  </si>
  <si>
    <t>RP124</t>
  </si>
  <si>
    <t>Rozvaděč RP1.24 vč.montáže</t>
  </si>
  <si>
    <t>1638634286</t>
  </si>
  <si>
    <t>741310101</t>
  </si>
  <si>
    <t>Montáž spínač (polo)zapuštěný bezšroubové připojení 1-jednopólový se zapojením vodičů</t>
  </si>
  <si>
    <t>-1256835817</t>
  </si>
  <si>
    <t>34539010</t>
  </si>
  <si>
    <t>přístroj spínače jednopólového, řazení 1, 1So bezšroubové svorky</t>
  </si>
  <si>
    <t>1675380888</t>
  </si>
  <si>
    <t>34539049</t>
  </si>
  <si>
    <t>kryt spínače jednoduchý</t>
  </si>
  <si>
    <t>1367165706</t>
  </si>
  <si>
    <t>34539059</t>
  </si>
  <si>
    <t>rámeček jednonásobný</t>
  </si>
  <si>
    <t>-1605287408</t>
  </si>
  <si>
    <t>1079864463</t>
  </si>
  <si>
    <t>-105523661</t>
  </si>
  <si>
    <t>34539046</t>
  </si>
  <si>
    <t>kryt spínače jednoduchý, s popisovým polem</t>
  </si>
  <si>
    <t>644467328</t>
  </si>
  <si>
    <t>284297600</t>
  </si>
  <si>
    <t>741310114</t>
  </si>
  <si>
    <t>Montáž ovladač (polo)zapuštěný bezšroubové připojení 1/0So-zapínací s orientační doutnavkou se zapojením vodičů</t>
  </si>
  <si>
    <t>-37676404</t>
  </si>
  <si>
    <t>34539021</t>
  </si>
  <si>
    <t>přístroj ovládače zapínacího, řazení 1/0, 1/0S, 1/0So bezšroubové svorky</t>
  </si>
  <si>
    <t>-1650445447</t>
  </si>
  <si>
    <t>34539027</t>
  </si>
  <si>
    <t>doutnavka orientační 0,5 mA (univerzální), světlo oranžové</t>
  </si>
  <si>
    <t>127019856</t>
  </si>
  <si>
    <t>34539051</t>
  </si>
  <si>
    <t>kryt spínače jednoduchý, s průzorem</t>
  </si>
  <si>
    <t>-1297537295</t>
  </si>
  <si>
    <t>-1387721125</t>
  </si>
  <si>
    <t>741311021</t>
  </si>
  <si>
    <t>Montáž přípojka sporáková s doutnavkou se zapojením vodičů</t>
  </si>
  <si>
    <t>316934996</t>
  </si>
  <si>
    <t>ABB.3956323</t>
  </si>
  <si>
    <t>Přípojka sporáková se signalizační doutnavkou, zapuštěná</t>
  </si>
  <si>
    <t>960954164</t>
  </si>
  <si>
    <t>4*0 'Přepočtené koeficientem množství</t>
  </si>
  <si>
    <t>741313002</t>
  </si>
  <si>
    <t>Montáž zásuvka (polo)zapuštěná bezšroubové připojení 2P+PE dvojí zapojení - průběžná se zapojením vodičů</t>
  </si>
  <si>
    <t>-163568922</t>
  </si>
  <si>
    <t>34555241</t>
  </si>
  <si>
    <t>přístroj zásuvky zápustné jednonásobné, krytka s clonkami, bezšroubové svorky</t>
  </si>
  <si>
    <t>-1809036787</t>
  </si>
  <si>
    <t>741313005</t>
  </si>
  <si>
    <t>Montáž zásuvka (polo)zapuštěná bezšroubové připojení 2P + PE s přepěťovou ochranou se zapojením vodičů</t>
  </si>
  <si>
    <t>987617584</t>
  </si>
  <si>
    <t>34555244</t>
  </si>
  <si>
    <t>přístroj zásuvky zápustné jednonásobné s optickou přepěťovou ochranou, krytka s clonkami, bezšroubové svorky</t>
  </si>
  <si>
    <t>495971501</t>
  </si>
  <si>
    <t>630237083</t>
  </si>
  <si>
    <t>34539060</t>
  </si>
  <si>
    <t>rámeček dvojnásobný</t>
  </si>
  <si>
    <t>-1321620016</t>
  </si>
  <si>
    <t>34539061</t>
  </si>
  <si>
    <t>rámeček trojnásobný</t>
  </si>
  <si>
    <t>1223554944</t>
  </si>
  <si>
    <t>741320105</t>
  </si>
  <si>
    <t>Montáž jističů jednopólových nn do 25 A ve skříni se zapojením vodičů</t>
  </si>
  <si>
    <t>-302390220</t>
  </si>
  <si>
    <t>10.060.229</t>
  </si>
  <si>
    <t>Jistič 10B/1 S201-M-B10 ABB</t>
  </si>
  <si>
    <t>-1398401477</t>
  </si>
  <si>
    <t>741320165</t>
  </si>
  <si>
    <t>Montáž jističů třípólových nn do 25 A ve skříni se zapojením vodičů</t>
  </si>
  <si>
    <t>15070444</t>
  </si>
  <si>
    <t>35822170</t>
  </si>
  <si>
    <t>jistič 3-pólový 20 A vypínací charakteristika C vypínací schopnost 10 kA</t>
  </si>
  <si>
    <t>-1417688151</t>
  </si>
  <si>
    <t>35822403</t>
  </si>
  <si>
    <t>jistič 3-pólový 25 A vypínací charakteristika B vypínací schopnost 10 kA</t>
  </si>
  <si>
    <t>-1041894093</t>
  </si>
  <si>
    <t>741371004</t>
  </si>
  <si>
    <t>Montáž svítidlo zářivkové bytové stropní přisazené 2 zdroje s krytem</t>
  </si>
  <si>
    <t>163788156</t>
  </si>
  <si>
    <t>A</t>
  </si>
  <si>
    <t xml:space="preserve">A-Závěsné/přisazené, LED svítidlo, matná AL mřížka, UGR&lt;19, 1 x LED, 37W, 4250lm, Ra80, 4000K </t>
  </si>
  <si>
    <t>-687385158</t>
  </si>
  <si>
    <t>C</t>
  </si>
  <si>
    <t xml:space="preserve">C-Závěsné/přisazené, LED svítidlo, matná AL mřížka, UGR&lt;19,1 x LED, 26W, 3150lm, Ra80, 4000K </t>
  </si>
  <si>
    <t>-247628229</t>
  </si>
  <si>
    <t>741371011</t>
  </si>
  <si>
    <t>Montáž svítidlo zářivkové bytové stropní závěsné na trubce 1 zdroj</t>
  </si>
  <si>
    <t>-217803816</t>
  </si>
  <si>
    <t>D - TREVOS, typ VIP II LED 3920/840 PAR, IP20 LED asymetrické závěsné sv., 3320lm/27W</t>
  </si>
  <si>
    <t>1600289961</t>
  </si>
  <si>
    <t>741371022</t>
  </si>
  <si>
    <t>Montáž svítidlo zářivkové bytové stropní vestavné 2 zdroje</t>
  </si>
  <si>
    <t>954353805</t>
  </si>
  <si>
    <t>F</t>
  </si>
  <si>
    <t>F - LED panel, UGR&lt;19, Ra 90, hliníkový rámeček, mikroprizmatický kryt, čtverec 600x600mm</t>
  </si>
  <si>
    <t>-740461037</t>
  </si>
  <si>
    <t>741371024</t>
  </si>
  <si>
    <t>Montáž svítidlo zářivkové bytové stropní vestavné 3 zdroje</t>
  </si>
  <si>
    <t>-2045364937</t>
  </si>
  <si>
    <t>E</t>
  </si>
  <si>
    <t xml:space="preserve">E-LED panel, UGR&lt;19, Ra 90, hliníkový rámeček, mikroprizmatický kryt, čtverec 600x600mm, 1 x LED, 49W, 5000lm, Ra90, 4000K </t>
  </si>
  <si>
    <t>1272126942</t>
  </si>
  <si>
    <t>741371031</t>
  </si>
  <si>
    <t>Montáž svítidlo zářivkové bytové nástěnné přisazené 1 zdroj</t>
  </si>
  <si>
    <t>2092332549</t>
  </si>
  <si>
    <t>B</t>
  </si>
  <si>
    <t>B - TREVOS, typ SB115E, IP20 zářivkové nástěnné, 1x15W/T8</t>
  </si>
  <si>
    <t>-1368047821</t>
  </si>
  <si>
    <t>10.025.972</t>
  </si>
  <si>
    <t>Trubice 15W/840 F LUXLINE T8 SYLVANIA</t>
  </si>
  <si>
    <t>-1651861077</t>
  </si>
  <si>
    <t>741810003</t>
  </si>
  <si>
    <t>Celková prohlídka elektrického rozvodu a zařízení přes 0,5 do 1 milionu Kč</t>
  </si>
  <si>
    <t>-1305326770</t>
  </si>
  <si>
    <t>998741102</t>
  </si>
  <si>
    <t>Přesun hmot tonážní pro silnoproud v objektech v přes 6 do 12 m</t>
  </si>
  <si>
    <t>-1277125946</t>
  </si>
  <si>
    <t>HZS</t>
  </si>
  <si>
    <t>Hodinové zúčtovací sazby</t>
  </si>
  <si>
    <t>HZS2231</t>
  </si>
  <si>
    <t>Hodinové zúčtovací sazby profesí PSV  provádění stavebních instalací elektrikář (demontáže)</t>
  </si>
  <si>
    <t>-812756965</t>
  </si>
  <si>
    <t>HZS2232</t>
  </si>
  <si>
    <t>Hodinové zúčtovací sazby profesí PSV  provádění stavebních instalací elektrikář odborný (úprava stávajících rozvaděčů)</t>
  </si>
  <si>
    <t>1870979291</t>
  </si>
  <si>
    <t>HZS2491</t>
  </si>
  <si>
    <t>Hodinová zúčtovací sazba dělník zednických výpomocí</t>
  </si>
  <si>
    <t>1034756825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</si>
  <si>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</si>
  <si>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</si>
  <si>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</si>
  <si>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</si>
  <si>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</si>
  <si>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</si>
  <si>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</si>
  <si>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-1243569301</t>
  </si>
  <si>
    <t>05 - Slaboproud</t>
  </si>
  <si>
    <t>D1 - Zařízení pro přivolání pomoci</t>
  </si>
  <si>
    <t>D2 - STK</t>
  </si>
  <si>
    <t>D3 - WLAN</t>
  </si>
  <si>
    <t>D4 - Multimediální vybavení</t>
  </si>
  <si>
    <t>D5 - Indukční smyčky</t>
  </si>
  <si>
    <t>D6 - Domácí telefon</t>
  </si>
  <si>
    <t>D1</t>
  </si>
  <si>
    <t>Zařízení pro přivolání pomoci</t>
  </si>
  <si>
    <t>Pol1</t>
  </si>
  <si>
    <t>Sada asistenčního systému (táhlo, tlačítko, zdroj), D+M</t>
  </si>
  <si>
    <t>-598554041</t>
  </si>
  <si>
    <t>Pol2</t>
  </si>
  <si>
    <t>Indikátor nad dveře pro asistenční systém, D+M</t>
  </si>
  <si>
    <t>-1543865375</t>
  </si>
  <si>
    <t>Pol3</t>
  </si>
  <si>
    <t>Instalační krabice univerzální KU68, pod omítku, D+M</t>
  </si>
  <si>
    <t>-396564889</t>
  </si>
  <si>
    <t>Pol4</t>
  </si>
  <si>
    <t>Kabel komunikační U/UTP, Cat5E, LSOH, D+M</t>
  </si>
  <si>
    <t>-1992589513</t>
  </si>
  <si>
    <t>Pol5</t>
  </si>
  <si>
    <t>Trubka ohebná (samozhášivá, oheň nešířící), D+M</t>
  </si>
  <si>
    <t>2030098697</t>
  </si>
  <si>
    <t>Pol6</t>
  </si>
  <si>
    <t>Drobný a nespecifikovaný.</t>
  </si>
  <si>
    <t>1266662385</t>
  </si>
  <si>
    <t>Pol7</t>
  </si>
  <si>
    <t>Konektory a propojovací kabely.</t>
  </si>
  <si>
    <t>1044878712</t>
  </si>
  <si>
    <t>Pol8</t>
  </si>
  <si>
    <t>Zednické práce, průrazy, drážkování</t>
  </si>
  <si>
    <t>-714408733</t>
  </si>
  <si>
    <t>Pol9</t>
  </si>
  <si>
    <t>Oživení a konfigurace systému.</t>
  </si>
  <si>
    <t>305346109</t>
  </si>
  <si>
    <t>Pol10</t>
  </si>
  <si>
    <t>Dokumentace skutečného stavu.</t>
  </si>
  <si>
    <t>1619779781</t>
  </si>
  <si>
    <t>Pol11</t>
  </si>
  <si>
    <t>Výchozí revize a protokol.</t>
  </si>
  <si>
    <t>1868782532</t>
  </si>
  <si>
    <t>Pol12</t>
  </si>
  <si>
    <t>Zaškolení obsluhy</t>
  </si>
  <si>
    <t>-1166793397</t>
  </si>
  <si>
    <t>Pol13</t>
  </si>
  <si>
    <t>Režijní náklady, doprava materiálu.</t>
  </si>
  <si>
    <t>2016274387</t>
  </si>
  <si>
    <t>D2</t>
  </si>
  <si>
    <t>STK</t>
  </si>
  <si>
    <t>Pol14</t>
  </si>
  <si>
    <t>Nástěnný RACK rozváděč, 15U, 600x500, včetně příslušenství, D+M</t>
  </si>
  <si>
    <t>736778733</t>
  </si>
  <si>
    <t>Pol15</t>
  </si>
  <si>
    <t>Ventilační jednotka, 2x ventilátor, D+M</t>
  </si>
  <si>
    <t>793744349</t>
  </si>
  <si>
    <t>Pol16</t>
  </si>
  <si>
    <t>19" vyvazovací panel 1U, 5x háček 60x30mm zacvakávací pro čtvercový otvor 9x9, D+M</t>
  </si>
  <si>
    <t>-1868242176</t>
  </si>
  <si>
    <t>Pol17</t>
  </si>
  <si>
    <t>19",8x CZ zásuvka, 3x1.5mm 2m kabel CZ-DE, RAL9005, D+M</t>
  </si>
  <si>
    <t>-57267734</t>
  </si>
  <si>
    <t>Pol18</t>
  </si>
  <si>
    <t>Patch panel, 24p, cat6, UTP, 1U, D+M</t>
  </si>
  <si>
    <t>1724571673</t>
  </si>
  <si>
    <t>Pol19</t>
  </si>
  <si>
    <t>Patch kabel, různé délky, cat6, UTP, D+M</t>
  </si>
  <si>
    <t>36345716</t>
  </si>
  <si>
    <t>Pol20</t>
  </si>
  <si>
    <t>Zásuvka 2xRJ45, design dle investora, D+M</t>
  </si>
  <si>
    <t>-1690585141</t>
  </si>
  <si>
    <t>Pol21</t>
  </si>
  <si>
    <t>Zásuvka pro HDMI, design dle investora, D+M</t>
  </si>
  <si>
    <t>646930941</t>
  </si>
  <si>
    <t>Pol22</t>
  </si>
  <si>
    <t>Krabice elektroinstalační, dle umístění, D+M</t>
  </si>
  <si>
    <t>47964200</t>
  </si>
  <si>
    <t>Pol23</t>
  </si>
  <si>
    <t>Pop-up krabice prostor pro 8 modulů, včetně sady pro instalaci do nábytku, D+M</t>
  </si>
  <si>
    <t>-1023189207</t>
  </si>
  <si>
    <t>Pol24</t>
  </si>
  <si>
    <t>Měření datového bodu, včetně protokolu, D+M</t>
  </si>
  <si>
    <t>-1875942207</t>
  </si>
  <si>
    <t>Pol25</t>
  </si>
  <si>
    <t>Výsuvná optická vana 8x SM SC, D+M</t>
  </si>
  <si>
    <t>-1954678420</t>
  </si>
  <si>
    <t>Pol26</t>
  </si>
  <si>
    <t>Čelo optické vany s 8 otvory, D+M</t>
  </si>
  <si>
    <t>-783105924</t>
  </si>
  <si>
    <t>Pol27</t>
  </si>
  <si>
    <t>Optická kazeta pro 8 svárů, včetně příslušenství, D+M</t>
  </si>
  <si>
    <t>-243316820</t>
  </si>
  <si>
    <t>Pol28</t>
  </si>
  <si>
    <t>Průchodky pro optické kabely, D+M</t>
  </si>
  <si>
    <t>1716026445</t>
  </si>
  <si>
    <t>Pol29</t>
  </si>
  <si>
    <t>Pigtail SM LC, 1m, 9um, D+M</t>
  </si>
  <si>
    <t>-1615733198</t>
  </si>
  <si>
    <t>Pol30</t>
  </si>
  <si>
    <t>Adaptér duplex SM SC, D+M</t>
  </si>
  <si>
    <t>1839229303</t>
  </si>
  <si>
    <t>Pol31</t>
  </si>
  <si>
    <t>Patchcord duplex 9/125 SM SC, 1m, D+M</t>
  </si>
  <si>
    <t>37310250</t>
  </si>
  <si>
    <t>Pol32</t>
  </si>
  <si>
    <t>Svár optického vlákna včetně ochrany</t>
  </si>
  <si>
    <t>1225180096</t>
  </si>
  <si>
    <t>Pol33</t>
  </si>
  <si>
    <t>Certifikační měřící protokoly</t>
  </si>
  <si>
    <t>863535341</t>
  </si>
  <si>
    <t>Pol34</t>
  </si>
  <si>
    <t>Optický kabel 8 vláken E9/125μm, LSZH, se zvýšenou ochranou proti hlodavcům, D+M</t>
  </si>
  <si>
    <t>-722628202</t>
  </si>
  <si>
    <t>Pol35</t>
  </si>
  <si>
    <t>Podlahový pozinkový kanál, D+M</t>
  </si>
  <si>
    <t>-1817474516</t>
  </si>
  <si>
    <t>Pol36</t>
  </si>
  <si>
    <t>Kabel komunikační U/UTP, Cat6, LSOH, D+M</t>
  </si>
  <si>
    <t>-2017217575</t>
  </si>
  <si>
    <t>-556579024</t>
  </si>
  <si>
    <t>Pol37</t>
  </si>
  <si>
    <t>2027975103</t>
  </si>
  <si>
    <t>Pol38</t>
  </si>
  <si>
    <t>-15576681</t>
  </si>
  <si>
    <t>Pol39</t>
  </si>
  <si>
    <t>-1047802928</t>
  </si>
  <si>
    <t>Pol40</t>
  </si>
  <si>
    <t>-1255150229</t>
  </si>
  <si>
    <t>Pol41</t>
  </si>
  <si>
    <t>1110853089</t>
  </si>
  <si>
    <t>Pol42</t>
  </si>
  <si>
    <t>1982233823</t>
  </si>
  <si>
    <t>Pol43</t>
  </si>
  <si>
    <t>893572189</t>
  </si>
  <si>
    <t>Pol44</t>
  </si>
  <si>
    <t>-1009040540</t>
  </si>
  <si>
    <t>D3</t>
  </si>
  <si>
    <t>WLAN</t>
  </si>
  <si>
    <t>-1752166385</t>
  </si>
  <si>
    <t>-34063702</t>
  </si>
  <si>
    <t>-1799909434</t>
  </si>
  <si>
    <t>Pol45</t>
  </si>
  <si>
    <t>1841754067</t>
  </si>
  <si>
    <t>Pol46</t>
  </si>
  <si>
    <t>-1905403707</t>
  </si>
  <si>
    <t>Pol47</t>
  </si>
  <si>
    <t>-998948010</t>
  </si>
  <si>
    <t>1159628247</t>
  </si>
  <si>
    <t>Pol48</t>
  </si>
  <si>
    <t>-790904242</t>
  </si>
  <si>
    <t>Pol49</t>
  </si>
  <si>
    <t>640594790</t>
  </si>
  <si>
    <t>Pol50</t>
  </si>
  <si>
    <t>-1718642701</t>
  </si>
  <si>
    <t>Pol51</t>
  </si>
  <si>
    <t>-2146341862</t>
  </si>
  <si>
    <t>D4</t>
  </si>
  <si>
    <t>Multimediální vybavení</t>
  </si>
  <si>
    <t>Pol52</t>
  </si>
  <si>
    <t>Záložní zdroj napájení s výstupním výkonem 720W / 1200VA, 3x CEE zásuvka s ochranným kolíkem zajišťující napájení v případě výpadku proudu, 3x CEE zásuvka s ochranným kolíkem s přepěťovou ochranou, s přepěťovou ochranou datové linky RJ45. Cena včetně dopr</t>
  </si>
  <si>
    <t>981677011</t>
  </si>
  <si>
    <t>Pol53</t>
  </si>
  <si>
    <t>19" rozvaděč stojanový 15U/600x600 skleněné dveře, šedý, včetně polic, rozvodného panelu 230V montážní sady a záslepky 19" 1U.</t>
  </si>
  <si>
    <t>419689745</t>
  </si>
  <si>
    <t>D5</t>
  </si>
  <si>
    <t>Indukční smyčky</t>
  </si>
  <si>
    <t>Pol54</t>
  </si>
  <si>
    <t>Zesilovač indukční smyčky, 2 + 1 vstup, 250 – 12 000 Hz, 0,1 – 1 Ω zatížení, pro neslyšící, D+M</t>
  </si>
  <si>
    <t>1683709652</t>
  </si>
  <si>
    <t>Pol55</t>
  </si>
  <si>
    <t>Kabel 2x,5mm2</t>
  </si>
  <si>
    <t>-1625355036</t>
  </si>
  <si>
    <t>Pol56</t>
  </si>
  <si>
    <t>Trubka ohebná (samozhášivá, oheň nešířící)</t>
  </si>
  <si>
    <t>-1017394711</t>
  </si>
  <si>
    <t>Pol57</t>
  </si>
  <si>
    <t>192982227</t>
  </si>
  <si>
    <t>-1317307861</t>
  </si>
  <si>
    <t>1739498176</t>
  </si>
  <si>
    <t>Pol58</t>
  </si>
  <si>
    <t>-505435883</t>
  </si>
  <si>
    <t>450503375</t>
  </si>
  <si>
    <t>Pol59</t>
  </si>
  <si>
    <t>-1792257014</t>
  </si>
  <si>
    <t>Pol60</t>
  </si>
  <si>
    <t>-1847305341</t>
  </si>
  <si>
    <t>Pol61</t>
  </si>
  <si>
    <t>-1810556289</t>
  </si>
  <si>
    <t>D6</t>
  </si>
  <si>
    <t>Domácí telefon</t>
  </si>
  <si>
    <t>Pol62</t>
  </si>
  <si>
    <t>Základní audio jednotka s kamerou, D+M</t>
  </si>
  <si>
    <t>-769909535</t>
  </si>
  <si>
    <t>Pol63</t>
  </si>
  <si>
    <t>Modul indukční smyčky - anténa, D+M</t>
  </si>
  <si>
    <t>-835370019</t>
  </si>
  <si>
    <t>Pol64</t>
  </si>
  <si>
    <t>Rám pro instalaci do zdi, 2 moduly, D+M</t>
  </si>
  <si>
    <t>-102628107</t>
  </si>
  <si>
    <t>Pol65</t>
  </si>
  <si>
    <t>Krabice pro instalaci do zdi, 2 moduly, D+M</t>
  </si>
  <si>
    <t>-188998575</t>
  </si>
  <si>
    <t>Pol66</t>
  </si>
  <si>
    <t>Licence audio/video, D+M</t>
  </si>
  <si>
    <t>479212933</t>
  </si>
  <si>
    <t>Pol67</t>
  </si>
  <si>
    <t>IP vnitřní 7" dotykový panel s Wi-Fi pro povrch. Instalaci, D+M</t>
  </si>
  <si>
    <t>99009263</t>
  </si>
  <si>
    <t>Pol68</t>
  </si>
  <si>
    <t>Kabel komunikační U/UTP, Cat5E, LSOH, připojení do sítě, D+M</t>
  </si>
  <si>
    <t>-232575101</t>
  </si>
  <si>
    <t>908674255</t>
  </si>
  <si>
    <t>1277666154</t>
  </si>
  <si>
    <t>-897024207</t>
  </si>
  <si>
    <t>Pol69</t>
  </si>
  <si>
    <t>1912431459</t>
  </si>
  <si>
    <t>Pol70</t>
  </si>
  <si>
    <t>1190496092</t>
  </si>
  <si>
    <t>-355456364</t>
  </si>
  <si>
    <t>Pol71</t>
  </si>
  <si>
    <t>-1283428874</t>
  </si>
  <si>
    <t>1570002882</t>
  </si>
  <si>
    <t>-1483777400</t>
  </si>
  <si>
    <t>06 - Vedlejší náklady</t>
  </si>
  <si>
    <t xml:space="preserve">DPT projekty Ostrov </t>
  </si>
  <si>
    <t>030001000</t>
  </si>
  <si>
    <t>Zařízení staveniště</t>
  </si>
  <si>
    <t>kč</t>
  </si>
  <si>
    <t>599593476</t>
  </si>
  <si>
    <t xml:space="preserve">zahrnuje:  vybavení staveniště, připojení a spotřebu energií pro ZS, </t>
  </si>
  <si>
    <t>zabezpečení staveniště včetně oplocení a zrušení staveniště</t>
  </si>
  <si>
    <t>1,0</t>
  </si>
  <si>
    <t>070001000</t>
  </si>
  <si>
    <t>Provozní vlivy</t>
  </si>
  <si>
    <t>1517579608</t>
  </si>
  <si>
    <t>-735032786</t>
  </si>
  <si>
    <t xml:space="preserve">Zpracování skutečného provedení stavby a geodetického zaměření realizované stavby </t>
  </si>
  <si>
    <t>vč.zpracování podkladů pro vklad novostavby do katastru nemovitostí</t>
  </si>
  <si>
    <t>032002000</t>
  </si>
  <si>
    <t>Vybavení staveniště dle příslušných ČSN se zaměřením na požární ochranu objektu a bezpečnost práce (hasící přístroje, výstražné tabulky,lékárničky)vč.čištění tohoto značení po dobu realizace</t>
  </si>
  <si>
    <t>-1048831997</t>
  </si>
  <si>
    <t>034002000a</t>
  </si>
  <si>
    <t>Bezpečnostní opatření proti vniknutí cizích osob do budovy po celou dobu výstavby</t>
  </si>
  <si>
    <t>-731910374</t>
  </si>
  <si>
    <t>034002000b</t>
  </si>
  <si>
    <t>Opatření k zajištění bezpečnosti účastníků realizace akce a veřejnosti (zejména zajištění staveniště, bezpečnostní tabulky) + návrhy provozních řádů příslušných zařízení zhotovitelem stavby</t>
  </si>
  <si>
    <t>1012478031</t>
  </si>
  <si>
    <t>technologický postup bude zahrnovat také kontroly</t>
  </si>
  <si>
    <t>Poznámka :</t>
  </si>
  <si>
    <t xml:space="preserve">Provozovatel objektu bude upozorněn na probíhající práce, bezpečnostní </t>
  </si>
  <si>
    <t>opatření, hlučnost a na zákaz jakýchkoliv svévolných zásahů do</t>
  </si>
  <si>
    <t>realizovaných úprav.</t>
  </si>
  <si>
    <t>045203000</t>
  </si>
  <si>
    <t>Kompletační činnost</t>
  </si>
  <si>
    <t>-901680389</t>
  </si>
  <si>
    <t>091003000b</t>
  </si>
  <si>
    <t>Ostatní náklady bez rozlišení - úklid dokončené stavby  a uvedení jejího okolí do původního stavu</t>
  </si>
  <si>
    <t>-258639557</t>
  </si>
  <si>
    <t>091003000c</t>
  </si>
  <si>
    <t>Ostatní náklady bez rozlišení - informační tabule s údaji o stavbě</t>
  </si>
  <si>
    <t>-663297508</t>
  </si>
  <si>
    <t>091003000d</t>
  </si>
  <si>
    <t>Měření doby dozvuku</t>
  </si>
  <si>
    <t>-1903305505</t>
  </si>
  <si>
    <t>091003000e</t>
  </si>
  <si>
    <t>Měření hlukové zátěže, šířící se z nově instalovaných zdrojů</t>
  </si>
  <si>
    <t>604456531</t>
  </si>
  <si>
    <t>091003000f</t>
  </si>
  <si>
    <t>Zpracování protokolu o měření denního osvětlení</t>
  </si>
  <si>
    <t>616752782</t>
  </si>
  <si>
    <t>091003000g</t>
  </si>
  <si>
    <t>Měření umělého osvětlení v učebnách dle stanoviska KHS</t>
  </si>
  <si>
    <t>-272959071</t>
  </si>
  <si>
    <t>091003000h</t>
  </si>
  <si>
    <t>Zaregulování zařízení VZT, měření výkonostních parametrů, uvedení do provozu a zaškolení obsluhy</t>
  </si>
  <si>
    <t>1611740799</t>
  </si>
  <si>
    <t>091003000i</t>
  </si>
  <si>
    <t>Revize silnoproudých a slaboproudých zařízení</t>
  </si>
  <si>
    <t>1450206539</t>
  </si>
  <si>
    <t>094103000</t>
  </si>
  <si>
    <t>Náklady na plánované vyklizení objektu</t>
  </si>
  <si>
    <t>1367085749</t>
  </si>
  <si>
    <t xml:space="preserve">zhrnuje  : demontáž  stávajícího vybavení učeben (včetně zabudovaného), </t>
  </si>
  <si>
    <t>vyklizení všech stavbou dotčených prostor</t>
  </si>
  <si>
    <t xml:space="preserve"> - způsob uskladnění, popř. likvidace nutno </t>
  </si>
  <si>
    <t>konzultovat s uživatelem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</si>
</sst>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48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49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51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50</v>
      </c>
      <c r="AI60" s="43"/>
      <c r="AJ60" s="43"/>
      <c r="AK60" s="43"/>
      <c r="AL60" s="43"/>
      <c r="AM60" s="65" t="s">
        <v>51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52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53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50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51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50</v>
      </c>
      <c r="AI75" s="43"/>
      <c r="AJ75" s="43"/>
      <c r="AK75" s="43"/>
      <c r="AL75" s="43"/>
      <c r="AM75" s="65" t="s">
        <v>51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54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DPT03-1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Modernizace infrastruktury ZŠ v Litvínově - škola Podkrušnohorská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17. 1. 2022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Litvínov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DPT projekty Ostrov</v>
      </c>
      <c r="AN89" s="72"/>
      <c r="AO89" s="72"/>
      <c r="AP89" s="72"/>
      <c r="AQ89" s="41"/>
      <c r="AR89" s="45"/>
      <c r="AS89" s="82" t="s">
        <v>55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56</v>
      </c>
      <c r="D92" s="95"/>
      <c r="E92" s="95"/>
      <c r="F92" s="95"/>
      <c r="G92" s="95"/>
      <c r="H92" s="96"/>
      <c r="I92" s="97" t="s">
        <v>57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58</v>
      </c>
      <c r="AH92" s="95"/>
      <c r="AI92" s="95"/>
      <c r="AJ92" s="95"/>
      <c r="AK92" s="95"/>
      <c r="AL92" s="95"/>
      <c r="AM92" s="95"/>
      <c r="AN92" s="97" t="s">
        <v>59</v>
      </c>
      <c r="AO92" s="95"/>
      <c r="AP92" s="99"/>
      <c r="AQ92" s="100" t="s">
        <v>60</v>
      </c>
      <c r="AR92" s="45"/>
      <c r="AS92" s="101" t="s">
        <v>61</v>
      </c>
      <c r="AT92" s="102" t="s">
        <v>62</v>
      </c>
      <c r="AU92" s="102" t="s">
        <v>63</v>
      </c>
      <c r="AV92" s="102" t="s">
        <v>64</v>
      </c>
      <c r="AW92" s="102" t="s">
        <v>65</v>
      </c>
      <c r="AX92" s="102" t="s">
        <v>66</v>
      </c>
      <c r="AY92" s="102" t="s">
        <v>67</v>
      </c>
      <c r="AZ92" s="102" t="s">
        <v>68</v>
      </c>
      <c r="BA92" s="102" t="s">
        <v>69</v>
      </c>
      <c r="BB92" s="102" t="s">
        <v>70</v>
      </c>
      <c r="BC92" s="102" t="s">
        <v>71</v>
      </c>
      <c r="BD92" s="103" t="s">
        <v>72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73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ROUND(SUM(AG95:AG100),2)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ROUND(SUM(AS95:AS100),2)</f>
        <v>0</v>
      </c>
      <c r="AT94" s="115">
        <f>ROUND(SUM(AV94:AW94),2)</f>
        <v>0</v>
      </c>
      <c r="AU94" s="116">
        <f>ROUND(SUM(AU95:AU100),5)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ROUND(SUM(AZ95:AZ100),2)</f>
        <v>0</v>
      </c>
      <c r="BA94" s="115">
        <f>ROUND(SUM(BA95:BA100),2)</f>
        <v>0</v>
      </c>
      <c r="BB94" s="115">
        <f>ROUND(SUM(BB95:BB100),2)</f>
        <v>0</v>
      </c>
      <c r="BC94" s="115">
        <f>ROUND(SUM(BC95:BC100),2)</f>
        <v>0</v>
      </c>
      <c r="BD94" s="117">
        <f>ROUND(SUM(BD95:BD100),2)</f>
        <v>0</v>
      </c>
      <c r="BE94" s="6"/>
      <c r="BS94" s="118" t="s">
        <v>74</v>
      </c>
      <c r="BT94" s="118" t="s">
        <v>75</v>
      </c>
      <c r="BU94" s="119" t="s">
        <v>76</v>
      </c>
      <c r="BV94" s="118" t="s">
        <v>77</v>
      </c>
      <c r="BW94" s="118" t="s">
        <v>5</v>
      </c>
      <c r="BX94" s="118" t="s">
        <v>78</v>
      </c>
      <c r="CL94" s="118" t="s">
        <v>1</v>
      </c>
    </row>
    <row r="95" spans="1:91" s="7" customFormat="1" ht="16.5" customHeight="1">
      <c r="A95" s="120" t="s">
        <v>79</v>
      </c>
      <c r="B95" s="121"/>
      <c r="C95" s="122"/>
      <c r="D95" s="123" t="s">
        <v>80</v>
      </c>
      <c r="E95" s="123"/>
      <c r="F95" s="123"/>
      <c r="G95" s="123"/>
      <c r="H95" s="123"/>
      <c r="I95" s="124"/>
      <c r="J95" s="123" t="s">
        <v>81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Stavební  část 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82</v>
      </c>
      <c r="AR95" s="127"/>
      <c r="AS95" s="128">
        <v>0</v>
      </c>
      <c r="AT95" s="129">
        <f>ROUND(SUM(AV95:AW95),2)</f>
        <v>0</v>
      </c>
      <c r="AU95" s="130">
        <f>'01 - Stavební  část '!P142</f>
        <v>0</v>
      </c>
      <c r="AV95" s="129">
        <f>'01 - Stavební  část '!J33</f>
        <v>0</v>
      </c>
      <c r="AW95" s="129">
        <f>'01 - Stavební  část '!J34</f>
        <v>0</v>
      </c>
      <c r="AX95" s="129">
        <f>'01 - Stavební  část '!J35</f>
        <v>0</v>
      </c>
      <c r="AY95" s="129">
        <f>'01 - Stavební  část '!J36</f>
        <v>0</v>
      </c>
      <c r="AZ95" s="129">
        <f>'01 - Stavební  část '!F33</f>
        <v>0</v>
      </c>
      <c r="BA95" s="129">
        <f>'01 - Stavební  část '!F34</f>
        <v>0</v>
      </c>
      <c r="BB95" s="129">
        <f>'01 - Stavební  část '!F35</f>
        <v>0</v>
      </c>
      <c r="BC95" s="129">
        <f>'01 - Stavební  část '!F36</f>
        <v>0</v>
      </c>
      <c r="BD95" s="131">
        <f>'01 - Stavební  část '!F37</f>
        <v>0</v>
      </c>
      <c r="BE95" s="7"/>
      <c r="BT95" s="132" t="s">
        <v>83</v>
      </c>
      <c r="BV95" s="132" t="s">
        <v>77</v>
      </c>
      <c r="BW95" s="132" t="s">
        <v>84</v>
      </c>
      <c r="BX95" s="132" t="s">
        <v>5</v>
      </c>
      <c r="CL95" s="132" t="s">
        <v>85</v>
      </c>
      <c r="CM95" s="132" t="s">
        <v>86</v>
      </c>
    </row>
    <row r="96" spans="1:91" s="7" customFormat="1" ht="16.5" customHeight="1">
      <c r="A96" s="120" t="s">
        <v>79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Zdravotní instalace'!J30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82</v>
      </c>
      <c r="AR96" s="127"/>
      <c r="AS96" s="128">
        <v>0</v>
      </c>
      <c r="AT96" s="129">
        <f>ROUND(SUM(AV96:AW96),2)</f>
        <v>0</v>
      </c>
      <c r="AU96" s="130">
        <f>'02 - Zdravotní instalace'!P133</f>
        <v>0</v>
      </c>
      <c r="AV96" s="129">
        <f>'02 - Zdravotní instalace'!J33</f>
        <v>0</v>
      </c>
      <c r="AW96" s="129">
        <f>'02 - Zdravotní instalace'!J34</f>
        <v>0</v>
      </c>
      <c r="AX96" s="129">
        <f>'02 - Zdravotní instalace'!J35</f>
        <v>0</v>
      </c>
      <c r="AY96" s="129">
        <f>'02 - Zdravotní instalace'!J36</f>
        <v>0</v>
      </c>
      <c r="AZ96" s="129">
        <f>'02 - Zdravotní instalace'!F33</f>
        <v>0</v>
      </c>
      <c r="BA96" s="129">
        <f>'02 - Zdravotní instalace'!F34</f>
        <v>0</v>
      </c>
      <c r="BB96" s="129">
        <f>'02 - Zdravotní instalace'!F35</f>
        <v>0</v>
      </c>
      <c r="BC96" s="129">
        <f>'02 - Zdravotní instalace'!F36</f>
        <v>0</v>
      </c>
      <c r="BD96" s="131">
        <f>'02 - Zdravotní instalace'!F37</f>
        <v>0</v>
      </c>
      <c r="BE96" s="7"/>
      <c r="BT96" s="132" t="s">
        <v>83</v>
      </c>
      <c r="BV96" s="132" t="s">
        <v>77</v>
      </c>
      <c r="BW96" s="132" t="s">
        <v>89</v>
      </c>
      <c r="BX96" s="132" t="s">
        <v>5</v>
      </c>
      <c r="CL96" s="132" t="s">
        <v>85</v>
      </c>
      <c r="CM96" s="132" t="s">
        <v>86</v>
      </c>
    </row>
    <row r="97" spans="1:91" s="7" customFormat="1" ht="16.5" customHeight="1">
      <c r="A97" s="120" t="s">
        <v>79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Vzduchotechnika'!J30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82</v>
      </c>
      <c r="AR97" s="127"/>
      <c r="AS97" s="128">
        <v>0</v>
      </c>
      <c r="AT97" s="129">
        <f>ROUND(SUM(AV97:AW97),2)</f>
        <v>0</v>
      </c>
      <c r="AU97" s="130">
        <f>'03 - Vzduchotechnika'!P120</f>
        <v>0</v>
      </c>
      <c r="AV97" s="129">
        <f>'03 - Vzduchotechnika'!J33</f>
        <v>0</v>
      </c>
      <c r="AW97" s="129">
        <f>'03 - Vzduchotechnika'!J34</f>
        <v>0</v>
      </c>
      <c r="AX97" s="129">
        <f>'03 - Vzduchotechnika'!J35</f>
        <v>0</v>
      </c>
      <c r="AY97" s="129">
        <f>'03 - Vzduchotechnika'!J36</f>
        <v>0</v>
      </c>
      <c r="AZ97" s="129">
        <f>'03 - Vzduchotechnika'!F33</f>
        <v>0</v>
      </c>
      <c r="BA97" s="129">
        <f>'03 - Vzduchotechnika'!F34</f>
        <v>0</v>
      </c>
      <c r="BB97" s="129">
        <f>'03 - Vzduchotechnika'!F35</f>
        <v>0</v>
      </c>
      <c r="BC97" s="129">
        <f>'03 - Vzduchotechnika'!F36</f>
        <v>0</v>
      </c>
      <c r="BD97" s="131">
        <f>'03 - Vzduchotechnika'!F37</f>
        <v>0</v>
      </c>
      <c r="BE97" s="7"/>
      <c r="BT97" s="132" t="s">
        <v>83</v>
      </c>
      <c r="BV97" s="132" t="s">
        <v>77</v>
      </c>
      <c r="BW97" s="132" t="s">
        <v>92</v>
      </c>
      <c r="BX97" s="132" t="s">
        <v>5</v>
      </c>
      <c r="CL97" s="132" t="s">
        <v>85</v>
      </c>
      <c r="CM97" s="132" t="s">
        <v>86</v>
      </c>
    </row>
    <row r="98" spans="1:91" s="7" customFormat="1" ht="16.5" customHeight="1">
      <c r="A98" s="120" t="s">
        <v>79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Silnoproudá zařízení'!J30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82</v>
      </c>
      <c r="AR98" s="127"/>
      <c r="AS98" s="128">
        <v>0</v>
      </c>
      <c r="AT98" s="129">
        <f>ROUND(SUM(AV98:AW98),2)</f>
        <v>0</v>
      </c>
      <c r="AU98" s="130">
        <f>'04 - Silnoproudá zařízení'!P121</f>
        <v>0</v>
      </c>
      <c r="AV98" s="129">
        <f>'04 - Silnoproudá zařízení'!J33</f>
        <v>0</v>
      </c>
      <c r="AW98" s="129">
        <f>'04 - Silnoproudá zařízení'!J34</f>
        <v>0</v>
      </c>
      <c r="AX98" s="129">
        <f>'04 - Silnoproudá zařízení'!J35</f>
        <v>0</v>
      </c>
      <c r="AY98" s="129">
        <f>'04 - Silnoproudá zařízení'!J36</f>
        <v>0</v>
      </c>
      <c r="AZ98" s="129">
        <f>'04 - Silnoproudá zařízení'!F33</f>
        <v>0</v>
      </c>
      <c r="BA98" s="129">
        <f>'04 - Silnoproudá zařízení'!F34</f>
        <v>0</v>
      </c>
      <c r="BB98" s="129">
        <f>'04 - Silnoproudá zařízení'!F35</f>
        <v>0</v>
      </c>
      <c r="BC98" s="129">
        <f>'04 - Silnoproudá zařízení'!F36</f>
        <v>0</v>
      </c>
      <c r="BD98" s="131">
        <f>'04 - Silnoproudá zařízení'!F37</f>
        <v>0</v>
      </c>
      <c r="BE98" s="7"/>
      <c r="BT98" s="132" t="s">
        <v>83</v>
      </c>
      <c r="BV98" s="132" t="s">
        <v>77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79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'05 - Slaboproud'!J30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82</v>
      </c>
      <c r="AR99" s="127"/>
      <c r="AS99" s="128">
        <v>0</v>
      </c>
      <c r="AT99" s="129">
        <f>ROUND(SUM(AV99:AW99),2)</f>
        <v>0</v>
      </c>
      <c r="AU99" s="130">
        <f>'05 - Slaboproud'!P122</f>
        <v>0</v>
      </c>
      <c r="AV99" s="129">
        <f>'05 - Slaboproud'!J33</f>
        <v>0</v>
      </c>
      <c r="AW99" s="129">
        <f>'05 - Slaboproud'!J34</f>
        <v>0</v>
      </c>
      <c r="AX99" s="129">
        <f>'05 - Slaboproud'!J35</f>
        <v>0</v>
      </c>
      <c r="AY99" s="129">
        <f>'05 - Slaboproud'!J36</f>
        <v>0</v>
      </c>
      <c r="AZ99" s="129">
        <f>'05 - Slaboproud'!F33</f>
        <v>0</v>
      </c>
      <c r="BA99" s="129">
        <f>'05 - Slaboproud'!F34</f>
        <v>0</v>
      </c>
      <c r="BB99" s="129">
        <f>'05 - Slaboproud'!F35</f>
        <v>0</v>
      </c>
      <c r="BC99" s="129">
        <f>'05 - Slaboproud'!F36</f>
        <v>0</v>
      </c>
      <c r="BD99" s="131">
        <f>'05 - Slaboproud'!F37</f>
        <v>0</v>
      </c>
      <c r="BE99" s="7"/>
      <c r="BT99" s="132" t="s">
        <v>83</v>
      </c>
      <c r="BV99" s="132" t="s">
        <v>77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79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'06 - Vedlejší náklady'!J30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82</v>
      </c>
      <c r="AR100" s="127"/>
      <c r="AS100" s="133">
        <v>0</v>
      </c>
      <c r="AT100" s="134">
        <f>ROUND(SUM(AV100:AW100),2)</f>
        <v>0</v>
      </c>
      <c r="AU100" s="135">
        <f>'06 - Vedlejší náklady'!P117</f>
        <v>0</v>
      </c>
      <c r="AV100" s="134">
        <f>'06 - Vedlejší náklady'!J33</f>
        <v>0</v>
      </c>
      <c r="AW100" s="134">
        <f>'06 - Vedlejší náklady'!J34</f>
        <v>0</v>
      </c>
      <c r="AX100" s="134">
        <f>'06 - Vedlejší náklady'!J35</f>
        <v>0</v>
      </c>
      <c r="AY100" s="134">
        <f>'06 - Vedlejší náklady'!J36</f>
        <v>0</v>
      </c>
      <c r="AZ100" s="134">
        <f>'06 - Vedlejší náklady'!F33</f>
        <v>0</v>
      </c>
      <c r="BA100" s="134">
        <f>'06 - Vedlejší náklady'!F34</f>
        <v>0</v>
      </c>
      <c r="BB100" s="134">
        <f>'06 - Vedlejší náklady'!F35</f>
        <v>0</v>
      </c>
      <c r="BC100" s="134">
        <f>'06 - Vedlejší náklady'!F36</f>
        <v>0</v>
      </c>
      <c r="BD100" s="136">
        <f>'06 - Vedlejší náklady'!F37</f>
        <v>0</v>
      </c>
      <c r="BE100" s="7"/>
      <c r="BT100" s="132" t="s">
        <v>83</v>
      </c>
      <c r="BV100" s="132" t="s">
        <v>77</v>
      </c>
      <c r="BW100" s="132" t="s">
        <v>101</v>
      </c>
      <c r="BX100" s="132" t="s">
        <v>5</v>
      </c>
      <c r="CL100" s="132" t="s">
        <v>85</v>
      </c>
      <c r="CM100" s="132" t="s">
        <v>86</v>
      </c>
    </row>
    <row r="101" spans="1:57" s="2" customFormat="1" ht="30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tavební  část '!C2" display="/"/>
    <hyperlink ref="A96" location="'02 - Zdravotní instalace'!C2" display="/"/>
    <hyperlink ref="A97" location="'03 - Vzduchotechnika'!C2" display="/"/>
    <hyperlink ref="A98" location="'04 - Silnoproudá zařízení'!C2" display="/"/>
    <hyperlink ref="A99" location="'05 - Slaboproud'!C2" display="/"/>
    <hyperlink ref="A100" location="'06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Modernizace infrastruktury ZŠ v Litvínově - škola Podkrušnohorská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85</v>
      </c>
      <c r="G11" s="39"/>
      <c r="H11" s="39"/>
      <c r="I11" s="141" t="s">
        <v>19</v>
      </c>
      <c r="J11" s="144" t="s">
        <v>105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106</v>
      </c>
      <c r="G12" s="39"/>
      <c r="H12" s="39"/>
      <c r="I12" s="141" t="s">
        <v>22</v>
      </c>
      <c r="J12" s="145" t="str">
        <f>'Rekapitulace stavby'!AN8</f>
        <v>17. 1. 2022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107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35</v>
      </c>
      <c r="E30" s="39"/>
      <c r="F30" s="39"/>
      <c r="G30" s="39"/>
      <c r="H30" s="39"/>
      <c r="I30" s="39"/>
      <c r="J30" s="152">
        <f>ROUND(J142,2)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37</v>
      </c>
      <c r="G32" s="39"/>
      <c r="H32" s="39"/>
      <c r="I32" s="153" t="s">
        <v>36</v>
      </c>
      <c r="J32" s="153" t="s">
        <v>38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41" t="s">
        <v>40</v>
      </c>
      <c r="F33" s="155">
        <f>ROUND((SUM(BE142:BE1312)),2)</f>
        <v>0</v>
      </c>
      <c r="G33" s="39"/>
      <c r="H33" s="39"/>
      <c r="I33" s="156">
        <v>0.21</v>
      </c>
      <c r="J33" s="155">
        <f>ROUND(((SUM(BE142:BE1312))*I33),2)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41</v>
      </c>
      <c r="F34" s="155">
        <f>ROUND((SUM(BF142:BF1312)),2)</f>
        <v>0</v>
      </c>
      <c r="G34" s="39"/>
      <c r="H34" s="39"/>
      <c r="I34" s="156">
        <v>0.15</v>
      </c>
      <c r="J34" s="155">
        <f>ROUND(((SUM(BF142:BF1312))*I34),2)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42</v>
      </c>
      <c r="F35" s="155">
        <f>ROUND((SUM(BG142:BG1312)),2)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43</v>
      </c>
      <c r="F36" s="155">
        <f>ROUND((SUM(BH142:BH1312)),2)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44</v>
      </c>
      <c r="F37" s="155">
        <f>ROUND((SUM(BI142:BI1312)),2)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Modernizace infrastruktury ZŠ v Litvínově - škola Podkrušnohorská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01 - Stavební  část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Litvínov</v>
      </c>
      <c r="G89" s="41"/>
      <c r="H89" s="41"/>
      <c r="I89" s="33" t="s">
        <v>22</v>
      </c>
      <c r="J89" s="80" t="str">
        <f>IF(J12="","",J12)</f>
        <v>17. 1. 2022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Litvínov</v>
      </c>
      <c r="G91" s="41"/>
      <c r="H91" s="41"/>
      <c r="I91" s="33" t="s">
        <v>30</v>
      </c>
      <c r="J91" s="37" t="str">
        <f>E21</f>
        <v>DPT projekty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J142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113</v>
      </c>
      <c r="E97" s="183"/>
      <c r="F97" s="183"/>
      <c r="G97" s="183"/>
      <c r="H97" s="183"/>
      <c r="I97" s="183"/>
      <c r="J97" s="184">
        <f>J143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114</v>
      </c>
      <c r="E98" s="189"/>
      <c r="F98" s="189"/>
      <c r="G98" s="189"/>
      <c r="H98" s="189"/>
      <c r="I98" s="189"/>
      <c r="J98" s="190">
        <f>J144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115</v>
      </c>
      <c r="E99" s="189"/>
      <c r="F99" s="189"/>
      <c r="G99" s="189"/>
      <c r="H99" s="189"/>
      <c r="I99" s="189"/>
      <c r="J99" s="190">
        <f>J174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116</v>
      </c>
      <c r="E100" s="189"/>
      <c r="F100" s="189"/>
      <c r="G100" s="189"/>
      <c r="H100" s="189"/>
      <c r="I100" s="189"/>
      <c r="J100" s="190">
        <f>J181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117</v>
      </c>
      <c r="E101" s="189"/>
      <c r="F101" s="189"/>
      <c r="G101" s="189"/>
      <c r="H101" s="189"/>
      <c r="I101" s="189"/>
      <c r="J101" s="190">
        <f>J217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118</v>
      </c>
      <c r="E102" s="189"/>
      <c r="F102" s="189"/>
      <c r="G102" s="189"/>
      <c r="H102" s="189"/>
      <c r="I102" s="189"/>
      <c r="J102" s="190">
        <f>J380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119</v>
      </c>
      <c r="E103" s="189"/>
      <c r="F103" s="189"/>
      <c r="G103" s="189"/>
      <c r="H103" s="189"/>
      <c r="I103" s="189"/>
      <c r="J103" s="190">
        <f>J401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120</v>
      </c>
      <c r="E104" s="189"/>
      <c r="F104" s="189"/>
      <c r="G104" s="189"/>
      <c r="H104" s="189"/>
      <c r="I104" s="189"/>
      <c r="J104" s="190">
        <f>J415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121</v>
      </c>
      <c r="E105" s="189"/>
      <c r="F105" s="189"/>
      <c r="G105" s="189"/>
      <c r="H105" s="189"/>
      <c r="I105" s="189"/>
      <c r="J105" s="190">
        <f>J721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122</v>
      </c>
      <c r="E106" s="189"/>
      <c r="F106" s="189"/>
      <c r="G106" s="189"/>
      <c r="H106" s="189"/>
      <c r="I106" s="189"/>
      <c r="J106" s="190">
        <f>J728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123</v>
      </c>
      <c r="E107" s="183"/>
      <c r="F107" s="183"/>
      <c r="G107" s="183"/>
      <c r="H107" s="183"/>
      <c r="I107" s="183"/>
      <c r="J107" s="184">
        <f>J730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124</v>
      </c>
      <c r="E108" s="189"/>
      <c r="F108" s="189"/>
      <c r="G108" s="189"/>
      <c r="H108" s="189"/>
      <c r="I108" s="189"/>
      <c r="J108" s="190">
        <f>J731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125</v>
      </c>
      <c r="E109" s="189"/>
      <c r="F109" s="189"/>
      <c r="G109" s="189"/>
      <c r="H109" s="189"/>
      <c r="I109" s="189"/>
      <c r="J109" s="190">
        <f>J758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126</v>
      </c>
      <c r="E110" s="189"/>
      <c r="F110" s="189"/>
      <c r="G110" s="189"/>
      <c r="H110" s="189"/>
      <c r="I110" s="189"/>
      <c r="J110" s="190">
        <f>J765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127</v>
      </c>
      <c r="E111" s="189"/>
      <c r="F111" s="189"/>
      <c r="G111" s="189"/>
      <c r="H111" s="189"/>
      <c r="I111" s="189"/>
      <c r="J111" s="190">
        <f>J786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128</v>
      </c>
      <c r="E112" s="189"/>
      <c r="F112" s="189"/>
      <c r="G112" s="189"/>
      <c r="H112" s="189"/>
      <c r="I112" s="189"/>
      <c r="J112" s="190">
        <f>J802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129</v>
      </c>
      <c r="E113" s="189"/>
      <c r="F113" s="189"/>
      <c r="G113" s="189"/>
      <c r="H113" s="189"/>
      <c r="I113" s="189"/>
      <c r="J113" s="190">
        <f>J875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130</v>
      </c>
      <c r="E114" s="189"/>
      <c r="F114" s="189"/>
      <c r="G114" s="189"/>
      <c r="H114" s="189"/>
      <c r="I114" s="189"/>
      <c r="J114" s="190">
        <f>J927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131</v>
      </c>
      <c r="E115" s="189"/>
      <c r="F115" s="189"/>
      <c r="G115" s="189"/>
      <c r="H115" s="189"/>
      <c r="I115" s="189"/>
      <c r="J115" s="190">
        <f>J956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132</v>
      </c>
      <c r="E116" s="189"/>
      <c r="F116" s="189"/>
      <c r="G116" s="189"/>
      <c r="H116" s="189"/>
      <c r="I116" s="189"/>
      <c r="J116" s="190">
        <f>J1010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133</v>
      </c>
      <c r="E117" s="189"/>
      <c r="F117" s="189"/>
      <c r="G117" s="189"/>
      <c r="H117" s="189"/>
      <c r="I117" s="189"/>
      <c r="J117" s="190">
        <f>J1054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6"/>
      <c r="C118" s="187"/>
      <c r="D118" s="188" t="s">
        <v>134</v>
      </c>
      <c r="E118" s="189"/>
      <c r="F118" s="189"/>
      <c r="G118" s="189"/>
      <c r="H118" s="189"/>
      <c r="I118" s="189"/>
      <c r="J118" s="190">
        <f>J1145</f>
        <v>0</v>
      </c>
      <c r="K118" s="187"/>
      <c r="L118" s="19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6"/>
      <c r="C119" s="187"/>
      <c r="D119" s="188" t="s">
        <v>135</v>
      </c>
      <c r="E119" s="189"/>
      <c r="F119" s="189"/>
      <c r="G119" s="189"/>
      <c r="H119" s="189"/>
      <c r="I119" s="189"/>
      <c r="J119" s="190">
        <f>J1220</f>
        <v>0</v>
      </c>
      <c r="K119" s="187"/>
      <c r="L119" s="19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6"/>
      <c r="C120" s="187"/>
      <c r="D120" s="188" t="s">
        <v>136</v>
      </c>
      <c r="E120" s="189"/>
      <c r="F120" s="189"/>
      <c r="G120" s="189"/>
      <c r="H120" s="189"/>
      <c r="I120" s="189"/>
      <c r="J120" s="190">
        <f>J1263</f>
        <v>0</v>
      </c>
      <c r="K120" s="187"/>
      <c r="L120" s="19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6"/>
      <c r="C121" s="187"/>
      <c r="D121" s="188" t="s">
        <v>137</v>
      </c>
      <c r="E121" s="189"/>
      <c r="F121" s="189"/>
      <c r="G121" s="189"/>
      <c r="H121" s="189"/>
      <c r="I121" s="189"/>
      <c r="J121" s="190">
        <f>J1278</f>
        <v>0</v>
      </c>
      <c r="K121" s="187"/>
      <c r="L121" s="19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9" customFormat="1" ht="24.95" customHeight="1">
      <c r="A122" s="9"/>
      <c r="B122" s="180"/>
      <c r="C122" s="181"/>
      <c r="D122" s="182" t="s">
        <v>138</v>
      </c>
      <c r="E122" s="183"/>
      <c r="F122" s="183"/>
      <c r="G122" s="183"/>
      <c r="H122" s="183"/>
      <c r="I122" s="183"/>
      <c r="J122" s="184">
        <f>J1287</f>
        <v>0</v>
      </c>
      <c r="K122" s="181"/>
      <c r="L122" s="185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s="2" customFormat="1" ht="21.8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8" spans="1:31" s="2" customFormat="1" ht="6.95" customHeight="1">
      <c r="A128" s="39"/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4.95" customHeight="1">
      <c r="A129" s="39"/>
      <c r="B129" s="40"/>
      <c r="C129" s="24" t="s">
        <v>139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16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175" t="str">
        <f>E7</f>
        <v>Modernizace infrastruktury ZŠ v Litvínově - škola Podkrušnohorská</v>
      </c>
      <c r="F132" s="33"/>
      <c r="G132" s="33"/>
      <c r="H132" s="33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103</v>
      </c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6.5" customHeight="1">
      <c r="A134" s="39"/>
      <c r="B134" s="40"/>
      <c r="C134" s="41"/>
      <c r="D134" s="41"/>
      <c r="E134" s="77" t="str">
        <f>E9</f>
        <v xml:space="preserve">01 - Stavební  část </v>
      </c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20</v>
      </c>
      <c r="D136" s="41"/>
      <c r="E136" s="41"/>
      <c r="F136" s="28" t="str">
        <f>F12</f>
        <v>Litvínov</v>
      </c>
      <c r="G136" s="41"/>
      <c r="H136" s="41"/>
      <c r="I136" s="33" t="s">
        <v>22</v>
      </c>
      <c r="J136" s="80" t="str">
        <f>IF(J12="","",J12)</f>
        <v>17. 1. 2022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5.15" customHeight="1">
      <c r="A138" s="39"/>
      <c r="B138" s="40"/>
      <c r="C138" s="33" t="s">
        <v>24</v>
      </c>
      <c r="D138" s="41"/>
      <c r="E138" s="41"/>
      <c r="F138" s="28" t="str">
        <f>E15</f>
        <v>Město Litvínov</v>
      </c>
      <c r="G138" s="41"/>
      <c r="H138" s="41"/>
      <c r="I138" s="33" t="s">
        <v>30</v>
      </c>
      <c r="J138" s="37" t="str">
        <f>E21</f>
        <v>DPT projekty Ostrov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5.15" customHeight="1">
      <c r="A139" s="39"/>
      <c r="B139" s="40"/>
      <c r="C139" s="33" t="s">
        <v>28</v>
      </c>
      <c r="D139" s="41"/>
      <c r="E139" s="41"/>
      <c r="F139" s="28" t="str">
        <f>IF(E18="","",E18)</f>
        <v>Vyplň údaj</v>
      </c>
      <c r="G139" s="41"/>
      <c r="H139" s="41"/>
      <c r="I139" s="33" t="s">
        <v>33</v>
      </c>
      <c r="J139" s="37" t="str">
        <f>E24</f>
        <v>Tomanová Ing.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0.3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11" customFormat="1" ht="29.25" customHeight="1">
      <c r="A141" s="192"/>
      <c r="B141" s="193"/>
      <c r="C141" s="194" t="s">
        <v>140</v>
      </c>
      <c r="D141" s="195" t="s">
        <v>60</v>
      </c>
      <c r="E141" s="195" t="s">
        <v>56</v>
      </c>
      <c r="F141" s="195" t="s">
        <v>57</v>
      </c>
      <c r="G141" s="195" t="s">
        <v>141</v>
      </c>
      <c r="H141" s="195" t="s">
        <v>142</v>
      </c>
      <c r="I141" s="195" t="s">
        <v>143</v>
      </c>
      <c r="J141" s="196" t="s">
        <v>110</v>
      </c>
      <c r="K141" s="197" t="s">
        <v>144</v>
      </c>
      <c r="L141" s="198"/>
      <c r="M141" s="101" t="s">
        <v>1</v>
      </c>
      <c r="N141" s="102" t="s">
        <v>39</v>
      </c>
      <c r="O141" s="102" t="s">
        <v>145</v>
      </c>
      <c r="P141" s="102" t="s">
        <v>146</v>
      </c>
      <c r="Q141" s="102" t="s">
        <v>147</v>
      </c>
      <c r="R141" s="102" t="s">
        <v>148</v>
      </c>
      <c r="S141" s="102" t="s">
        <v>149</v>
      </c>
      <c r="T141" s="103" t="s">
        <v>150</v>
      </c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</row>
    <row r="142" spans="1:63" s="2" customFormat="1" ht="22.8" customHeight="1">
      <c r="A142" s="39"/>
      <c r="B142" s="40"/>
      <c r="C142" s="108" t="s">
        <v>151</v>
      </c>
      <c r="D142" s="41"/>
      <c r="E142" s="41"/>
      <c r="F142" s="41"/>
      <c r="G142" s="41"/>
      <c r="H142" s="41"/>
      <c r="I142" s="41"/>
      <c r="J142" s="199">
        <f>BK142</f>
        <v>0</v>
      </c>
      <c r="K142" s="41"/>
      <c r="L142" s="45"/>
      <c r="M142" s="104"/>
      <c r="N142" s="200"/>
      <c r="O142" s="105"/>
      <c r="P142" s="201">
        <f>P143+P730+P1287</f>
        <v>0</v>
      </c>
      <c r="Q142" s="105"/>
      <c r="R142" s="201">
        <f>R143+R730+R1287</f>
        <v>85.40399824</v>
      </c>
      <c r="S142" s="105"/>
      <c r="T142" s="202">
        <f>T143+T730+T1287</f>
        <v>43.93024249999999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74</v>
      </c>
      <c r="AU142" s="18" t="s">
        <v>112</v>
      </c>
      <c r="BK142" s="203">
        <f>BK143+BK730+BK1287</f>
        <v>0</v>
      </c>
    </row>
    <row r="143" spans="1:63" s="12" customFormat="1" ht="25.9" customHeight="1">
      <c r="A143" s="12"/>
      <c r="B143" s="204"/>
      <c r="C143" s="205"/>
      <c r="D143" s="206" t="s">
        <v>74</v>
      </c>
      <c r="E143" s="207" t="s">
        <v>152</v>
      </c>
      <c r="F143" s="207" t="s">
        <v>153</v>
      </c>
      <c r="G143" s="205"/>
      <c r="H143" s="205"/>
      <c r="I143" s="208"/>
      <c r="J143" s="209">
        <f>BK143</f>
        <v>0</v>
      </c>
      <c r="K143" s="205"/>
      <c r="L143" s="210"/>
      <c r="M143" s="211"/>
      <c r="N143" s="212"/>
      <c r="O143" s="212"/>
      <c r="P143" s="213">
        <f>P144+P174+P181+P217+P380+P401+P415+P721+P728</f>
        <v>0</v>
      </c>
      <c r="Q143" s="212"/>
      <c r="R143" s="213">
        <f>R144+R174+R181+R217+R380+R401+R415+R721+R728</f>
        <v>67.86514324000001</v>
      </c>
      <c r="S143" s="212"/>
      <c r="T143" s="214">
        <f>T144+T174+T181+T217+T380+T401+T415+T721+T728</f>
        <v>43.93024249999999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83</v>
      </c>
      <c r="AT143" s="216" t="s">
        <v>74</v>
      </c>
      <c r="AU143" s="216" t="s">
        <v>75</v>
      </c>
      <c r="AY143" s="215" t="s">
        <v>154</v>
      </c>
      <c r="BK143" s="217">
        <f>BK144+BK174+BK181+BK217+BK380+BK401+BK415+BK721+BK728</f>
        <v>0</v>
      </c>
    </row>
    <row r="144" spans="1:63" s="12" customFormat="1" ht="22.8" customHeight="1">
      <c r="A144" s="12"/>
      <c r="B144" s="204"/>
      <c r="C144" s="205"/>
      <c r="D144" s="206" t="s">
        <v>74</v>
      </c>
      <c r="E144" s="218" t="s">
        <v>83</v>
      </c>
      <c r="F144" s="218" t="s">
        <v>155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SUM(P145:P173)</f>
        <v>0</v>
      </c>
      <c r="Q144" s="212"/>
      <c r="R144" s="213">
        <f>SUM(R145:R173)</f>
        <v>0</v>
      </c>
      <c r="S144" s="212"/>
      <c r="T144" s="214">
        <f>SUM(T145:T173)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83</v>
      </c>
      <c r="AT144" s="216" t="s">
        <v>74</v>
      </c>
      <c r="AU144" s="216" t="s">
        <v>83</v>
      </c>
      <c r="AY144" s="215" t="s">
        <v>154</v>
      </c>
      <c r="BK144" s="217">
        <f>SUM(BK145:BK173)</f>
        <v>0</v>
      </c>
    </row>
    <row r="145" spans="1:65" s="2" customFormat="1" ht="33" customHeight="1">
      <c r="A145" s="39"/>
      <c r="B145" s="40"/>
      <c r="C145" s="220" t="s">
        <v>83</v>
      </c>
      <c r="D145" s="220" t="s">
        <v>156</v>
      </c>
      <c r="E145" s="221" t="s">
        <v>157</v>
      </c>
      <c r="F145" s="222" t="s">
        <v>158</v>
      </c>
      <c r="G145" s="223" t="s">
        <v>159</v>
      </c>
      <c r="H145" s="224">
        <v>4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40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160</v>
      </c>
      <c r="AT145" s="232" t="s">
        <v>156</v>
      </c>
      <c r="AU145" s="232" t="s">
        <v>86</v>
      </c>
      <c r="AY145" s="18" t="s">
        <v>154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83</v>
      </c>
      <c r="BK145" s="233">
        <f>ROUND(I145*H145,2)</f>
        <v>0</v>
      </c>
      <c r="BL145" s="18" t="s">
        <v>160</v>
      </c>
      <c r="BM145" s="232" t="s">
        <v>161</v>
      </c>
    </row>
    <row r="146" spans="1:51" s="13" customFormat="1" ht="12">
      <c r="A146" s="13"/>
      <c r="B146" s="234"/>
      <c r="C146" s="235"/>
      <c r="D146" s="236" t="s">
        <v>162</v>
      </c>
      <c r="E146" s="237" t="s">
        <v>1</v>
      </c>
      <c r="F146" s="238" t="s">
        <v>163</v>
      </c>
      <c r="G146" s="235"/>
      <c r="H146" s="237" t="s">
        <v>1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162</v>
      </c>
      <c r="AU146" s="244" t="s">
        <v>86</v>
      </c>
      <c r="AV146" s="13" t="s">
        <v>83</v>
      </c>
      <c r="AW146" s="13" t="s">
        <v>32</v>
      </c>
      <c r="AX146" s="13" t="s">
        <v>75</v>
      </c>
      <c r="AY146" s="244" t="s">
        <v>154</v>
      </c>
    </row>
    <row r="147" spans="1:51" s="13" customFormat="1" ht="12">
      <c r="A147" s="13"/>
      <c r="B147" s="234"/>
      <c r="C147" s="235"/>
      <c r="D147" s="236" t="s">
        <v>162</v>
      </c>
      <c r="E147" s="237" t="s">
        <v>1</v>
      </c>
      <c r="F147" s="238" t="s">
        <v>164</v>
      </c>
      <c r="G147" s="235"/>
      <c r="H147" s="237" t="s">
        <v>1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162</v>
      </c>
      <c r="AU147" s="244" t="s">
        <v>86</v>
      </c>
      <c r="AV147" s="13" t="s">
        <v>83</v>
      </c>
      <c r="AW147" s="13" t="s">
        <v>32</v>
      </c>
      <c r="AX147" s="13" t="s">
        <v>75</v>
      </c>
      <c r="AY147" s="244" t="s">
        <v>154</v>
      </c>
    </row>
    <row r="148" spans="1:51" s="13" customFormat="1" ht="12">
      <c r="A148" s="13"/>
      <c r="B148" s="234"/>
      <c r="C148" s="235"/>
      <c r="D148" s="236" t="s">
        <v>162</v>
      </c>
      <c r="E148" s="237" t="s">
        <v>1</v>
      </c>
      <c r="F148" s="238" t="s">
        <v>165</v>
      </c>
      <c r="G148" s="235"/>
      <c r="H148" s="237" t="s">
        <v>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162</v>
      </c>
      <c r="AU148" s="244" t="s">
        <v>86</v>
      </c>
      <c r="AV148" s="13" t="s">
        <v>83</v>
      </c>
      <c r="AW148" s="13" t="s">
        <v>32</v>
      </c>
      <c r="AX148" s="13" t="s">
        <v>75</v>
      </c>
      <c r="AY148" s="244" t="s">
        <v>154</v>
      </c>
    </row>
    <row r="149" spans="1:51" s="14" customFormat="1" ht="12">
      <c r="A149" s="14"/>
      <c r="B149" s="245"/>
      <c r="C149" s="246"/>
      <c r="D149" s="236" t="s">
        <v>162</v>
      </c>
      <c r="E149" s="247" t="s">
        <v>1</v>
      </c>
      <c r="F149" s="248" t="s">
        <v>166</v>
      </c>
      <c r="G149" s="246"/>
      <c r="H149" s="249">
        <v>1.4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162</v>
      </c>
      <c r="AU149" s="255" t="s">
        <v>86</v>
      </c>
      <c r="AV149" s="14" t="s">
        <v>86</v>
      </c>
      <c r="AW149" s="14" t="s">
        <v>32</v>
      </c>
      <c r="AX149" s="14" t="s">
        <v>75</v>
      </c>
      <c r="AY149" s="255" t="s">
        <v>154</v>
      </c>
    </row>
    <row r="150" spans="1:51" s="13" customFormat="1" ht="12">
      <c r="A150" s="13"/>
      <c r="B150" s="234"/>
      <c r="C150" s="235"/>
      <c r="D150" s="236" t="s">
        <v>162</v>
      </c>
      <c r="E150" s="237" t="s">
        <v>1</v>
      </c>
      <c r="F150" s="238" t="s">
        <v>167</v>
      </c>
      <c r="G150" s="235"/>
      <c r="H150" s="237" t="s">
        <v>1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162</v>
      </c>
      <c r="AU150" s="244" t="s">
        <v>86</v>
      </c>
      <c r="AV150" s="13" t="s">
        <v>83</v>
      </c>
      <c r="AW150" s="13" t="s">
        <v>32</v>
      </c>
      <c r="AX150" s="13" t="s">
        <v>75</v>
      </c>
      <c r="AY150" s="244" t="s">
        <v>154</v>
      </c>
    </row>
    <row r="151" spans="1:51" s="13" customFormat="1" ht="12">
      <c r="A151" s="13"/>
      <c r="B151" s="234"/>
      <c r="C151" s="235"/>
      <c r="D151" s="236" t="s">
        <v>162</v>
      </c>
      <c r="E151" s="237" t="s">
        <v>1</v>
      </c>
      <c r="F151" s="238" t="s">
        <v>168</v>
      </c>
      <c r="G151" s="235"/>
      <c r="H151" s="237" t="s">
        <v>1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162</v>
      </c>
      <c r="AU151" s="244" t="s">
        <v>86</v>
      </c>
      <c r="AV151" s="13" t="s">
        <v>83</v>
      </c>
      <c r="AW151" s="13" t="s">
        <v>32</v>
      </c>
      <c r="AX151" s="13" t="s">
        <v>75</v>
      </c>
      <c r="AY151" s="244" t="s">
        <v>154</v>
      </c>
    </row>
    <row r="152" spans="1:51" s="13" customFormat="1" ht="12">
      <c r="A152" s="13"/>
      <c r="B152" s="234"/>
      <c r="C152" s="235"/>
      <c r="D152" s="236" t="s">
        <v>162</v>
      </c>
      <c r="E152" s="237" t="s">
        <v>1</v>
      </c>
      <c r="F152" s="238" t="s">
        <v>169</v>
      </c>
      <c r="G152" s="235"/>
      <c r="H152" s="237" t="s">
        <v>1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162</v>
      </c>
      <c r="AU152" s="244" t="s">
        <v>86</v>
      </c>
      <c r="AV152" s="13" t="s">
        <v>83</v>
      </c>
      <c r="AW152" s="13" t="s">
        <v>32</v>
      </c>
      <c r="AX152" s="13" t="s">
        <v>75</v>
      </c>
      <c r="AY152" s="244" t="s">
        <v>154</v>
      </c>
    </row>
    <row r="153" spans="1:51" s="14" customFormat="1" ht="12">
      <c r="A153" s="14"/>
      <c r="B153" s="245"/>
      <c r="C153" s="246"/>
      <c r="D153" s="236" t="s">
        <v>162</v>
      </c>
      <c r="E153" s="247" t="s">
        <v>1</v>
      </c>
      <c r="F153" s="248" t="s">
        <v>170</v>
      </c>
      <c r="G153" s="246"/>
      <c r="H153" s="249">
        <v>2.1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162</v>
      </c>
      <c r="AU153" s="255" t="s">
        <v>86</v>
      </c>
      <c r="AV153" s="14" t="s">
        <v>86</v>
      </c>
      <c r="AW153" s="14" t="s">
        <v>32</v>
      </c>
      <c r="AX153" s="14" t="s">
        <v>75</v>
      </c>
      <c r="AY153" s="255" t="s">
        <v>154</v>
      </c>
    </row>
    <row r="154" spans="1:51" s="14" customFormat="1" ht="12">
      <c r="A154" s="14"/>
      <c r="B154" s="245"/>
      <c r="C154" s="246"/>
      <c r="D154" s="236" t="s">
        <v>162</v>
      </c>
      <c r="E154" s="247" t="s">
        <v>1</v>
      </c>
      <c r="F154" s="248" t="s">
        <v>171</v>
      </c>
      <c r="G154" s="246"/>
      <c r="H154" s="249">
        <v>0.5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162</v>
      </c>
      <c r="AU154" s="255" t="s">
        <v>86</v>
      </c>
      <c r="AV154" s="14" t="s">
        <v>86</v>
      </c>
      <c r="AW154" s="14" t="s">
        <v>32</v>
      </c>
      <c r="AX154" s="14" t="s">
        <v>75</v>
      </c>
      <c r="AY154" s="255" t="s">
        <v>154</v>
      </c>
    </row>
    <row r="155" spans="1:51" s="15" customFormat="1" ht="12">
      <c r="A155" s="15"/>
      <c r="B155" s="256"/>
      <c r="C155" s="257"/>
      <c r="D155" s="236" t="s">
        <v>162</v>
      </c>
      <c r="E155" s="258" t="s">
        <v>1</v>
      </c>
      <c r="F155" s="259" t="s">
        <v>172</v>
      </c>
      <c r="G155" s="257"/>
      <c r="H155" s="260">
        <v>4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6" t="s">
        <v>162</v>
      </c>
      <c r="AU155" s="266" t="s">
        <v>86</v>
      </c>
      <c r="AV155" s="15" t="s">
        <v>160</v>
      </c>
      <c r="AW155" s="15" t="s">
        <v>32</v>
      </c>
      <c r="AX155" s="15" t="s">
        <v>83</v>
      </c>
      <c r="AY155" s="266" t="s">
        <v>154</v>
      </c>
    </row>
    <row r="156" spans="1:65" s="2" customFormat="1" ht="37.8" customHeight="1">
      <c r="A156" s="39"/>
      <c r="B156" s="40"/>
      <c r="C156" s="220" t="s">
        <v>86</v>
      </c>
      <c r="D156" s="220" t="s">
        <v>156</v>
      </c>
      <c r="E156" s="221" t="s">
        <v>173</v>
      </c>
      <c r="F156" s="222" t="s">
        <v>174</v>
      </c>
      <c r="G156" s="223" t="s">
        <v>159</v>
      </c>
      <c r="H156" s="224">
        <v>6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40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160</v>
      </c>
      <c r="AT156" s="232" t="s">
        <v>156</v>
      </c>
      <c r="AU156" s="232" t="s">
        <v>86</v>
      </c>
      <c r="AY156" s="18" t="s">
        <v>154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83</v>
      </c>
      <c r="BK156" s="233">
        <f>ROUND(I156*H156,2)</f>
        <v>0</v>
      </c>
      <c r="BL156" s="18" t="s">
        <v>160</v>
      </c>
      <c r="BM156" s="232" t="s">
        <v>175</v>
      </c>
    </row>
    <row r="157" spans="1:51" s="13" customFormat="1" ht="12">
      <c r="A157" s="13"/>
      <c r="B157" s="234"/>
      <c r="C157" s="235"/>
      <c r="D157" s="236" t="s">
        <v>162</v>
      </c>
      <c r="E157" s="237" t="s">
        <v>1</v>
      </c>
      <c r="F157" s="238" t="s">
        <v>176</v>
      </c>
      <c r="G157" s="235"/>
      <c r="H157" s="237" t="s">
        <v>1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162</v>
      </c>
      <c r="AU157" s="244" t="s">
        <v>86</v>
      </c>
      <c r="AV157" s="13" t="s">
        <v>83</v>
      </c>
      <c r="AW157" s="13" t="s">
        <v>32</v>
      </c>
      <c r="AX157" s="13" t="s">
        <v>75</v>
      </c>
      <c r="AY157" s="244" t="s">
        <v>154</v>
      </c>
    </row>
    <row r="158" spans="1:51" s="14" customFormat="1" ht="12">
      <c r="A158" s="14"/>
      <c r="B158" s="245"/>
      <c r="C158" s="246"/>
      <c r="D158" s="236" t="s">
        <v>162</v>
      </c>
      <c r="E158" s="247" t="s">
        <v>1</v>
      </c>
      <c r="F158" s="248" t="s">
        <v>177</v>
      </c>
      <c r="G158" s="246"/>
      <c r="H158" s="249">
        <v>4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162</v>
      </c>
      <c r="AU158" s="255" t="s">
        <v>86</v>
      </c>
      <c r="AV158" s="14" t="s">
        <v>86</v>
      </c>
      <c r="AW158" s="14" t="s">
        <v>32</v>
      </c>
      <c r="AX158" s="14" t="s">
        <v>75</v>
      </c>
      <c r="AY158" s="255" t="s">
        <v>154</v>
      </c>
    </row>
    <row r="159" spans="1:51" s="13" customFormat="1" ht="12">
      <c r="A159" s="13"/>
      <c r="B159" s="234"/>
      <c r="C159" s="235"/>
      <c r="D159" s="236" t="s">
        <v>162</v>
      </c>
      <c r="E159" s="237" t="s">
        <v>1</v>
      </c>
      <c r="F159" s="238" t="s">
        <v>178</v>
      </c>
      <c r="G159" s="235"/>
      <c r="H159" s="237" t="s">
        <v>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162</v>
      </c>
      <c r="AU159" s="244" t="s">
        <v>86</v>
      </c>
      <c r="AV159" s="13" t="s">
        <v>83</v>
      </c>
      <c r="AW159" s="13" t="s">
        <v>32</v>
      </c>
      <c r="AX159" s="13" t="s">
        <v>75</v>
      </c>
      <c r="AY159" s="244" t="s">
        <v>154</v>
      </c>
    </row>
    <row r="160" spans="1:51" s="14" customFormat="1" ht="12">
      <c r="A160" s="14"/>
      <c r="B160" s="245"/>
      <c r="C160" s="246"/>
      <c r="D160" s="236" t="s">
        <v>162</v>
      </c>
      <c r="E160" s="247" t="s">
        <v>1</v>
      </c>
      <c r="F160" s="248" t="s">
        <v>179</v>
      </c>
      <c r="G160" s="246"/>
      <c r="H160" s="249">
        <v>2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162</v>
      </c>
      <c r="AU160" s="255" t="s">
        <v>86</v>
      </c>
      <c r="AV160" s="14" t="s">
        <v>86</v>
      </c>
      <c r="AW160" s="14" t="s">
        <v>32</v>
      </c>
      <c r="AX160" s="14" t="s">
        <v>75</v>
      </c>
      <c r="AY160" s="255" t="s">
        <v>154</v>
      </c>
    </row>
    <row r="161" spans="1:51" s="15" customFormat="1" ht="12">
      <c r="A161" s="15"/>
      <c r="B161" s="256"/>
      <c r="C161" s="257"/>
      <c r="D161" s="236" t="s">
        <v>162</v>
      </c>
      <c r="E161" s="258" t="s">
        <v>1</v>
      </c>
      <c r="F161" s="259" t="s">
        <v>172</v>
      </c>
      <c r="G161" s="257"/>
      <c r="H161" s="260">
        <v>6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6" t="s">
        <v>162</v>
      </c>
      <c r="AU161" s="266" t="s">
        <v>86</v>
      </c>
      <c r="AV161" s="15" t="s">
        <v>160</v>
      </c>
      <c r="AW161" s="15" t="s">
        <v>32</v>
      </c>
      <c r="AX161" s="15" t="s">
        <v>83</v>
      </c>
      <c r="AY161" s="266" t="s">
        <v>154</v>
      </c>
    </row>
    <row r="162" spans="1:65" s="2" customFormat="1" ht="37.8" customHeight="1">
      <c r="A162" s="39"/>
      <c r="B162" s="40"/>
      <c r="C162" s="220" t="s">
        <v>180</v>
      </c>
      <c r="D162" s="220" t="s">
        <v>156</v>
      </c>
      <c r="E162" s="221" t="s">
        <v>181</v>
      </c>
      <c r="F162" s="222" t="s">
        <v>182</v>
      </c>
      <c r="G162" s="223" t="s">
        <v>159</v>
      </c>
      <c r="H162" s="224">
        <v>54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40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160</v>
      </c>
      <c r="AT162" s="232" t="s">
        <v>156</v>
      </c>
      <c r="AU162" s="232" t="s">
        <v>86</v>
      </c>
      <c r="AY162" s="18" t="s">
        <v>154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83</v>
      </c>
      <c r="BK162" s="233">
        <f>ROUND(I162*H162,2)</f>
        <v>0</v>
      </c>
      <c r="BL162" s="18" t="s">
        <v>160</v>
      </c>
      <c r="BM162" s="232" t="s">
        <v>183</v>
      </c>
    </row>
    <row r="163" spans="1:51" s="14" customFormat="1" ht="12">
      <c r="A163" s="14"/>
      <c r="B163" s="245"/>
      <c r="C163" s="246"/>
      <c r="D163" s="236" t="s">
        <v>162</v>
      </c>
      <c r="E163" s="247" t="s">
        <v>1</v>
      </c>
      <c r="F163" s="248" t="s">
        <v>184</v>
      </c>
      <c r="G163" s="246"/>
      <c r="H163" s="249">
        <v>54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162</v>
      </c>
      <c r="AU163" s="255" t="s">
        <v>86</v>
      </c>
      <c r="AV163" s="14" t="s">
        <v>86</v>
      </c>
      <c r="AW163" s="14" t="s">
        <v>32</v>
      </c>
      <c r="AX163" s="14" t="s">
        <v>83</v>
      </c>
      <c r="AY163" s="255" t="s">
        <v>154</v>
      </c>
    </row>
    <row r="164" spans="1:65" s="2" customFormat="1" ht="21.75" customHeight="1">
      <c r="A164" s="39"/>
      <c r="B164" s="40"/>
      <c r="C164" s="220" t="s">
        <v>160</v>
      </c>
      <c r="D164" s="220" t="s">
        <v>156</v>
      </c>
      <c r="E164" s="221" t="s">
        <v>185</v>
      </c>
      <c r="F164" s="222" t="s">
        <v>186</v>
      </c>
      <c r="G164" s="223" t="s">
        <v>159</v>
      </c>
      <c r="H164" s="224">
        <v>2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40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160</v>
      </c>
      <c r="AT164" s="232" t="s">
        <v>156</v>
      </c>
      <c r="AU164" s="232" t="s">
        <v>86</v>
      </c>
      <c r="AY164" s="18" t="s">
        <v>154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83</v>
      </c>
      <c r="BK164" s="233">
        <f>ROUND(I164*H164,2)</f>
        <v>0</v>
      </c>
      <c r="BL164" s="18" t="s">
        <v>160</v>
      </c>
      <c r="BM164" s="232" t="s">
        <v>187</v>
      </c>
    </row>
    <row r="165" spans="1:51" s="13" customFormat="1" ht="12">
      <c r="A165" s="13"/>
      <c r="B165" s="234"/>
      <c r="C165" s="235"/>
      <c r="D165" s="236" t="s">
        <v>162</v>
      </c>
      <c r="E165" s="237" t="s">
        <v>1</v>
      </c>
      <c r="F165" s="238" t="s">
        <v>188</v>
      </c>
      <c r="G165" s="235"/>
      <c r="H165" s="237" t="s">
        <v>1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162</v>
      </c>
      <c r="AU165" s="244" t="s">
        <v>86</v>
      </c>
      <c r="AV165" s="13" t="s">
        <v>83</v>
      </c>
      <c r="AW165" s="13" t="s">
        <v>32</v>
      </c>
      <c r="AX165" s="13" t="s">
        <v>75</v>
      </c>
      <c r="AY165" s="244" t="s">
        <v>154</v>
      </c>
    </row>
    <row r="166" spans="1:51" s="14" customFormat="1" ht="12">
      <c r="A166" s="14"/>
      <c r="B166" s="245"/>
      <c r="C166" s="246"/>
      <c r="D166" s="236" t="s">
        <v>162</v>
      </c>
      <c r="E166" s="247" t="s">
        <v>1</v>
      </c>
      <c r="F166" s="248" t="s">
        <v>179</v>
      </c>
      <c r="G166" s="246"/>
      <c r="H166" s="249">
        <v>2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162</v>
      </c>
      <c r="AU166" s="255" t="s">
        <v>86</v>
      </c>
      <c r="AV166" s="14" t="s">
        <v>86</v>
      </c>
      <c r="AW166" s="14" t="s">
        <v>32</v>
      </c>
      <c r="AX166" s="14" t="s">
        <v>83</v>
      </c>
      <c r="AY166" s="255" t="s">
        <v>154</v>
      </c>
    </row>
    <row r="167" spans="1:65" s="2" customFormat="1" ht="24.15" customHeight="1">
      <c r="A167" s="39"/>
      <c r="B167" s="40"/>
      <c r="C167" s="220" t="s">
        <v>189</v>
      </c>
      <c r="D167" s="220" t="s">
        <v>156</v>
      </c>
      <c r="E167" s="221" t="s">
        <v>190</v>
      </c>
      <c r="F167" s="222" t="s">
        <v>191</v>
      </c>
      <c r="G167" s="223" t="s">
        <v>159</v>
      </c>
      <c r="H167" s="224">
        <v>6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40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160</v>
      </c>
      <c r="AT167" s="232" t="s">
        <v>156</v>
      </c>
      <c r="AU167" s="232" t="s">
        <v>86</v>
      </c>
      <c r="AY167" s="18" t="s">
        <v>154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83</v>
      </c>
      <c r="BK167" s="233">
        <f>ROUND(I167*H167,2)</f>
        <v>0</v>
      </c>
      <c r="BL167" s="18" t="s">
        <v>160</v>
      </c>
      <c r="BM167" s="232" t="s">
        <v>192</v>
      </c>
    </row>
    <row r="168" spans="1:65" s="2" customFormat="1" ht="37.8" customHeight="1">
      <c r="A168" s="39"/>
      <c r="B168" s="40"/>
      <c r="C168" s="220" t="s">
        <v>193</v>
      </c>
      <c r="D168" s="220" t="s">
        <v>156</v>
      </c>
      <c r="E168" s="221" t="s">
        <v>194</v>
      </c>
      <c r="F168" s="222" t="s">
        <v>195</v>
      </c>
      <c r="G168" s="223" t="s">
        <v>159</v>
      </c>
      <c r="H168" s="224">
        <v>4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40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160</v>
      </c>
      <c r="AT168" s="232" t="s">
        <v>156</v>
      </c>
      <c r="AU168" s="232" t="s">
        <v>86</v>
      </c>
      <c r="AY168" s="18" t="s">
        <v>154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83</v>
      </c>
      <c r="BK168" s="233">
        <f>ROUND(I168*H168,2)</f>
        <v>0</v>
      </c>
      <c r="BL168" s="18" t="s">
        <v>160</v>
      </c>
      <c r="BM168" s="232" t="s">
        <v>196</v>
      </c>
    </row>
    <row r="169" spans="1:51" s="13" customFormat="1" ht="12">
      <c r="A169" s="13"/>
      <c r="B169" s="234"/>
      <c r="C169" s="235"/>
      <c r="D169" s="236" t="s">
        <v>162</v>
      </c>
      <c r="E169" s="237" t="s">
        <v>1</v>
      </c>
      <c r="F169" s="238" t="s">
        <v>197</v>
      </c>
      <c r="G169" s="235"/>
      <c r="H169" s="237" t="s">
        <v>1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162</v>
      </c>
      <c r="AU169" s="244" t="s">
        <v>86</v>
      </c>
      <c r="AV169" s="13" t="s">
        <v>83</v>
      </c>
      <c r="AW169" s="13" t="s">
        <v>32</v>
      </c>
      <c r="AX169" s="13" t="s">
        <v>75</v>
      </c>
      <c r="AY169" s="244" t="s">
        <v>154</v>
      </c>
    </row>
    <row r="170" spans="1:51" s="14" customFormat="1" ht="12">
      <c r="A170" s="14"/>
      <c r="B170" s="245"/>
      <c r="C170" s="246"/>
      <c r="D170" s="236" t="s">
        <v>162</v>
      </c>
      <c r="E170" s="247" t="s">
        <v>1</v>
      </c>
      <c r="F170" s="248" t="s">
        <v>177</v>
      </c>
      <c r="G170" s="246"/>
      <c r="H170" s="249">
        <v>4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162</v>
      </c>
      <c r="AU170" s="255" t="s">
        <v>86</v>
      </c>
      <c r="AV170" s="14" t="s">
        <v>86</v>
      </c>
      <c r="AW170" s="14" t="s">
        <v>32</v>
      </c>
      <c r="AX170" s="14" t="s">
        <v>83</v>
      </c>
      <c r="AY170" s="255" t="s">
        <v>154</v>
      </c>
    </row>
    <row r="171" spans="1:65" s="2" customFormat="1" ht="16.5" customHeight="1">
      <c r="A171" s="39"/>
      <c r="B171" s="40"/>
      <c r="C171" s="220" t="s">
        <v>198</v>
      </c>
      <c r="D171" s="220" t="s">
        <v>156</v>
      </c>
      <c r="E171" s="221" t="s">
        <v>199</v>
      </c>
      <c r="F171" s="222" t="s">
        <v>200</v>
      </c>
      <c r="G171" s="223" t="s">
        <v>159</v>
      </c>
      <c r="H171" s="224">
        <v>4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40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160</v>
      </c>
      <c r="AT171" s="232" t="s">
        <v>156</v>
      </c>
      <c r="AU171" s="232" t="s">
        <v>86</v>
      </c>
      <c r="AY171" s="18" t="s">
        <v>154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83</v>
      </c>
      <c r="BK171" s="233">
        <f>ROUND(I171*H171,2)</f>
        <v>0</v>
      </c>
      <c r="BL171" s="18" t="s">
        <v>160</v>
      </c>
      <c r="BM171" s="232" t="s">
        <v>201</v>
      </c>
    </row>
    <row r="172" spans="1:65" s="2" customFormat="1" ht="33" customHeight="1">
      <c r="A172" s="39"/>
      <c r="B172" s="40"/>
      <c r="C172" s="220" t="s">
        <v>202</v>
      </c>
      <c r="D172" s="220" t="s">
        <v>156</v>
      </c>
      <c r="E172" s="221" t="s">
        <v>203</v>
      </c>
      <c r="F172" s="222" t="s">
        <v>204</v>
      </c>
      <c r="G172" s="223" t="s">
        <v>205</v>
      </c>
      <c r="H172" s="224">
        <v>66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40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160</v>
      </c>
      <c r="AT172" s="232" t="s">
        <v>156</v>
      </c>
      <c r="AU172" s="232" t="s">
        <v>86</v>
      </c>
      <c r="AY172" s="18" t="s">
        <v>154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83</v>
      </c>
      <c r="BK172" s="233">
        <f>ROUND(I172*H172,2)</f>
        <v>0</v>
      </c>
      <c r="BL172" s="18" t="s">
        <v>160</v>
      </c>
      <c r="BM172" s="232" t="s">
        <v>206</v>
      </c>
    </row>
    <row r="173" spans="1:51" s="14" customFormat="1" ht="12">
      <c r="A173" s="14"/>
      <c r="B173" s="245"/>
      <c r="C173" s="246"/>
      <c r="D173" s="236" t="s">
        <v>162</v>
      </c>
      <c r="E173" s="247" t="s">
        <v>1</v>
      </c>
      <c r="F173" s="248" t="s">
        <v>207</v>
      </c>
      <c r="G173" s="246"/>
      <c r="H173" s="249">
        <v>66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162</v>
      </c>
      <c r="AU173" s="255" t="s">
        <v>86</v>
      </c>
      <c r="AV173" s="14" t="s">
        <v>86</v>
      </c>
      <c r="AW173" s="14" t="s">
        <v>32</v>
      </c>
      <c r="AX173" s="14" t="s">
        <v>83</v>
      </c>
      <c r="AY173" s="255" t="s">
        <v>154</v>
      </c>
    </row>
    <row r="174" spans="1:63" s="12" customFormat="1" ht="22.8" customHeight="1">
      <c r="A174" s="12"/>
      <c r="B174" s="204"/>
      <c r="C174" s="205"/>
      <c r="D174" s="206" t="s">
        <v>74</v>
      </c>
      <c r="E174" s="218" t="s">
        <v>86</v>
      </c>
      <c r="F174" s="218" t="s">
        <v>208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SUM(P175:P180)</f>
        <v>0</v>
      </c>
      <c r="Q174" s="212"/>
      <c r="R174" s="213">
        <f>SUM(R175:R180)</f>
        <v>1.250935</v>
      </c>
      <c r="S174" s="212"/>
      <c r="T174" s="214">
        <f>SUM(T175:T180)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83</v>
      </c>
      <c r="AT174" s="216" t="s">
        <v>74</v>
      </c>
      <c r="AU174" s="216" t="s">
        <v>83</v>
      </c>
      <c r="AY174" s="215" t="s">
        <v>154</v>
      </c>
      <c r="BK174" s="217">
        <f>SUM(BK175:BK180)</f>
        <v>0</v>
      </c>
    </row>
    <row r="175" spans="1:65" s="2" customFormat="1" ht="16.5" customHeight="1">
      <c r="A175" s="39"/>
      <c r="B175" s="40"/>
      <c r="C175" s="220" t="s">
        <v>209</v>
      </c>
      <c r="D175" s="220" t="s">
        <v>156</v>
      </c>
      <c r="E175" s="221" t="s">
        <v>210</v>
      </c>
      <c r="F175" s="222" t="s">
        <v>211</v>
      </c>
      <c r="G175" s="223" t="s">
        <v>159</v>
      </c>
      <c r="H175" s="224">
        <v>0.5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40</v>
      </c>
      <c r="O175" s="92"/>
      <c r="P175" s="230">
        <f>O175*H175</f>
        <v>0</v>
      </c>
      <c r="Q175" s="230">
        <v>2.50187</v>
      </c>
      <c r="R175" s="230">
        <f>Q175*H175</f>
        <v>1.250935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160</v>
      </c>
      <c r="AT175" s="232" t="s">
        <v>156</v>
      </c>
      <c r="AU175" s="232" t="s">
        <v>86</v>
      </c>
      <c r="AY175" s="18" t="s">
        <v>154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83</v>
      </c>
      <c r="BK175" s="233">
        <f>ROUND(I175*H175,2)</f>
        <v>0</v>
      </c>
      <c r="BL175" s="18" t="s">
        <v>160</v>
      </c>
      <c r="BM175" s="232" t="s">
        <v>212</v>
      </c>
    </row>
    <row r="176" spans="1:51" s="13" customFormat="1" ht="12">
      <c r="A176" s="13"/>
      <c r="B176" s="234"/>
      <c r="C176" s="235"/>
      <c r="D176" s="236" t="s">
        <v>162</v>
      </c>
      <c r="E176" s="237" t="s">
        <v>1</v>
      </c>
      <c r="F176" s="238" t="s">
        <v>213</v>
      </c>
      <c r="G176" s="235"/>
      <c r="H176" s="237" t="s">
        <v>1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162</v>
      </c>
      <c r="AU176" s="244" t="s">
        <v>86</v>
      </c>
      <c r="AV176" s="13" t="s">
        <v>83</v>
      </c>
      <c r="AW176" s="13" t="s">
        <v>32</v>
      </c>
      <c r="AX176" s="13" t="s">
        <v>75</v>
      </c>
      <c r="AY176" s="244" t="s">
        <v>154</v>
      </c>
    </row>
    <row r="177" spans="1:51" s="13" customFormat="1" ht="12">
      <c r="A177" s="13"/>
      <c r="B177" s="234"/>
      <c r="C177" s="235"/>
      <c r="D177" s="236" t="s">
        <v>162</v>
      </c>
      <c r="E177" s="237" t="s">
        <v>1</v>
      </c>
      <c r="F177" s="238" t="s">
        <v>214</v>
      </c>
      <c r="G177" s="235"/>
      <c r="H177" s="237" t="s">
        <v>1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162</v>
      </c>
      <c r="AU177" s="244" t="s">
        <v>86</v>
      </c>
      <c r="AV177" s="13" t="s">
        <v>83</v>
      </c>
      <c r="AW177" s="13" t="s">
        <v>32</v>
      </c>
      <c r="AX177" s="13" t="s">
        <v>75</v>
      </c>
      <c r="AY177" s="244" t="s">
        <v>154</v>
      </c>
    </row>
    <row r="178" spans="1:51" s="13" customFormat="1" ht="12">
      <c r="A178" s="13"/>
      <c r="B178" s="234"/>
      <c r="C178" s="235"/>
      <c r="D178" s="236" t="s">
        <v>162</v>
      </c>
      <c r="E178" s="237" t="s">
        <v>1</v>
      </c>
      <c r="F178" s="238" t="s">
        <v>215</v>
      </c>
      <c r="G178" s="235"/>
      <c r="H178" s="237" t="s">
        <v>1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162</v>
      </c>
      <c r="AU178" s="244" t="s">
        <v>86</v>
      </c>
      <c r="AV178" s="13" t="s">
        <v>83</v>
      </c>
      <c r="AW178" s="13" t="s">
        <v>32</v>
      </c>
      <c r="AX178" s="13" t="s">
        <v>75</v>
      </c>
      <c r="AY178" s="244" t="s">
        <v>154</v>
      </c>
    </row>
    <row r="179" spans="1:51" s="14" customFormat="1" ht="12">
      <c r="A179" s="14"/>
      <c r="B179" s="245"/>
      <c r="C179" s="246"/>
      <c r="D179" s="236" t="s">
        <v>162</v>
      </c>
      <c r="E179" s="247" t="s">
        <v>1</v>
      </c>
      <c r="F179" s="248" t="s">
        <v>216</v>
      </c>
      <c r="G179" s="246"/>
      <c r="H179" s="249">
        <v>0.5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162</v>
      </c>
      <c r="AU179" s="255" t="s">
        <v>86</v>
      </c>
      <c r="AV179" s="14" t="s">
        <v>86</v>
      </c>
      <c r="AW179" s="14" t="s">
        <v>32</v>
      </c>
      <c r="AX179" s="14" t="s">
        <v>83</v>
      </c>
      <c r="AY179" s="255" t="s">
        <v>154</v>
      </c>
    </row>
    <row r="180" spans="1:65" s="2" customFormat="1" ht="33" customHeight="1">
      <c r="A180" s="39"/>
      <c r="B180" s="40"/>
      <c r="C180" s="220" t="s">
        <v>217</v>
      </c>
      <c r="D180" s="220" t="s">
        <v>156</v>
      </c>
      <c r="E180" s="221" t="s">
        <v>218</v>
      </c>
      <c r="F180" s="222" t="s">
        <v>219</v>
      </c>
      <c r="G180" s="223" t="s">
        <v>220</v>
      </c>
      <c r="H180" s="224">
        <v>1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40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160</v>
      </c>
      <c r="AT180" s="232" t="s">
        <v>156</v>
      </c>
      <c r="AU180" s="232" t="s">
        <v>86</v>
      </c>
      <c r="AY180" s="18" t="s">
        <v>154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83</v>
      </c>
      <c r="BK180" s="233">
        <f>ROUND(I180*H180,2)</f>
        <v>0</v>
      </c>
      <c r="BL180" s="18" t="s">
        <v>160</v>
      </c>
      <c r="BM180" s="232" t="s">
        <v>221</v>
      </c>
    </row>
    <row r="181" spans="1:63" s="12" customFormat="1" ht="22.8" customHeight="1">
      <c r="A181" s="12"/>
      <c r="B181" s="204"/>
      <c r="C181" s="205"/>
      <c r="D181" s="206" t="s">
        <v>74</v>
      </c>
      <c r="E181" s="218" t="s">
        <v>180</v>
      </c>
      <c r="F181" s="218" t="s">
        <v>222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SUM(P182:P216)</f>
        <v>0</v>
      </c>
      <c r="Q181" s="212"/>
      <c r="R181" s="213">
        <f>SUM(R182:R216)</f>
        <v>7.630220240000001</v>
      </c>
      <c r="S181" s="212"/>
      <c r="T181" s="214">
        <f>SUM(T182:T216)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83</v>
      </c>
      <c r="AT181" s="216" t="s">
        <v>74</v>
      </c>
      <c r="AU181" s="216" t="s">
        <v>83</v>
      </c>
      <c r="AY181" s="215" t="s">
        <v>154</v>
      </c>
      <c r="BK181" s="217">
        <f>SUM(BK182:BK216)</f>
        <v>0</v>
      </c>
    </row>
    <row r="182" spans="1:65" s="2" customFormat="1" ht="66.75" customHeight="1">
      <c r="A182" s="39"/>
      <c r="B182" s="40"/>
      <c r="C182" s="220" t="s">
        <v>223</v>
      </c>
      <c r="D182" s="220" t="s">
        <v>156</v>
      </c>
      <c r="E182" s="221" t="s">
        <v>224</v>
      </c>
      <c r="F182" s="222" t="s">
        <v>225</v>
      </c>
      <c r="G182" s="223" t="s">
        <v>226</v>
      </c>
      <c r="H182" s="224">
        <v>1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40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160</v>
      </c>
      <c r="AT182" s="232" t="s">
        <v>156</v>
      </c>
      <c r="AU182" s="232" t="s">
        <v>86</v>
      </c>
      <c r="AY182" s="18" t="s">
        <v>154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83</v>
      </c>
      <c r="BK182" s="233">
        <f>ROUND(I182*H182,2)</f>
        <v>0</v>
      </c>
      <c r="BL182" s="18" t="s">
        <v>160</v>
      </c>
      <c r="BM182" s="232" t="s">
        <v>227</v>
      </c>
    </row>
    <row r="183" spans="1:65" s="2" customFormat="1" ht="21.75" customHeight="1">
      <c r="A183" s="39"/>
      <c r="B183" s="40"/>
      <c r="C183" s="220" t="s">
        <v>228</v>
      </c>
      <c r="D183" s="220" t="s">
        <v>156</v>
      </c>
      <c r="E183" s="221" t="s">
        <v>229</v>
      </c>
      <c r="F183" s="222" t="s">
        <v>230</v>
      </c>
      <c r="G183" s="223" t="s">
        <v>231</v>
      </c>
      <c r="H183" s="224">
        <v>252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40</v>
      </c>
      <c r="O183" s="92"/>
      <c r="P183" s="230">
        <f>O183*H183</f>
        <v>0</v>
      </c>
      <c r="Q183" s="230">
        <v>0.02857</v>
      </c>
      <c r="R183" s="230">
        <f>Q183*H183</f>
        <v>7.1996400000000005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160</v>
      </c>
      <c r="AT183" s="232" t="s">
        <v>156</v>
      </c>
      <c r="AU183" s="232" t="s">
        <v>86</v>
      </c>
      <c r="AY183" s="18" t="s">
        <v>154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83</v>
      </c>
      <c r="BK183" s="233">
        <f>ROUND(I183*H183,2)</f>
        <v>0</v>
      </c>
      <c r="BL183" s="18" t="s">
        <v>160</v>
      </c>
      <c r="BM183" s="232" t="s">
        <v>232</v>
      </c>
    </row>
    <row r="184" spans="1:51" s="13" customFormat="1" ht="12">
      <c r="A184" s="13"/>
      <c r="B184" s="234"/>
      <c r="C184" s="235"/>
      <c r="D184" s="236" t="s">
        <v>162</v>
      </c>
      <c r="E184" s="237" t="s">
        <v>1</v>
      </c>
      <c r="F184" s="238" t="s">
        <v>233</v>
      </c>
      <c r="G184" s="235"/>
      <c r="H184" s="237" t="s">
        <v>1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162</v>
      </c>
      <c r="AU184" s="244" t="s">
        <v>86</v>
      </c>
      <c r="AV184" s="13" t="s">
        <v>83</v>
      </c>
      <c r="AW184" s="13" t="s">
        <v>32</v>
      </c>
      <c r="AX184" s="13" t="s">
        <v>75</v>
      </c>
      <c r="AY184" s="244" t="s">
        <v>154</v>
      </c>
    </row>
    <row r="185" spans="1:51" s="13" customFormat="1" ht="12">
      <c r="A185" s="13"/>
      <c r="B185" s="234"/>
      <c r="C185" s="235"/>
      <c r="D185" s="236" t="s">
        <v>162</v>
      </c>
      <c r="E185" s="237" t="s">
        <v>1</v>
      </c>
      <c r="F185" s="238" t="s">
        <v>234</v>
      </c>
      <c r="G185" s="235"/>
      <c r="H185" s="237" t="s">
        <v>1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162</v>
      </c>
      <c r="AU185" s="244" t="s">
        <v>86</v>
      </c>
      <c r="AV185" s="13" t="s">
        <v>83</v>
      </c>
      <c r="AW185" s="13" t="s">
        <v>32</v>
      </c>
      <c r="AX185" s="13" t="s">
        <v>75</v>
      </c>
      <c r="AY185" s="244" t="s">
        <v>154</v>
      </c>
    </row>
    <row r="186" spans="1:51" s="13" customFormat="1" ht="12">
      <c r="A186" s="13"/>
      <c r="B186" s="234"/>
      <c r="C186" s="235"/>
      <c r="D186" s="236" t="s">
        <v>162</v>
      </c>
      <c r="E186" s="237" t="s">
        <v>1</v>
      </c>
      <c r="F186" s="238" t="s">
        <v>167</v>
      </c>
      <c r="G186" s="235"/>
      <c r="H186" s="237" t="s">
        <v>1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162</v>
      </c>
      <c r="AU186" s="244" t="s">
        <v>86</v>
      </c>
      <c r="AV186" s="13" t="s">
        <v>83</v>
      </c>
      <c r="AW186" s="13" t="s">
        <v>32</v>
      </c>
      <c r="AX186" s="13" t="s">
        <v>75</v>
      </c>
      <c r="AY186" s="244" t="s">
        <v>154</v>
      </c>
    </row>
    <row r="187" spans="1:51" s="13" customFormat="1" ht="12">
      <c r="A187" s="13"/>
      <c r="B187" s="234"/>
      <c r="C187" s="235"/>
      <c r="D187" s="236" t="s">
        <v>162</v>
      </c>
      <c r="E187" s="237" t="s">
        <v>1</v>
      </c>
      <c r="F187" s="238" t="s">
        <v>235</v>
      </c>
      <c r="G187" s="235"/>
      <c r="H187" s="237" t="s">
        <v>1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162</v>
      </c>
      <c r="AU187" s="244" t="s">
        <v>86</v>
      </c>
      <c r="AV187" s="13" t="s">
        <v>83</v>
      </c>
      <c r="AW187" s="13" t="s">
        <v>32</v>
      </c>
      <c r="AX187" s="13" t="s">
        <v>75</v>
      </c>
      <c r="AY187" s="244" t="s">
        <v>154</v>
      </c>
    </row>
    <row r="188" spans="1:51" s="14" customFormat="1" ht="12">
      <c r="A188" s="14"/>
      <c r="B188" s="245"/>
      <c r="C188" s="246"/>
      <c r="D188" s="236" t="s">
        <v>162</v>
      </c>
      <c r="E188" s="247" t="s">
        <v>1</v>
      </c>
      <c r="F188" s="248" t="s">
        <v>236</v>
      </c>
      <c r="G188" s="246"/>
      <c r="H188" s="249">
        <v>9.983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162</v>
      </c>
      <c r="AU188" s="255" t="s">
        <v>86</v>
      </c>
      <c r="AV188" s="14" t="s">
        <v>86</v>
      </c>
      <c r="AW188" s="14" t="s">
        <v>32</v>
      </c>
      <c r="AX188" s="14" t="s">
        <v>75</v>
      </c>
      <c r="AY188" s="255" t="s">
        <v>154</v>
      </c>
    </row>
    <row r="189" spans="1:51" s="13" customFormat="1" ht="12">
      <c r="A189" s="13"/>
      <c r="B189" s="234"/>
      <c r="C189" s="235"/>
      <c r="D189" s="236" t="s">
        <v>162</v>
      </c>
      <c r="E189" s="237" t="s">
        <v>1</v>
      </c>
      <c r="F189" s="238" t="s">
        <v>237</v>
      </c>
      <c r="G189" s="235"/>
      <c r="H189" s="237" t="s">
        <v>1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162</v>
      </c>
      <c r="AU189" s="244" t="s">
        <v>86</v>
      </c>
      <c r="AV189" s="13" t="s">
        <v>83</v>
      </c>
      <c r="AW189" s="13" t="s">
        <v>32</v>
      </c>
      <c r="AX189" s="13" t="s">
        <v>75</v>
      </c>
      <c r="AY189" s="244" t="s">
        <v>154</v>
      </c>
    </row>
    <row r="190" spans="1:51" s="14" customFormat="1" ht="12">
      <c r="A190" s="14"/>
      <c r="B190" s="245"/>
      <c r="C190" s="246"/>
      <c r="D190" s="236" t="s">
        <v>162</v>
      </c>
      <c r="E190" s="247" t="s">
        <v>1</v>
      </c>
      <c r="F190" s="248" t="s">
        <v>238</v>
      </c>
      <c r="G190" s="246"/>
      <c r="H190" s="249">
        <v>3.61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162</v>
      </c>
      <c r="AU190" s="255" t="s">
        <v>86</v>
      </c>
      <c r="AV190" s="14" t="s">
        <v>86</v>
      </c>
      <c r="AW190" s="14" t="s">
        <v>32</v>
      </c>
      <c r="AX190" s="14" t="s">
        <v>75</v>
      </c>
      <c r="AY190" s="255" t="s">
        <v>154</v>
      </c>
    </row>
    <row r="191" spans="1:51" s="13" customFormat="1" ht="12">
      <c r="A191" s="13"/>
      <c r="B191" s="234"/>
      <c r="C191" s="235"/>
      <c r="D191" s="236" t="s">
        <v>162</v>
      </c>
      <c r="E191" s="237" t="s">
        <v>1</v>
      </c>
      <c r="F191" s="238" t="s">
        <v>239</v>
      </c>
      <c r="G191" s="235"/>
      <c r="H191" s="237" t="s">
        <v>1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162</v>
      </c>
      <c r="AU191" s="244" t="s">
        <v>86</v>
      </c>
      <c r="AV191" s="13" t="s">
        <v>83</v>
      </c>
      <c r="AW191" s="13" t="s">
        <v>32</v>
      </c>
      <c r="AX191" s="13" t="s">
        <v>75</v>
      </c>
      <c r="AY191" s="244" t="s">
        <v>154</v>
      </c>
    </row>
    <row r="192" spans="1:51" s="14" customFormat="1" ht="12">
      <c r="A192" s="14"/>
      <c r="B192" s="245"/>
      <c r="C192" s="246"/>
      <c r="D192" s="236" t="s">
        <v>162</v>
      </c>
      <c r="E192" s="247" t="s">
        <v>1</v>
      </c>
      <c r="F192" s="248" t="s">
        <v>240</v>
      </c>
      <c r="G192" s="246"/>
      <c r="H192" s="249">
        <v>10.64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162</v>
      </c>
      <c r="AU192" s="255" t="s">
        <v>86</v>
      </c>
      <c r="AV192" s="14" t="s">
        <v>86</v>
      </c>
      <c r="AW192" s="14" t="s">
        <v>32</v>
      </c>
      <c r="AX192" s="14" t="s">
        <v>75</v>
      </c>
      <c r="AY192" s="255" t="s">
        <v>154</v>
      </c>
    </row>
    <row r="193" spans="1:51" s="13" customFormat="1" ht="12">
      <c r="A193" s="13"/>
      <c r="B193" s="234"/>
      <c r="C193" s="235"/>
      <c r="D193" s="236" t="s">
        <v>162</v>
      </c>
      <c r="E193" s="237" t="s">
        <v>1</v>
      </c>
      <c r="F193" s="238" t="s">
        <v>213</v>
      </c>
      <c r="G193" s="235"/>
      <c r="H193" s="237" t="s">
        <v>1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162</v>
      </c>
      <c r="AU193" s="244" t="s">
        <v>86</v>
      </c>
      <c r="AV193" s="13" t="s">
        <v>83</v>
      </c>
      <c r="AW193" s="13" t="s">
        <v>32</v>
      </c>
      <c r="AX193" s="13" t="s">
        <v>75</v>
      </c>
      <c r="AY193" s="244" t="s">
        <v>154</v>
      </c>
    </row>
    <row r="194" spans="1:51" s="13" customFormat="1" ht="12">
      <c r="A194" s="13"/>
      <c r="B194" s="234"/>
      <c r="C194" s="235"/>
      <c r="D194" s="236" t="s">
        <v>162</v>
      </c>
      <c r="E194" s="237" t="s">
        <v>1</v>
      </c>
      <c r="F194" s="238" t="s">
        <v>241</v>
      </c>
      <c r="G194" s="235"/>
      <c r="H194" s="237" t="s">
        <v>1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162</v>
      </c>
      <c r="AU194" s="244" t="s">
        <v>86</v>
      </c>
      <c r="AV194" s="13" t="s">
        <v>83</v>
      </c>
      <c r="AW194" s="13" t="s">
        <v>32</v>
      </c>
      <c r="AX194" s="13" t="s">
        <v>75</v>
      </c>
      <c r="AY194" s="244" t="s">
        <v>154</v>
      </c>
    </row>
    <row r="195" spans="1:51" s="14" customFormat="1" ht="12">
      <c r="A195" s="14"/>
      <c r="B195" s="245"/>
      <c r="C195" s="246"/>
      <c r="D195" s="236" t="s">
        <v>162</v>
      </c>
      <c r="E195" s="247" t="s">
        <v>1</v>
      </c>
      <c r="F195" s="248" t="s">
        <v>242</v>
      </c>
      <c r="G195" s="246"/>
      <c r="H195" s="249">
        <v>5.035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162</v>
      </c>
      <c r="AU195" s="255" t="s">
        <v>86</v>
      </c>
      <c r="AV195" s="14" t="s">
        <v>86</v>
      </c>
      <c r="AW195" s="14" t="s">
        <v>32</v>
      </c>
      <c r="AX195" s="14" t="s">
        <v>75</v>
      </c>
      <c r="AY195" s="255" t="s">
        <v>154</v>
      </c>
    </row>
    <row r="196" spans="1:51" s="13" customFormat="1" ht="12">
      <c r="A196" s="13"/>
      <c r="B196" s="234"/>
      <c r="C196" s="235"/>
      <c r="D196" s="236" t="s">
        <v>162</v>
      </c>
      <c r="E196" s="237" t="s">
        <v>1</v>
      </c>
      <c r="F196" s="238" t="s">
        <v>243</v>
      </c>
      <c r="G196" s="235"/>
      <c r="H196" s="237" t="s">
        <v>1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162</v>
      </c>
      <c r="AU196" s="244" t="s">
        <v>86</v>
      </c>
      <c r="AV196" s="13" t="s">
        <v>83</v>
      </c>
      <c r="AW196" s="13" t="s">
        <v>32</v>
      </c>
      <c r="AX196" s="13" t="s">
        <v>75</v>
      </c>
      <c r="AY196" s="244" t="s">
        <v>154</v>
      </c>
    </row>
    <row r="197" spans="1:51" s="13" customFormat="1" ht="12">
      <c r="A197" s="13"/>
      <c r="B197" s="234"/>
      <c r="C197" s="235"/>
      <c r="D197" s="236" t="s">
        <v>162</v>
      </c>
      <c r="E197" s="237" t="s">
        <v>1</v>
      </c>
      <c r="F197" s="238" t="s">
        <v>244</v>
      </c>
      <c r="G197" s="235"/>
      <c r="H197" s="237" t="s">
        <v>1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162</v>
      </c>
      <c r="AU197" s="244" t="s">
        <v>86</v>
      </c>
      <c r="AV197" s="13" t="s">
        <v>83</v>
      </c>
      <c r="AW197" s="13" t="s">
        <v>32</v>
      </c>
      <c r="AX197" s="13" t="s">
        <v>75</v>
      </c>
      <c r="AY197" s="244" t="s">
        <v>154</v>
      </c>
    </row>
    <row r="198" spans="1:51" s="14" customFormat="1" ht="12">
      <c r="A198" s="14"/>
      <c r="B198" s="245"/>
      <c r="C198" s="246"/>
      <c r="D198" s="236" t="s">
        <v>162</v>
      </c>
      <c r="E198" s="247" t="s">
        <v>1</v>
      </c>
      <c r="F198" s="248" t="s">
        <v>245</v>
      </c>
      <c r="G198" s="246"/>
      <c r="H198" s="249">
        <v>15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162</v>
      </c>
      <c r="AU198" s="255" t="s">
        <v>86</v>
      </c>
      <c r="AV198" s="14" t="s">
        <v>86</v>
      </c>
      <c r="AW198" s="14" t="s">
        <v>32</v>
      </c>
      <c r="AX198" s="14" t="s">
        <v>75</v>
      </c>
      <c r="AY198" s="255" t="s">
        <v>154</v>
      </c>
    </row>
    <row r="199" spans="1:51" s="14" customFormat="1" ht="12">
      <c r="A199" s="14"/>
      <c r="B199" s="245"/>
      <c r="C199" s="246"/>
      <c r="D199" s="236" t="s">
        <v>162</v>
      </c>
      <c r="E199" s="247" t="s">
        <v>1</v>
      </c>
      <c r="F199" s="248" t="s">
        <v>246</v>
      </c>
      <c r="G199" s="246"/>
      <c r="H199" s="249">
        <v>4.732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162</v>
      </c>
      <c r="AU199" s="255" t="s">
        <v>86</v>
      </c>
      <c r="AV199" s="14" t="s">
        <v>86</v>
      </c>
      <c r="AW199" s="14" t="s">
        <v>32</v>
      </c>
      <c r="AX199" s="14" t="s">
        <v>75</v>
      </c>
      <c r="AY199" s="255" t="s">
        <v>154</v>
      </c>
    </row>
    <row r="200" spans="1:51" s="13" customFormat="1" ht="12">
      <c r="A200" s="13"/>
      <c r="B200" s="234"/>
      <c r="C200" s="235"/>
      <c r="D200" s="236" t="s">
        <v>162</v>
      </c>
      <c r="E200" s="237" t="s">
        <v>1</v>
      </c>
      <c r="F200" s="238" t="s">
        <v>247</v>
      </c>
      <c r="G200" s="235"/>
      <c r="H200" s="237" t="s">
        <v>1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162</v>
      </c>
      <c r="AU200" s="244" t="s">
        <v>86</v>
      </c>
      <c r="AV200" s="13" t="s">
        <v>83</v>
      </c>
      <c r="AW200" s="13" t="s">
        <v>32</v>
      </c>
      <c r="AX200" s="13" t="s">
        <v>75</v>
      </c>
      <c r="AY200" s="244" t="s">
        <v>154</v>
      </c>
    </row>
    <row r="201" spans="1:51" s="13" customFormat="1" ht="12">
      <c r="A201" s="13"/>
      <c r="B201" s="234"/>
      <c r="C201" s="235"/>
      <c r="D201" s="236" t="s">
        <v>162</v>
      </c>
      <c r="E201" s="237" t="s">
        <v>1</v>
      </c>
      <c r="F201" s="238" t="s">
        <v>248</v>
      </c>
      <c r="G201" s="235"/>
      <c r="H201" s="237" t="s">
        <v>1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162</v>
      </c>
      <c r="AU201" s="244" t="s">
        <v>86</v>
      </c>
      <c r="AV201" s="13" t="s">
        <v>83</v>
      </c>
      <c r="AW201" s="13" t="s">
        <v>32</v>
      </c>
      <c r="AX201" s="13" t="s">
        <v>75</v>
      </c>
      <c r="AY201" s="244" t="s">
        <v>154</v>
      </c>
    </row>
    <row r="202" spans="1:51" s="14" customFormat="1" ht="12">
      <c r="A202" s="14"/>
      <c r="B202" s="245"/>
      <c r="C202" s="246"/>
      <c r="D202" s="236" t="s">
        <v>162</v>
      </c>
      <c r="E202" s="247" t="s">
        <v>1</v>
      </c>
      <c r="F202" s="248" t="s">
        <v>249</v>
      </c>
      <c r="G202" s="246"/>
      <c r="H202" s="249">
        <v>203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162</v>
      </c>
      <c r="AU202" s="255" t="s">
        <v>86</v>
      </c>
      <c r="AV202" s="14" t="s">
        <v>86</v>
      </c>
      <c r="AW202" s="14" t="s">
        <v>32</v>
      </c>
      <c r="AX202" s="14" t="s">
        <v>75</v>
      </c>
      <c r="AY202" s="255" t="s">
        <v>154</v>
      </c>
    </row>
    <row r="203" spans="1:51" s="15" customFormat="1" ht="12">
      <c r="A203" s="15"/>
      <c r="B203" s="256"/>
      <c r="C203" s="257"/>
      <c r="D203" s="236" t="s">
        <v>162</v>
      </c>
      <c r="E203" s="258" t="s">
        <v>1</v>
      </c>
      <c r="F203" s="259" t="s">
        <v>172</v>
      </c>
      <c r="G203" s="257"/>
      <c r="H203" s="260">
        <v>252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162</v>
      </c>
      <c r="AU203" s="266" t="s">
        <v>86</v>
      </c>
      <c r="AV203" s="15" t="s">
        <v>160</v>
      </c>
      <c r="AW203" s="15" t="s">
        <v>32</v>
      </c>
      <c r="AX203" s="15" t="s">
        <v>83</v>
      </c>
      <c r="AY203" s="266" t="s">
        <v>154</v>
      </c>
    </row>
    <row r="204" spans="1:65" s="2" customFormat="1" ht="24.15" customHeight="1">
      <c r="A204" s="39"/>
      <c r="B204" s="40"/>
      <c r="C204" s="220" t="s">
        <v>250</v>
      </c>
      <c r="D204" s="220" t="s">
        <v>156</v>
      </c>
      <c r="E204" s="221" t="s">
        <v>251</v>
      </c>
      <c r="F204" s="222" t="s">
        <v>252</v>
      </c>
      <c r="G204" s="223" t="s">
        <v>205</v>
      </c>
      <c r="H204" s="224">
        <v>0.053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40</v>
      </c>
      <c r="O204" s="92"/>
      <c r="P204" s="230">
        <f>O204*H204</f>
        <v>0</v>
      </c>
      <c r="Q204" s="230">
        <v>1.09</v>
      </c>
      <c r="R204" s="230">
        <f>Q204*H204</f>
        <v>0.05777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160</v>
      </c>
      <c r="AT204" s="232" t="s">
        <v>156</v>
      </c>
      <c r="AU204" s="232" t="s">
        <v>86</v>
      </c>
      <c r="AY204" s="18" t="s">
        <v>154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83</v>
      </c>
      <c r="BK204" s="233">
        <f>ROUND(I204*H204,2)</f>
        <v>0</v>
      </c>
      <c r="BL204" s="18" t="s">
        <v>160</v>
      </c>
      <c r="BM204" s="232" t="s">
        <v>253</v>
      </c>
    </row>
    <row r="205" spans="1:51" s="13" customFormat="1" ht="12">
      <c r="A205" s="13"/>
      <c r="B205" s="234"/>
      <c r="C205" s="235"/>
      <c r="D205" s="236" t="s">
        <v>162</v>
      </c>
      <c r="E205" s="237" t="s">
        <v>1</v>
      </c>
      <c r="F205" s="238" t="s">
        <v>167</v>
      </c>
      <c r="G205" s="235"/>
      <c r="H205" s="237" t="s">
        <v>1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162</v>
      </c>
      <c r="AU205" s="244" t="s">
        <v>86</v>
      </c>
      <c r="AV205" s="13" t="s">
        <v>83</v>
      </c>
      <c r="AW205" s="13" t="s">
        <v>32</v>
      </c>
      <c r="AX205" s="13" t="s">
        <v>75</v>
      </c>
      <c r="AY205" s="244" t="s">
        <v>154</v>
      </c>
    </row>
    <row r="206" spans="1:51" s="13" customFormat="1" ht="12">
      <c r="A206" s="13"/>
      <c r="B206" s="234"/>
      <c r="C206" s="235"/>
      <c r="D206" s="236" t="s">
        <v>162</v>
      </c>
      <c r="E206" s="237" t="s">
        <v>1</v>
      </c>
      <c r="F206" s="238" t="s">
        <v>254</v>
      </c>
      <c r="G206" s="235"/>
      <c r="H206" s="237" t="s">
        <v>1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162</v>
      </c>
      <c r="AU206" s="244" t="s">
        <v>86</v>
      </c>
      <c r="AV206" s="13" t="s">
        <v>83</v>
      </c>
      <c r="AW206" s="13" t="s">
        <v>32</v>
      </c>
      <c r="AX206" s="13" t="s">
        <v>75</v>
      </c>
      <c r="AY206" s="244" t="s">
        <v>154</v>
      </c>
    </row>
    <row r="207" spans="1:51" s="14" customFormat="1" ht="12">
      <c r="A207" s="14"/>
      <c r="B207" s="245"/>
      <c r="C207" s="246"/>
      <c r="D207" s="236" t="s">
        <v>162</v>
      </c>
      <c r="E207" s="247" t="s">
        <v>1</v>
      </c>
      <c r="F207" s="248" t="s">
        <v>255</v>
      </c>
      <c r="G207" s="246"/>
      <c r="H207" s="249">
        <v>0.053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162</v>
      </c>
      <c r="AU207" s="255" t="s">
        <v>86</v>
      </c>
      <c r="AV207" s="14" t="s">
        <v>86</v>
      </c>
      <c r="AW207" s="14" t="s">
        <v>32</v>
      </c>
      <c r="AX207" s="14" t="s">
        <v>83</v>
      </c>
      <c r="AY207" s="255" t="s">
        <v>154</v>
      </c>
    </row>
    <row r="208" spans="1:65" s="2" customFormat="1" ht="16.5" customHeight="1">
      <c r="A208" s="39"/>
      <c r="B208" s="40"/>
      <c r="C208" s="220" t="s">
        <v>256</v>
      </c>
      <c r="D208" s="220" t="s">
        <v>156</v>
      </c>
      <c r="E208" s="221" t="s">
        <v>257</v>
      </c>
      <c r="F208" s="222" t="s">
        <v>258</v>
      </c>
      <c r="G208" s="223" t="s">
        <v>159</v>
      </c>
      <c r="H208" s="224">
        <v>0.072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40</v>
      </c>
      <c r="O208" s="92"/>
      <c r="P208" s="230">
        <f>O208*H208</f>
        <v>0</v>
      </c>
      <c r="Q208" s="230">
        <v>1.94302</v>
      </c>
      <c r="R208" s="230">
        <f>Q208*H208</f>
        <v>0.13989743999999998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160</v>
      </c>
      <c r="AT208" s="232" t="s">
        <v>156</v>
      </c>
      <c r="AU208" s="232" t="s">
        <v>86</v>
      </c>
      <c r="AY208" s="18" t="s">
        <v>154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83</v>
      </c>
      <c r="BK208" s="233">
        <f>ROUND(I208*H208,2)</f>
        <v>0</v>
      </c>
      <c r="BL208" s="18" t="s">
        <v>160</v>
      </c>
      <c r="BM208" s="232" t="s">
        <v>259</v>
      </c>
    </row>
    <row r="209" spans="1:51" s="13" customFormat="1" ht="12">
      <c r="A209" s="13"/>
      <c r="B209" s="234"/>
      <c r="C209" s="235"/>
      <c r="D209" s="236" t="s">
        <v>162</v>
      </c>
      <c r="E209" s="237" t="s">
        <v>1</v>
      </c>
      <c r="F209" s="238" t="s">
        <v>260</v>
      </c>
      <c r="G209" s="235"/>
      <c r="H209" s="237" t="s">
        <v>1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162</v>
      </c>
      <c r="AU209" s="244" t="s">
        <v>86</v>
      </c>
      <c r="AV209" s="13" t="s">
        <v>83</v>
      </c>
      <c r="AW209" s="13" t="s">
        <v>32</v>
      </c>
      <c r="AX209" s="13" t="s">
        <v>75</v>
      </c>
      <c r="AY209" s="244" t="s">
        <v>154</v>
      </c>
    </row>
    <row r="210" spans="1:51" s="13" customFormat="1" ht="12">
      <c r="A210" s="13"/>
      <c r="B210" s="234"/>
      <c r="C210" s="235"/>
      <c r="D210" s="236" t="s">
        <v>162</v>
      </c>
      <c r="E210" s="237" t="s">
        <v>1</v>
      </c>
      <c r="F210" s="238" t="s">
        <v>167</v>
      </c>
      <c r="G210" s="235"/>
      <c r="H210" s="237" t="s">
        <v>1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162</v>
      </c>
      <c r="AU210" s="244" t="s">
        <v>86</v>
      </c>
      <c r="AV210" s="13" t="s">
        <v>83</v>
      </c>
      <c r="AW210" s="13" t="s">
        <v>32</v>
      </c>
      <c r="AX210" s="13" t="s">
        <v>75</v>
      </c>
      <c r="AY210" s="244" t="s">
        <v>154</v>
      </c>
    </row>
    <row r="211" spans="1:51" s="13" customFormat="1" ht="12">
      <c r="A211" s="13"/>
      <c r="B211" s="234"/>
      <c r="C211" s="235"/>
      <c r="D211" s="236" t="s">
        <v>162</v>
      </c>
      <c r="E211" s="237" t="s">
        <v>1</v>
      </c>
      <c r="F211" s="238" t="s">
        <v>254</v>
      </c>
      <c r="G211" s="235"/>
      <c r="H211" s="237" t="s">
        <v>1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162</v>
      </c>
      <c r="AU211" s="244" t="s">
        <v>86</v>
      </c>
      <c r="AV211" s="13" t="s">
        <v>83</v>
      </c>
      <c r="AW211" s="13" t="s">
        <v>32</v>
      </c>
      <c r="AX211" s="13" t="s">
        <v>75</v>
      </c>
      <c r="AY211" s="244" t="s">
        <v>154</v>
      </c>
    </row>
    <row r="212" spans="1:51" s="14" customFormat="1" ht="12">
      <c r="A212" s="14"/>
      <c r="B212" s="245"/>
      <c r="C212" s="246"/>
      <c r="D212" s="236" t="s">
        <v>162</v>
      </c>
      <c r="E212" s="247" t="s">
        <v>1</v>
      </c>
      <c r="F212" s="248" t="s">
        <v>261</v>
      </c>
      <c r="G212" s="246"/>
      <c r="H212" s="249">
        <v>0.072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162</v>
      </c>
      <c r="AU212" s="255" t="s">
        <v>86</v>
      </c>
      <c r="AV212" s="14" t="s">
        <v>86</v>
      </c>
      <c r="AW212" s="14" t="s">
        <v>32</v>
      </c>
      <c r="AX212" s="14" t="s">
        <v>83</v>
      </c>
      <c r="AY212" s="255" t="s">
        <v>154</v>
      </c>
    </row>
    <row r="213" spans="1:65" s="2" customFormat="1" ht="24.15" customHeight="1">
      <c r="A213" s="39"/>
      <c r="B213" s="40"/>
      <c r="C213" s="220" t="s">
        <v>8</v>
      </c>
      <c r="D213" s="220" t="s">
        <v>156</v>
      </c>
      <c r="E213" s="221" t="s">
        <v>262</v>
      </c>
      <c r="F213" s="222" t="s">
        <v>263</v>
      </c>
      <c r="G213" s="223" t="s">
        <v>231</v>
      </c>
      <c r="H213" s="224">
        <v>1.845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40</v>
      </c>
      <c r="O213" s="92"/>
      <c r="P213" s="230">
        <f>O213*H213</f>
        <v>0</v>
      </c>
      <c r="Q213" s="230">
        <v>0.12624</v>
      </c>
      <c r="R213" s="230">
        <f>Q213*H213</f>
        <v>0.23291279999999998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160</v>
      </c>
      <c r="AT213" s="232" t="s">
        <v>156</v>
      </c>
      <c r="AU213" s="232" t="s">
        <v>86</v>
      </c>
      <c r="AY213" s="18" t="s">
        <v>154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83</v>
      </c>
      <c r="BK213" s="233">
        <f>ROUND(I213*H213,2)</f>
        <v>0</v>
      </c>
      <c r="BL213" s="18" t="s">
        <v>160</v>
      </c>
      <c r="BM213" s="232" t="s">
        <v>264</v>
      </c>
    </row>
    <row r="214" spans="1:51" s="13" customFormat="1" ht="12">
      <c r="A214" s="13"/>
      <c r="B214" s="234"/>
      <c r="C214" s="235"/>
      <c r="D214" s="236" t="s">
        <v>162</v>
      </c>
      <c r="E214" s="237" t="s">
        <v>1</v>
      </c>
      <c r="F214" s="238" t="s">
        <v>167</v>
      </c>
      <c r="G214" s="235"/>
      <c r="H214" s="237" t="s">
        <v>1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162</v>
      </c>
      <c r="AU214" s="244" t="s">
        <v>86</v>
      </c>
      <c r="AV214" s="13" t="s">
        <v>83</v>
      </c>
      <c r="AW214" s="13" t="s">
        <v>32</v>
      </c>
      <c r="AX214" s="13" t="s">
        <v>75</v>
      </c>
      <c r="AY214" s="244" t="s">
        <v>154</v>
      </c>
    </row>
    <row r="215" spans="1:51" s="13" customFormat="1" ht="12">
      <c r="A215" s="13"/>
      <c r="B215" s="234"/>
      <c r="C215" s="235"/>
      <c r="D215" s="236" t="s">
        <v>162</v>
      </c>
      <c r="E215" s="237" t="s">
        <v>1</v>
      </c>
      <c r="F215" s="238" t="s">
        <v>254</v>
      </c>
      <c r="G215" s="235"/>
      <c r="H215" s="237" t="s">
        <v>1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162</v>
      </c>
      <c r="AU215" s="244" t="s">
        <v>86</v>
      </c>
      <c r="AV215" s="13" t="s">
        <v>83</v>
      </c>
      <c r="AW215" s="13" t="s">
        <v>32</v>
      </c>
      <c r="AX215" s="13" t="s">
        <v>75</v>
      </c>
      <c r="AY215" s="244" t="s">
        <v>154</v>
      </c>
    </row>
    <row r="216" spans="1:51" s="14" customFormat="1" ht="12">
      <c r="A216" s="14"/>
      <c r="B216" s="245"/>
      <c r="C216" s="246"/>
      <c r="D216" s="236" t="s">
        <v>162</v>
      </c>
      <c r="E216" s="247" t="s">
        <v>1</v>
      </c>
      <c r="F216" s="248" t="s">
        <v>265</v>
      </c>
      <c r="G216" s="246"/>
      <c r="H216" s="249">
        <v>1.845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162</v>
      </c>
      <c r="AU216" s="255" t="s">
        <v>86</v>
      </c>
      <c r="AV216" s="14" t="s">
        <v>86</v>
      </c>
      <c r="AW216" s="14" t="s">
        <v>32</v>
      </c>
      <c r="AX216" s="14" t="s">
        <v>83</v>
      </c>
      <c r="AY216" s="255" t="s">
        <v>154</v>
      </c>
    </row>
    <row r="217" spans="1:63" s="12" customFormat="1" ht="22.8" customHeight="1">
      <c r="A217" s="12"/>
      <c r="B217" s="204"/>
      <c r="C217" s="205"/>
      <c r="D217" s="206" t="s">
        <v>74</v>
      </c>
      <c r="E217" s="218" t="s">
        <v>193</v>
      </c>
      <c r="F217" s="218" t="s">
        <v>266</v>
      </c>
      <c r="G217" s="205"/>
      <c r="H217" s="205"/>
      <c r="I217" s="208"/>
      <c r="J217" s="219">
        <f>BK217</f>
        <v>0</v>
      </c>
      <c r="K217" s="205"/>
      <c r="L217" s="210"/>
      <c r="M217" s="211"/>
      <c r="N217" s="212"/>
      <c r="O217" s="212"/>
      <c r="P217" s="213">
        <f>SUM(P218:P379)</f>
        <v>0</v>
      </c>
      <c r="Q217" s="212"/>
      <c r="R217" s="213">
        <f>SUM(R218:R379)</f>
        <v>57.067552</v>
      </c>
      <c r="S217" s="212"/>
      <c r="T217" s="214">
        <f>SUM(T218:T379)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5" t="s">
        <v>83</v>
      </c>
      <c r="AT217" s="216" t="s">
        <v>74</v>
      </c>
      <c r="AU217" s="216" t="s">
        <v>83</v>
      </c>
      <c r="AY217" s="215" t="s">
        <v>154</v>
      </c>
      <c r="BK217" s="217">
        <f>SUM(BK218:BK379)</f>
        <v>0</v>
      </c>
    </row>
    <row r="218" spans="1:65" s="2" customFormat="1" ht="16.5" customHeight="1">
      <c r="A218" s="39"/>
      <c r="B218" s="40"/>
      <c r="C218" s="220" t="s">
        <v>267</v>
      </c>
      <c r="D218" s="220" t="s">
        <v>156</v>
      </c>
      <c r="E218" s="221" t="s">
        <v>268</v>
      </c>
      <c r="F218" s="222" t="s">
        <v>269</v>
      </c>
      <c r="G218" s="223" t="s">
        <v>231</v>
      </c>
      <c r="H218" s="224">
        <v>3.5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40</v>
      </c>
      <c r="O218" s="92"/>
      <c r="P218" s="230">
        <f>O218*H218</f>
        <v>0</v>
      </c>
      <c r="Q218" s="230">
        <v>0.00085</v>
      </c>
      <c r="R218" s="230">
        <f>Q218*H218</f>
        <v>0.0029749999999999998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160</v>
      </c>
      <c r="AT218" s="232" t="s">
        <v>156</v>
      </c>
      <c r="AU218" s="232" t="s">
        <v>86</v>
      </c>
      <c r="AY218" s="18" t="s">
        <v>154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83</v>
      </c>
      <c r="BK218" s="233">
        <f>ROUND(I218*H218,2)</f>
        <v>0</v>
      </c>
      <c r="BL218" s="18" t="s">
        <v>160</v>
      </c>
      <c r="BM218" s="232" t="s">
        <v>270</v>
      </c>
    </row>
    <row r="219" spans="1:51" s="13" customFormat="1" ht="12">
      <c r="A219" s="13"/>
      <c r="B219" s="234"/>
      <c r="C219" s="235"/>
      <c r="D219" s="236" t="s">
        <v>162</v>
      </c>
      <c r="E219" s="237" t="s">
        <v>1</v>
      </c>
      <c r="F219" s="238" t="s">
        <v>271</v>
      </c>
      <c r="G219" s="235"/>
      <c r="H219" s="237" t="s">
        <v>1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162</v>
      </c>
      <c r="AU219" s="244" t="s">
        <v>86</v>
      </c>
      <c r="AV219" s="13" t="s">
        <v>83</v>
      </c>
      <c r="AW219" s="13" t="s">
        <v>32</v>
      </c>
      <c r="AX219" s="13" t="s">
        <v>75</v>
      </c>
      <c r="AY219" s="244" t="s">
        <v>154</v>
      </c>
    </row>
    <row r="220" spans="1:51" s="13" customFormat="1" ht="12">
      <c r="A220" s="13"/>
      <c r="B220" s="234"/>
      <c r="C220" s="235"/>
      <c r="D220" s="236" t="s">
        <v>162</v>
      </c>
      <c r="E220" s="237" t="s">
        <v>1</v>
      </c>
      <c r="F220" s="238" t="s">
        <v>167</v>
      </c>
      <c r="G220" s="235"/>
      <c r="H220" s="237" t="s">
        <v>1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162</v>
      </c>
      <c r="AU220" s="244" t="s">
        <v>86</v>
      </c>
      <c r="AV220" s="13" t="s">
        <v>83</v>
      </c>
      <c r="AW220" s="13" t="s">
        <v>32</v>
      </c>
      <c r="AX220" s="13" t="s">
        <v>75</v>
      </c>
      <c r="AY220" s="244" t="s">
        <v>154</v>
      </c>
    </row>
    <row r="221" spans="1:51" s="13" customFormat="1" ht="12">
      <c r="A221" s="13"/>
      <c r="B221" s="234"/>
      <c r="C221" s="235"/>
      <c r="D221" s="236" t="s">
        <v>162</v>
      </c>
      <c r="E221" s="237" t="s">
        <v>1</v>
      </c>
      <c r="F221" s="238" t="s">
        <v>254</v>
      </c>
      <c r="G221" s="235"/>
      <c r="H221" s="237" t="s">
        <v>1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162</v>
      </c>
      <c r="AU221" s="244" t="s">
        <v>86</v>
      </c>
      <c r="AV221" s="13" t="s">
        <v>83</v>
      </c>
      <c r="AW221" s="13" t="s">
        <v>32</v>
      </c>
      <c r="AX221" s="13" t="s">
        <v>75</v>
      </c>
      <c r="AY221" s="244" t="s">
        <v>154</v>
      </c>
    </row>
    <row r="222" spans="1:51" s="14" customFormat="1" ht="12">
      <c r="A222" s="14"/>
      <c r="B222" s="245"/>
      <c r="C222" s="246"/>
      <c r="D222" s="236" t="s">
        <v>162</v>
      </c>
      <c r="E222" s="247" t="s">
        <v>1</v>
      </c>
      <c r="F222" s="248" t="s">
        <v>272</v>
      </c>
      <c r="G222" s="246"/>
      <c r="H222" s="249">
        <v>3.5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162</v>
      </c>
      <c r="AU222" s="255" t="s">
        <v>86</v>
      </c>
      <c r="AV222" s="14" t="s">
        <v>86</v>
      </c>
      <c r="AW222" s="14" t="s">
        <v>32</v>
      </c>
      <c r="AX222" s="14" t="s">
        <v>83</v>
      </c>
      <c r="AY222" s="255" t="s">
        <v>154</v>
      </c>
    </row>
    <row r="223" spans="1:65" s="2" customFormat="1" ht="16.5" customHeight="1">
      <c r="A223" s="39"/>
      <c r="B223" s="40"/>
      <c r="C223" s="220" t="s">
        <v>273</v>
      </c>
      <c r="D223" s="220" t="s">
        <v>156</v>
      </c>
      <c r="E223" s="221" t="s">
        <v>274</v>
      </c>
      <c r="F223" s="222" t="s">
        <v>275</v>
      </c>
      <c r="G223" s="223" t="s">
        <v>231</v>
      </c>
      <c r="H223" s="224">
        <v>3.5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40</v>
      </c>
      <c r="O223" s="92"/>
      <c r="P223" s="230">
        <f>O223*H223</f>
        <v>0</v>
      </c>
      <c r="Q223" s="230">
        <v>0.0389</v>
      </c>
      <c r="R223" s="230">
        <f>Q223*H223</f>
        <v>0.13615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160</v>
      </c>
      <c r="AT223" s="232" t="s">
        <v>156</v>
      </c>
      <c r="AU223" s="232" t="s">
        <v>86</v>
      </c>
      <c r="AY223" s="18" t="s">
        <v>154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83</v>
      </c>
      <c r="BK223" s="233">
        <f>ROUND(I223*H223,2)</f>
        <v>0</v>
      </c>
      <c r="BL223" s="18" t="s">
        <v>160</v>
      </c>
      <c r="BM223" s="232" t="s">
        <v>276</v>
      </c>
    </row>
    <row r="224" spans="1:65" s="2" customFormat="1" ht="24.15" customHeight="1">
      <c r="A224" s="39"/>
      <c r="B224" s="40"/>
      <c r="C224" s="220" t="s">
        <v>277</v>
      </c>
      <c r="D224" s="220" t="s">
        <v>156</v>
      </c>
      <c r="E224" s="221" t="s">
        <v>278</v>
      </c>
      <c r="F224" s="222" t="s">
        <v>279</v>
      </c>
      <c r="G224" s="223" t="s">
        <v>231</v>
      </c>
      <c r="H224" s="224">
        <v>51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40</v>
      </c>
      <c r="O224" s="92"/>
      <c r="P224" s="230">
        <f>O224*H224</f>
        <v>0</v>
      </c>
      <c r="Q224" s="230">
        <v>0.00438</v>
      </c>
      <c r="R224" s="230">
        <f>Q224*H224</f>
        <v>0.22338000000000002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160</v>
      </c>
      <c r="AT224" s="232" t="s">
        <v>156</v>
      </c>
      <c r="AU224" s="232" t="s">
        <v>86</v>
      </c>
      <c r="AY224" s="18" t="s">
        <v>154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83</v>
      </c>
      <c r="BK224" s="233">
        <f>ROUND(I224*H224,2)</f>
        <v>0</v>
      </c>
      <c r="BL224" s="18" t="s">
        <v>160</v>
      </c>
      <c r="BM224" s="232" t="s">
        <v>280</v>
      </c>
    </row>
    <row r="225" spans="1:51" s="13" customFormat="1" ht="12">
      <c r="A225" s="13"/>
      <c r="B225" s="234"/>
      <c r="C225" s="235"/>
      <c r="D225" s="236" t="s">
        <v>162</v>
      </c>
      <c r="E225" s="237" t="s">
        <v>1</v>
      </c>
      <c r="F225" s="238" t="s">
        <v>281</v>
      </c>
      <c r="G225" s="235"/>
      <c r="H225" s="237" t="s">
        <v>1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162</v>
      </c>
      <c r="AU225" s="244" t="s">
        <v>86</v>
      </c>
      <c r="AV225" s="13" t="s">
        <v>83</v>
      </c>
      <c r="AW225" s="13" t="s">
        <v>32</v>
      </c>
      <c r="AX225" s="13" t="s">
        <v>75</v>
      </c>
      <c r="AY225" s="244" t="s">
        <v>154</v>
      </c>
    </row>
    <row r="226" spans="1:51" s="13" customFormat="1" ht="12">
      <c r="A226" s="13"/>
      <c r="B226" s="234"/>
      <c r="C226" s="235"/>
      <c r="D226" s="236" t="s">
        <v>162</v>
      </c>
      <c r="E226" s="237" t="s">
        <v>1</v>
      </c>
      <c r="F226" s="238" t="s">
        <v>167</v>
      </c>
      <c r="G226" s="235"/>
      <c r="H226" s="237" t="s">
        <v>1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162</v>
      </c>
      <c r="AU226" s="244" t="s">
        <v>86</v>
      </c>
      <c r="AV226" s="13" t="s">
        <v>83</v>
      </c>
      <c r="AW226" s="13" t="s">
        <v>32</v>
      </c>
      <c r="AX226" s="13" t="s">
        <v>75</v>
      </c>
      <c r="AY226" s="244" t="s">
        <v>154</v>
      </c>
    </row>
    <row r="227" spans="1:51" s="13" customFormat="1" ht="12">
      <c r="A227" s="13"/>
      <c r="B227" s="234"/>
      <c r="C227" s="235"/>
      <c r="D227" s="236" t="s">
        <v>162</v>
      </c>
      <c r="E227" s="237" t="s">
        <v>1</v>
      </c>
      <c r="F227" s="238" t="s">
        <v>235</v>
      </c>
      <c r="G227" s="235"/>
      <c r="H227" s="237" t="s">
        <v>1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162</v>
      </c>
      <c r="AU227" s="244" t="s">
        <v>86</v>
      </c>
      <c r="AV227" s="13" t="s">
        <v>83</v>
      </c>
      <c r="AW227" s="13" t="s">
        <v>32</v>
      </c>
      <c r="AX227" s="13" t="s">
        <v>75</v>
      </c>
      <c r="AY227" s="244" t="s">
        <v>154</v>
      </c>
    </row>
    <row r="228" spans="1:51" s="14" customFormat="1" ht="12">
      <c r="A228" s="14"/>
      <c r="B228" s="245"/>
      <c r="C228" s="246"/>
      <c r="D228" s="236" t="s">
        <v>162</v>
      </c>
      <c r="E228" s="247" t="s">
        <v>1</v>
      </c>
      <c r="F228" s="248" t="s">
        <v>282</v>
      </c>
      <c r="G228" s="246"/>
      <c r="H228" s="249">
        <v>10.08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162</v>
      </c>
      <c r="AU228" s="255" t="s">
        <v>86</v>
      </c>
      <c r="AV228" s="14" t="s">
        <v>86</v>
      </c>
      <c r="AW228" s="14" t="s">
        <v>32</v>
      </c>
      <c r="AX228" s="14" t="s">
        <v>75</v>
      </c>
      <c r="AY228" s="255" t="s">
        <v>154</v>
      </c>
    </row>
    <row r="229" spans="1:51" s="13" customFormat="1" ht="12">
      <c r="A229" s="13"/>
      <c r="B229" s="234"/>
      <c r="C229" s="235"/>
      <c r="D229" s="236" t="s">
        <v>162</v>
      </c>
      <c r="E229" s="237" t="s">
        <v>1</v>
      </c>
      <c r="F229" s="238" t="s">
        <v>283</v>
      </c>
      <c r="G229" s="235"/>
      <c r="H229" s="237" t="s">
        <v>1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162</v>
      </c>
      <c r="AU229" s="244" t="s">
        <v>86</v>
      </c>
      <c r="AV229" s="13" t="s">
        <v>83</v>
      </c>
      <c r="AW229" s="13" t="s">
        <v>32</v>
      </c>
      <c r="AX229" s="13" t="s">
        <v>75</v>
      </c>
      <c r="AY229" s="244" t="s">
        <v>154</v>
      </c>
    </row>
    <row r="230" spans="1:51" s="14" customFormat="1" ht="12">
      <c r="A230" s="14"/>
      <c r="B230" s="245"/>
      <c r="C230" s="246"/>
      <c r="D230" s="236" t="s">
        <v>162</v>
      </c>
      <c r="E230" s="247" t="s">
        <v>1</v>
      </c>
      <c r="F230" s="248" t="s">
        <v>284</v>
      </c>
      <c r="G230" s="246"/>
      <c r="H230" s="249">
        <v>40.92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162</v>
      </c>
      <c r="AU230" s="255" t="s">
        <v>86</v>
      </c>
      <c r="AV230" s="14" t="s">
        <v>86</v>
      </c>
      <c r="AW230" s="14" t="s">
        <v>32</v>
      </c>
      <c r="AX230" s="14" t="s">
        <v>75</v>
      </c>
      <c r="AY230" s="255" t="s">
        <v>154</v>
      </c>
    </row>
    <row r="231" spans="1:51" s="15" customFormat="1" ht="12">
      <c r="A231" s="15"/>
      <c r="B231" s="256"/>
      <c r="C231" s="257"/>
      <c r="D231" s="236" t="s">
        <v>162</v>
      </c>
      <c r="E231" s="258" t="s">
        <v>1</v>
      </c>
      <c r="F231" s="259" t="s">
        <v>172</v>
      </c>
      <c r="G231" s="257"/>
      <c r="H231" s="260">
        <v>51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6" t="s">
        <v>162</v>
      </c>
      <c r="AU231" s="266" t="s">
        <v>86</v>
      </c>
      <c r="AV231" s="15" t="s">
        <v>160</v>
      </c>
      <c r="AW231" s="15" t="s">
        <v>32</v>
      </c>
      <c r="AX231" s="15" t="s">
        <v>83</v>
      </c>
      <c r="AY231" s="266" t="s">
        <v>154</v>
      </c>
    </row>
    <row r="232" spans="1:65" s="2" customFormat="1" ht="24.15" customHeight="1">
      <c r="A232" s="39"/>
      <c r="B232" s="40"/>
      <c r="C232" s="220" t="s">
        <v>285</v>
      </c>
      <c r="D232" s="220" t="s">
        <v>156</v>
      </c>
      <c r="E232" s="221" t="s">
        <v>286</v>
      </c>
      <c r="F232" s="222" t="s">
        <v>287</v>
      </c>
      <c r="G232" s="223" t="s">
        <v>231</v>
      </c>
      <c r="H232" s="224">
        <v>51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40</v>
      </c>
      <c r="O232" s="92"/>
      <c r="P232" s="230">
        <f>O232*H232</f>
        <v>0</v>
      </c>
      <c r="Q232" s="230">
        <v>0.0511</v>
      </c>
      <c r="R232" s="230">
        <f>Q232*H232</f>
        <v>2.6061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160</v>
      </c>
      <c r="AT232" s="232" t="s">
        <v>156</v>
      </c>
      <c r="AU232" s="232" t="s">
        <v>86</v>
      </c>
      <c r="AY232" s="18" t="s">
        <v>154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83</v>
      </c>
      <c r="BK232" s="233">
        <f>ROUND(I232*H232,2)</f>
        <v>0</v>
      </c>
      <c r="BL232" s="18" t="s">
        <v>160</v>
      </c>
      <c r="BM232" s="232" t="s">
        <v>288</v>
      </c>
    </row>
    <row r="233" spans="1:65" s="2" customFormat="1" ht="24.15" customHeight="1">
      <c r="A233" s="39"/>
      <c r="B233" s="40"/>
      <c r="C233" s="220" t="s">
        <v>289</v>
      </c>
      <c r="D233" s="220" t="s">
        <v>156</v>
      </c>
      <c r="E233" s="221" t="s">
        <v>290</v>
      </c>
      <c r="F233" s="222" t="s">
        <v>291</v>
      </c>
      <c r="G233" s="223" t="s">
        <v>220</v>
      </c>
      <c r="H233" s="224">
        <v>6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40</v>
      </c>
      <c r="O233" s="92"/>
      <c r="P233" s="230">
        <f>O233*H233</f>
        <v>0</v>
      </c>
      <c r="Q233" s="230">
        <v>0.1575</v>
      </c>
      <c r="R233" s="230">
        <f>Q233*H233</f>
        <v>0.9450000000000001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160</v>
      </c>
      <c r="AT233" s="232" t="s">
        <v>156</v>
      </c>
      <c r="AU233" s="232" t="s">
        <v>86</v>
      </c>
      <c r="AY233" s="18" t="s">
        <v>154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83</v>
      </c>
      <c r="BK233" s="233">
        <f>ROUND(I233*H233,2)</f>
        <v>0</v>
      </c>
      <c r="BL233" s="18" t="s">
        <v>160</v>
      </c>
      <c r="BM233" s="232" t="s">
        <v>292</v>
      </c>
    </row>
    <row r="234" spans="1:51" s="13" customFormat="1" ht="12">
      <c r="A234" s="13"/>
      <c r="B234" s="234"/>
      <c r="C234" s="235"/>
      <c r="D234" s="236" t="s">
        <v>162</v>
      </c>
      <c r="E234" s="237" t="s">
        <v>1</v>
      </c>
      <c r="F234" s="238" t="s">
        <v>167</v>
      </c>
      <c r="G234" s="235"/>
      <c r="H234" s="237" t="s">
        <v>1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162</v>
      </c>
      <c r="AU234" s="244" t="s">
        <v>86</v>
      </c>
      <c r="AV234" s="13" t="s">
        <v>83</v>
      </c>
      <c r="AW234" s="13" t="s">
        <v>32</v>
      </c>
      <c r="AX234" s="13" t="s">
        <v>75</v>
      </c>
      <c r="AY234" s="244" t="s">
        <v>154</v>
      </c>
    </row>
    <row r="235" spans="1:51" s="13" customFormat="1" ht="12">
      <c r="A235" s="13"/>
      <c r="B235" s="234"/>
      <c r="C235" s="235"/>
      <c r="D235" s="236" t="s">
        <v>162</v>
      </c>
      <c r="E235" s="237" t="s">
        <v>1</v>
      </c>
      <c r="F235" s="238" t="s">
        <v>235</v>
      </c>
      <c r="G235" s="235"/>
      <c r="H235" s="237" t="s">
        <v>1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162</v>
      </c>
      <c r="AU235" s="244" t="s">
        <v>86</v>
      </c>
      <c r="AV235" s="13" t="s">
        <v>83</v>
      </c>
      <c r="AW235" s="13" t="s">
        <v>32</v>
      </c>
      <c r="AX235" s="13" t="s">
        <v>75</v>
      </c>
      <c r="AY235" s="244" t="s">
        <v>154</v>
      </c>
    </row>
    <row r="236" spans="1:51" s="14" customFormat="1" ht="12">
      <c r="A236" s="14"/>
      <c r="B236" s="245"/>
      <c r="C236" s="246"/>
      <c r="D236" s="236" t="s">
        <v>162</v>
      </c>
      <c r="E236" s="247" t="s">
        <v>1</v>
      </c>
      <c r="F236" s="248" t="s">
        <v>293</v>
      </c>
      <c r="G236" s="246"/>
      <c r="H236" s="249">
        <v>5.33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162</v>
      </c>
      <c r="AU236" s="255" t="s">
        <v>86</v>
      </c>
      <c r="AV236" s="14" t="s">
        <v>86</v>
      </c>
      <c r="AW236" s="14" t="s">
        <v>32</v>
      </c>
      <c r="AX236" s="14" t="s">
        <v>75</v>
      </c>
      <c r="AY236" s="255" t="s">
        <v>154</v>
      </c>
    </row>
    <row r="237" spans="1:51" s="14" customFormat="1" ht="12">
      <c r="A237" s="14"/>
      <c r="B237" s="245"/>
      <c r="C237" s="246"/>
      <c r="D237" s="236" t="s">
        <v>162</v>
      </c>
      <c r="E237" s="247" t="s">
        <v>1</v>
      </c>
      <c r="F237" s="248" t="s">
        <v>294</v>
      </c>
      <c r="G237" s="246"/>
      <c r="H237" s="249">
        <v>0.67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162</v>
      </c>
      <c r="AU237" s="255" t="s">
        <v>86</v>
      </c>
      <c r="AV237" s="14" t="s">
        <v>86</v>
      </c>
      <c r="AW237" s="14" t="s">
        <v>32</v>
      </c>
      <c r="AX237" s="14" t="s">
        <v>75</v>
      </c>
      <c r="AY237" s="255" t="s">
        <v>154</v>
      </c>
    </row>
    <row r="238" spans="1:51" s="15" customFormat="1" ht="12">
      <c r="A238" s="15"/>
      <c r="B238" s="256"/>
      <c r="C238" s="257"/>
      <c r="D238" s="236" t="s">
        <v>162</v>
      </c>
      <c r="E238" s="258" t="s">
        <v>1</v>
      </c>
      <c r="F238" s="259" t="s">
        <v>172</v>
      </c>
      <c r="G238" s="257"/>
      <c r="H238" s="260">
        <v>6</v>
      </c>
      <c r="I238" s="261"/>
      <c r="J238" s="257"/>
      <c r="K238" s="257"/>
      <c r="L238" s="262"/>
      <c r="M238" s="263"/>
      <c r="N238" s="264"/>
      <c r="O238" s="264"/>
      <c r="P238" s="264"/>
      <c r="Q238" s="264"/>
      <c r="R238" s="264"/>
      <c r="S238" s="264"/>
      <c r="T238" s="26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6" t="s">
        <v>162</v>
      </c>
      <c r="AU238" s="266" t="s">
        <v>86</v>
      </c>
      <c r="AV238" s="15" t="s">
        <v>160</v>
      </c>
      <c r="AW238" s="15" t="s">
        <v>32</v>
      </c>
      <c r="AX238" s="15" t="s">
        <v>83</v>
      </c>
      <c r="AY238" s="266" t="s">
        <v>154</v>
      </c>
    </row>
    <row r="239" spans="1:65" s="2" customFormat="1" ht="24.15" customHeight="1">
      <c r="A239" s="39"/>
      <c r="B239" s="40"/>
      <c r="C239" s="220" t="s">
        <v>7</v>
      </c>
      <c r="D239" s="220" t="s">
        <v>156</v>
      </c>
      <c r="E239" s="221" t="s">
        <v>295</v>
      </c>
      <c r="F239" s="222" t="s">
        <v>296</v>
      </c>
      <c r="G239" s="223" t="s">
        <v>231</v>
      </c>
      <c r="H239" s="224">
        <v>354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40</v>
      </c>
      <c r="O239" s="92"/>
      <c r="P239" s="230">
        <f>O239*H239</f>
        <v>0</v>
      </c>
      <c r="Q239" s="230">
        <v>0.004</v>
      </c>
      <c r="R239" s="230">
        <f>Q239*H239</f>
        <v>1.416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160</v>
      </c>
      <c r="AT239" s="232" t="s">
        <v>156</v>
      </c>
      <c r="AU239" s="232" t="s">
        <v>86</v>
      </c>
      <c r="AY239" s="18" t="s">
        <v>154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83</v>
      </c>
      <c r="BK239" s="233">
        <f>ROUND(I239*H239,2)</f>
        <v>0</v>
      </c>
      <c r="BL239" s="18" t="s">
        <v>160</v>
      </c>
      <c r="BM239" s="232" t="s">
        <v>297</v>
      </c>
    </row>
    <row r="240" spans="1:51" s="13" customFormat="1" ht="12">
      <c r="A240" s="13"/>
      <c r="B240" s="234"/>
      <c r="C240" s="235"/>
      <c r="D240" s="236" t="s">
        <v>162</v>
      </c>
      <c r="E240" s="237" t="s">
        <v>1</v>
      </c>
      <c r="F240" s="238" t="s">
        <v>298</v>
      </c>
      <c r="G240" s="235"/>
      <c r="H240" s="237" t="s">
        <v>1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162</v>
      </c>
      <c r="AU240" s="244" t="s">
        <v>86</v>
      </c>
      <c r="AV240" s="13" t="s">
        <v>83</v>
      </c>
      <c r="AW240" s="13" t="s">
        <v>32</v>
      </c>
      <c r="AX240" s="13" t="s">
        <v>75</v>
      </c>
      <c r="AY240" s="244" t="s">
        <v>154</v>
      </c>
    </row>
    <row r="241" spans="1:51" s="13" customFormat="1" ht="12">
      <c r="A241" s="13"/>
      <c r="B241" s="234"/>
      <c r="C241" s="235"/>
      <c r="D241" s="236" t="s">
        <v>162</v>
      </c>
      <c r="E241" s="237" t="s">
        <v>1</v>
      </c>
      <c r="F241" s="238" t="s">
        <v>299</v>
      </c>
      <c r="G241" s="235"/>
      <c r="H241" s="237" t="s">
        <v>1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162</v>
      </c>
      <c r="AU241" s="244" t="s">
        <v>86</v>
      </c>
      <c r="AV241" s="13" t="s">
        <v>83</v>
      </c>
      <c r="AW241" s="13" t="s">
        <v>32</v>
      </c>
      <c r="AX241" s="13" t="s">
        <v>75</v>
      </c>
      <c r="AY241" s="244" t="s">
        <v>154</v>
      </c>
    </row>
    <row r="242" spans="1:51" s="14" customFormat="1" ht="12">
      <c r="A242" s="14"/>
      <c r="B242" s="245"/>
      <c r="C242" s="246"/>
      <c r="D242" s="236" t="s">
        <v>162</v>
      </c>
      <c r="E242" s="247" t="s">
        <v>1</v>
      </c>
      <c r="F242" s="248" t="s">
        <v>300</v>
      </c>
      <c r="G242" s="246"/>
      <c r="H242" s="249">
        <v>354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162</v>
      </c>
      <c r="AU242" s="255" t="s">
        <v>86</v>
      </c>
      <c r="AV242" s="14" t="s">
        <v>86</v>
      </c>
      <c r="AW242" s="14" t="s">
        <v>32</v>
      </c>
      <c r="AX242" s="14" t="s">
        <v>83</v>
      </c>
      <c r="AY242" s="255" t="s">
        <v>154</v>
      </c>
    </row>
    <row r="243" spans="1:65" s="2" customFormat="1" ht="21.75" customHeight="1">
      <c r="A243" s="39"/>
      <c r="B243" s="40"/>
      <c r="C243" s="220" t="s">
        <v>301</v>
      </c>
      <c r="D243" s="220" t="s">
        <v>156</v>
      </c>
      <c r="E243" s="221" t="s">
        <v>302</v>
      </c>
      <c r="F243" s="222" t="s">
        <v>303</v>
      </c>
      <c r="G243" s="223" t="s">
        <v>304</v>
      </c>
      <c r="H243" s="224">
        <v>160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40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160</v>
      </c>
      <c r="AT243" s="232" t="s">
        <v>156</v>
      </c>
      <c r="AU243" s="232" t="s">
        <v>86</v>
      </c>
      <c r="AY243" s="18" t="s">
        <v>154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83</v>
      </c>
      <c r="BK243" s="233">
        <f>ROUND(I243*H243,2)</f>
        <v>0</v>
      </c>
      <c r="BL243" s="18" t="s">
        <v>160</v>
      </c>
      <c r="BM243" s="232" t="s">
        <v>305</v>
      </c>
    </row>
    <row r="244" spans="1:51" s="13" customFormat="1" ht="12">
      <c r="A244" s="13"/>
      <c r="B244" s="234"/>
      <c r="C244" s="235"/>
      <c r="D244" s="236" t="s">
        <v>162</v>
      </c>
      <c r="E244" s="237" t="s">
        <v>1</v>
      </c>
      <c r="F244" s="238" t="s">
        <v>167</v>
      </c>
      <c r="G244" s="235"/>
      <c r="H244" s="237" t="s">
        <v>1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162</v>
      </c>
      <c r="AU244" s="244" t="s">
        <v>86</v>
      </c>
      <c r="AV244" s="13" t="s">
        <v>83</v>
      </c>
      <c r="AW244" s="13" t="s">
        <v>32</v>
      </c>
      <c r="AX244" s="13" t="s">
        <v>75</v>
      </c>
      <c r="AY244" s="244" t="s">
        <v>154</v>
      </c>
    </row>
    <row r="245" spans="1:51" s="13" customFormat="1" ht="12">
      <c r="A245" s="13"/>
      <c r="B245" s="234"/>
      <c r="C245" s="235"/>
      <c r="D245" s="236" t="s">
        <v>162</v>
      </c>
      <c r="E245" s="237" t="s">
        <v>1</v>
      </c>
      <c r="F245" s="238" t="s">
        <v>235</v>
      </c>
      <c r="G245" s="235"/>
      <c r="H245" s="237" t="s">
        <v>1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162</v>
      </c>
      <c r="AU245" s="244" t="s">
        <v>86</v>
      </c>
      <c r="AV245" s="13" t="s">
        <v>83</v>
      </c>
      <c r="AW245" s="13" t="s">
        <v>32</v>
      </c>
      <c r="AX245" s="13" t="s">
        <v>75</v>
      </c>
      <c r="AY245" s="244" t="s">
        <v>154</v>
      </c>
    </row>
    <row r="246" spans="1:51" s="13" customFormat="1" ht="12">
      <c r="A246" s="13"/>
      <c r="B246" s="234"/>
      <c r="C246" s="235"/>
      <c r="D246" s="236" t="s">
        <v>162</v>
      </c>
      <c r="E246" s="237" t="s">
        <v>1</v>
      </c>
      <c r="F246" s="238" t="s">
        <v>306</v>
      </c>
      <c r="G246" s="235"/>
      <c r="H246" s="237" t="s">
        <v>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162</v>
      </c>
      <c r="AU246" s="244" t="s">
        <v>86</v>
      </c>
      <c r="AV246" s="13" t="s">
        <v>83</v>
      </c>
      <c r="AW246" s="13" t="s">
        <v>32</v>
      </c>
      <c r="AX246" s="13" t="s">
        <v>75</v>
      </c>
      <c r="AY246" s="244" t="s">
        <v>154</v>
      </c>
    </row>
    <row r="247" spans="1:51" s="14" customFormat="1" ht="12">
      <c r="A247" s="14"/>
      <c r="B247" s="245"/>
      <c r="C247" s="246"/>
      <c r="D247" s="236" t="s">
        <v>162</v>
      </c>
      <c r="E247" s="247" t="s">
        <v>1</v>
      </c>
      <c r="F247" s="248" t="s">
        <v>307</v>
      </c>
      <c r="G247" s="246"/>
      <c r="H247" s="249">
        <v>24.1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162</v>
      </c>
      <c r="AU247" s="255" t="s">
        <v>86</v>
      </c>
      <c r="AV247" s="14" t="s">
        <v>86</v>
      </c>
      <c r="AW247" s="14" t="s">
        <v>32</v>
      </c>
      <c r="AX247" s="14" t="s">
        <v>75</v>
      </c>
      <c r="AY247" s="255" t="s">
        <v>154</v>
      </c>
    </row>
    <row r="248" spans="1:51" s="13" customFormat="1" ht="12">
      <c r="A248" s="13"/>
      <c r="B248" s="234"/>
      <c r="C248" s="235"/>
      <c r="D248" s="236" t="s">
        <v>162</v>
      </c>
      <c r="E248" s="237" t="s">
        <v>1</v>
      </c>
      <c r="F248" s="238" t="s">
        <v>308</v>
      </c>
      <c r="G248" s="235"/>
      <c r="H248" s="237" t="s">
        <v>1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162</v>
      </c>
      <c r="AU248" s="244" t="s">
        <v>86</v>
      </c>
      <c r="AV248" s="13" t="s">
        <v>83</v>
      </c>
      <c r="AW248" s="13" t="s">
        <v>32</v>
      </c>
      <c r="AX248" s="13" t="s">
        <v>75</v>
      </c>
      <c r="AY248" s="244" t="s">
        <v>154</v>
      </c>
    </row>
    <row r="249" spans="1:51" s="14" customFormat="1" ht="12">
      <c r="A249" s="14"/>
      <c r="B249" s="245"/>
      <c r="C249" s="246"/>
      <c r="D249" s="236" t="s">
        <v>162</v>
      </c>
      <c r="E249" s="247" t="s">
        <v>1</v>
      </c>
      <c r="F249" s="248" t="s">
        <v>309</v>
      </c>
      <c r="G249" s="246"/>
      <c r="H249" s="249">
        <v>30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162</v>
      </c>
      <c r="AU249" s="255" t="s">
        <v>86</v>
      </c>
      <c r="AV249" s="14" t="s">
        <v>86</v>
      </c>
      <c r="AW249" s="14" t="s">
        <v>32</v>
      </c>
      <c r="AX249" s="14" t="s">
        <v>75</v>
      </c>
      <c r="AY249" s="255" t="s">
        <v>154</v>
      </c>
    </row>
    <row r="250" spans="1:51" s="13" customFormat="1" ht="12">
      <c r="A250" s="13"/>
      <c r="B250" s="234"/>
      <c r="C250" s="235"/>
      <c r="D250" s="236" t="s">
        <v>162</v>
      </c>
      <c r="E250" s="237" t="s">
        <v>1</v>
      </c>
      <c r="F250" s="238" t="s">
        <v>310</v>
      </c>
      <c r="G250" s="235"/>
      <c r="H250" s="237" t="s">
        <v>1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162</v>
      </c>
      <c r="AU250" s="244" t="s">
        <v>86</v>
      </c>
      <c r="AV250" s="13" t="s">
        <v>83</v>
      </c>
      <c r="AW250" s="13" t="s">
        <v>32</v>
      </c>
      <c r="AX250" s="13" t="s">
        <v>75</v>
      </c>
      <c r="AY250" s="244" t="s">
        <v>154</v>
      </c>
    </row>
    <row r="251" spans="1:51" s="14" customFormat="1" ht="12">
      <c r="A251" s="14"/>
      <c r="B251" s="245"/>
      <c r="C251" s="246"/>
      <c r="D251" s="236" t="s">
        <v>162</v>
      </c>
      <c r="E251" s="247" t="s">
        <v>1</v>
      </c>
      <c r="F251" s="248" t="s">
        <v>311</v>
      </c>
      <c r="G251" s="246"/>
      <c r="H251" s="249">
        <v>46.6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162</v>
      </c>
      <c r="AU251" s="255" t="s">
        <v>86</v>
      </c>
      <c r="AV251" s="14" t="s">
        <v>86</v>
      </c>
      <c r="AW251" s="14" t="s">
        <v>32</v>
      </c>
      <c r="AX251" s="14" t="s">
        <v>75</v>
      </c>
      <c r="AY251" s="255" t="s">
        <v>154</v>
      </c>
    </row>
    <row r="252" spans="1:51" s="13" customFormat="1" ht="12">
      <c r="A252" s="13"/>
      <c r="B252" s="234"/>
      <c r="C252" s="235"/>
      <c r="D252" s="236" t="s">
        <v>162</v>
      </c>
      <c r="E252" s="237" t="s">
        <v>1</v>
      </c>
      <c r="F252" s="238" t="s">
        <v>163</v>
      </c>
      <c r="G252" s="235"/>
      <c r="H252" s="237" t="s">
        <v>1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162</v>
      </c>
      <c r="AU252" s="244" t="s">
        <v>86</v>
      </c>
      <c r="AV252" s="13" t="s">
        <v>83</v>
      </c>
      <c r="AW252" s="13" t="s">
        <v>32</v>
      </c>
      <c r="AX252" s="13" t="s">
        <v>75</v>
      </c>
      <c r="AY252" s="244" t="s">
        <v>154</v>
      </c>
    </row>
    <row r="253" spans="1:51" s="13" customFormat="1" ht="12">
      <c r="A253" s="13"/>
      <c r="B253" s="234"/>
      <c r="C253" s="235"/>
      <c r="D253" s="236" t="s">
        <v>162</v>
      </c>
      <c r="E253" s="237" t="s">
        <v>1</v>
      </c>
      <c r="F253" s="238" t="s">
        <v>164</v>
      </c>
      <c r="G253" s="235"/>
      <c r="H253" s="237" t="s">
        <v>1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162</v>
      </c>
      <c r="AU253" s="244" t="s">
        <v>86</v>
      </c>
      <c r="AV253" s="13" t="s">
        <v>83</v>
      </c>
      <c r="AW253" s="13" t="s">
        <v>32</v>
      </c>
      <c r="AX253" s="13" t="s">
        <v>75</v>
      </c>
      <c r="AY253" s="244" t="s">
        <v>154</v>
      </c>
    </row>
    <row r="254" spans="1:51" s="14" customFormat="1" ht="12">
      <c r="A254" s="14"/>
      <c r="B254" s="245"/>
      <c r="C254" s="246"/>
      <c r="D254" s="236" t="s">
        <v>162</v>
      </c>
      <c r="E254" s="247" t="s">
        <v>1</v>
      </c>
      <c r="F254" s="248" t="s">
        <v>312</v>
      </c>
      <c r="G254" s="246"/>
      <c r="H254" s="249">
        <v>31.9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162</v>
      </c>
      <c r="AU254" s="255" t="s">
        <v>86</v>
      </c>
      <c r="AV254" s="14" t="s">
        <v>86</v>
      </c>
      <c r="AW254" s="14" t="s">
        <v>32</v>
      </c>
      <c r="AX254" s="14" t="s">
        <v>75</v>
      </c>
      <c r="AY254" s="255" t="s">
        <v>154</v>
      </c>
    </row>
    <row r="255" spans="1:51" s="13" customFormat="1" ht="12">
      <c r="A255" s="13"/>
      <c r="B255" s="234"/>
      <c r="C255" s="235"/>
      <c r="D255" s="236" t="s">
        <v>162</v>
      </c>
      <c r="E255" s="237" t="s">
        <v>1</v>
      </c>
      <c r="F255" s="238" t="s">
        <v>213</v>
      </c>
      <c r="G255" s="235"/>
      <c r="H255" s="237" t="s">
        <v>1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162</v>
      </c>
      <c r="AU255" s="244" t="s">
        <v>86</v>
      </c>
      <c r="AV255" s="13" t="s">
        <v>83</v>
      </c>
      <c r="AW255" s="13" t="s">
        <v>32</v>
      </c>
      <c r="AX255" s="13" t="s">
        <v>75</v>
      </c>
      <c r="AY255" s="244" t="s">
        <v>154</v>
      </c>
    </row>
    <row r="256" spans="1:51" s="13" customFormat="1" ht="12">
      <c r="A256" s="13"/>
      <c r="B256" s="234"/>
      <c r="C256" s="235"/>
      <c r="D256" s="236" t="s">
        <v>162</v>
      </c>
      <c r="E256" s="237" t="s">
        <v>1</v>
      </c>
      <c r="F256" s="238" t="s">
        <v>313</v>
      </c>
      <c r="G256" s="235"/>
      <c r="H256" s="237" t="s">
        <v>1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162</v>
      </c>
      <c r="AU256" s="244" t="s">
        <v>86</v>
      </c>
      <c r="AV256" s="13" t="s">
        <v>83</v>
      </c>
      <c r="AW256" s="13" t="s">
        <v>32</v>
      </c>
      <c r="AX256" s="13" t="s">
        <v>75</v>
      </c>
      <c r="AY256" s="244" t="s">
        <v>154</v>
      </c>
    </row>
    <row r="257" spans="1:51" s="14" customFormat="1" ht="12">
      <c r="A257" s="14"/>
      <c r="B257" s="245"/>
      <c r="C257" s="246"/>
      <c r="D257" s="236" t="s">
        <v>162</v>
      </c>
      <c r="E257" s="247" t="s">
        <v>1</v>
      </c>
      <c r="F257" s="248" t="s">
        <v>314</v>
      </c>
      <c r="G257" s="246"/>
      <c r="H257" s="249">
        <v>27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162</v>
      </c>
      <c r="AU257" s="255" t="s">
        <v>86</v>
      </c>
      <c r="AV257" s="14" t="s">
        <v>86</v>
      </c>
      <c r="AW257" s="14" t="s">
        <v>32</v>
      </c>
      <c r="AX257" s="14" t="s">
        <v>75</v>
      </c>
      <c r="AY257" s="255" t="s">
        <v>154</v>
      </c>
    </row>
    <row r="258" spans="1:51" s="14" customFormat="1" ht="12">
      <c r="A258" s="14"/>
      <c r="B258" s="245"/>
      <c r="C258" s="246"/>
      <c r="D258" s="236" t="s">
        <v>162</v>
      </c>
      <c r="E258" s="247" t="s">
        <v>1</v>
      </c>
      <c r="F258" s="248" t="s">
        <v>315</v>
      </c>
      <c r="G258" s="246"/>
      <c r="H258" s="249">
        <v>0.4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162</v>
      </c>
      <c r="AU258" s="255" t="s">
        <v>86</v>
      </c>
      <c r="AV258" s="14" t="s">
        <v>86</v>
      </c>
      <c r="AW258" s="14" t="s">
        <v>32</v>
      </c>
      <c r="AX258" s="14" t="s">
        <v>75</v>
      </c>
      <c r="AY258" s="255" t="s">
        <v>154</v>
      </c>
    </row>
    <row r="259" spans="1:51" s="15" customFormat="1" ht="12">
      <c r="A259" s="15"/>
      <c r="B259" s="256"/>
      <c r="C259" s="257"/>
      <c r="D259" s="236" t="s">
        <v>162</v>
      </c>
      <c r="E259" s="258" t="s">
        <v>1</v>
      </c>
      <c r="F259" s="259" t="s">
        <v>172</v>
      </c>
      <c r="G259" s="257"/>
      <c r="H259" s="260">
        <v>160</v>
      </c>
      <c r="I259" s="261"/>
      <c r="J259" s="257"/>
      <c r="K259" s="257"/>
      <c r="L259" s="262"/>
      <c r="M259" s="263"/>
      <c r="N259" s="264"/>
      <c r="O259" s="264"/>
      <c r="P259" s="264"/>
      <c r="Q259" s="264"/>
      <c r="R259" s="264"/>
      <c r="S259" s="264"/>
      <c r="T259" s="26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6" t="s">
        <v>162</v>
      </c>
      <c r="AU259" s="266" t="s">
        <v>86</v>
      </c>
      <c r="AV259" s="15" t="s">
        <v>160</v>
      </c>
      <c r="AW259" s="15" t="s">
        <v>32</v>
      </c>
      <c r="AX259" s="15" t="s">
        <v>83</v>
      </c>
      <c r="AY259" s="266" t="s">
        <v>154</v>
      </c>
    </row>
    <row r="260" spans="1:65" s="2" customFormat="1" ht="24.15" customHeight="1">
      <c r="A260" s="39"/>
      <c r="B260" s="40"/>
      <c r="C260" s="220" t="s">
        <v>316</v>
      </c>
      <c r="D260" s="220" t="s">
        <v>156</v>
      </c>
      <c r="E260" s="221" t="s">
        <v>317</v>
      </c>
      <c r="F260" s="222" t="s">
        <v>318</v>
      </c>
      <c r="G260" s="223" t="s">
        <v>231</v>
      </c>
      <c r="H260" s="224">
        <v>83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40</v>
      </c>
      <c r="O260" s="92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160</v>
      </c>
      <c r="AT260" s="232" t="s">
        <v>156</v>
      </c>
      <c r="AU260" s="232" t="s">
        <v>86</v>
      </c>
      <c r="AY260" s="18" t="s">
        <v>154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83</v>
      </c>
      <c r="BK260" s="233">
        <f>ROUND(I260*H260,2)</f>
        <v>0</v>
      </c>
      <c r="BL260" s="18" t="s">
        <v>160</v>
      </c>
      <c r="BM260" s="232" t="s">
        <v>319</v>
      </c>
    </row>
    <row r="261" spans="1:51" s="13" customFormat="1" ht="12">
      <c r="A261" s="13"/>
      <c r="B261" s="234"/>
      <c r="C261" s="235"/>
      <c r="D261" s="236" t="s">
        <v>162</v>
      </c>
      <c r="E261" s="237" t="s">
        <v>1</v>
      </c>
      <c r="F261" s="238" t="s">
        <v>320</v>
      </c>
      <c r="G261" s="235"/>
      <c r="H261" s="237" t="s">
        <v>1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162</v>
      </c>
      <c r="AU261" s="244" t="s">
        <v>86</v>
      </c>
      <c r="AV261" s="13" t="s">
        <v>83</v>
      </c>
      <c r="AW261" s="13" t="s">
        <v>32</v>
      </c>
      <c r="AX261" s="13" t="s">
        <v>75</v>
      </c>
      <c r="AY261" s="244" t="s">
        <v>154</v>
      </c>
    </row>
    <row r="262" spans="1:51" s="13" customFormat="1" ht="12">
      <c r="A262" s="13"/>
      <c r="B262" s="234"/>
      <c r="C262" s="235"/>
      <c r="D262" s="236" t="s">
        <v>162</v>
      </c>
      <c r="E262" s="237" t="s">
        <v>1</v>
      </c>
      <c r="F262" s="238" t="s">
        <v>167</v>
      </c>
      <c r="G262" s="235"/>
      <c r="H262" s="237" t="s">
        <v>1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162</v>
      </c>
      <c r="AU262" s="244" t="s">
        <v>86</v>
      </c>
      <c r="AV262" s="13" t="s">
        <v>83</v>
      </c>
      <c r="AW262" s="13" t="s">
        <v>32</v>
      </c>
      <c r="AX262" s="13" t="s">
        <v>75</v>
      </c>
      <c r="AY262" s="244" t="s">
        <v>154</v>
      </c>
    </row>
    <row r="263" spans="1:51" s="13" customFormat="1" ht="12">
      <c r="A263" s="13"/>
      <c r="B263" s="234"/>
      <c r="C263" s="235"/>
      <c r="D263" s="236" t="s">
        <v>162</v>
      </c>
      <c r="E263" s="237" t="s">
        <v>1</v>
      </c>
      <c r="F263" s="238" t="s">
        <v>235</v>
      </c>
      <c r="G263" s="235"/>
      <c r="H263" s="237" t="s">
        <v>1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162</v>
      </c>
      <c r="AU263" s="244" t="s">
        <v>86</v>
      </c>
      <c r="AV263" s="13" t="s">
        <v>83</v>
      </c>
      <c r="AW263" s="13" t="s">
        <v>32</v>
      </c>
      <c r="AX263" s="13" t="s">
        <v>75</v>
      </c>
      <c r="AY263" s="244" t="s">
        <v>154</v>
      </c>
    </row>
    <row r="264" spans="1:51" s="14" customFormat="1" ht="12">
      <c r="A264" s="14"/>
      <c r="B264" s="245"/>
      <c r="C264" s="246"/>
      <c r="D264" s="236" t="s">
        <v>162</v>
      </c>
      <c r="E264" s="247" t="s">
        <v>1</v>
      </c>
      <c r="F264" s="248" t="s">
        <v>321</v>
      </c>
      <c r="G264" s="246"/>
      <c r="H264" s="249">
        <v>11.52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162</v>
      </c>
      <c r="AU264" s="255" t="s">
        <v>86</v>
      </c>
      <c r="AV264" s="14" t="s">
        <v>86</v>
      </c>
      <c r="AW264" s="14" t="s">
        <v>32</v>
      </c>
      <c r="AX264" s="14" t="s">
        <v>75</v>
      </c>
      <c r="AY264" s="255" t="s">
        <v>154</v>
      </c>
    </row>
    <row r="265" spans="1:51" s="13" customFormat="1" ht="12">
      <c r="A265" s="13"/>
      <c r="B265" s="234"/>
      <c r="C265" s="235"/>
      <c r="D265" s="236" t="s">
        <v>162</v>
      </c>
      <c r="E265" s="237" t="s">
        <v>1</v>
      </c>
      <c r="F265" s="238" t="s">
        <v>308</v>
      </c>
      <c r="G265" s="235"/>
      <c r="H265" s="237" t="s">
        <v>1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162</v>
      </c>
      <c r="AU265" s="244" t="s">
        <v>86</v>
      </c>
      <c r="AV265" s="13" t="s">
        <v>83</v>
      </c>
      <c r="AW265" s="13" t="s">
        <v>32</v>
      </c>
      <c r="AX265" s="13" t="s">
        <v>75</v>
      </c>
      <c r="AY265" s="244" t="s">
        <v>154</v>
      </c>
    </row>
    <row r="266" spans="1:51" s="14" customFormat="1" ht="12">
      <c r="A266" s="14"/>
      <c r="B266" s="245"/>
      <c r="C266" s="246"/>
      <c r="D266" s="236" t="s">
        <v>162</v>
      </c>
      <c r="E266" s="247" t="s">
        <v>1</v>
      </c>
      <c r="F266" s="248" t="s">
        <v>322</v>
      </c>
      <c r="G266" s="246"/>
      <c r="H266" s="249">
        <v>14.313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162</v>
      </c>
      <c r="AU266" s="255" t="s">
        <v>86</v>
      </c>
      <c r="AV266" s="14" t="s">
        <v>86</v>
      </c>
      <c r="AW266" s="14" t="s">
        <v>32</v>
      </c>
      <c r="AX266" s="14" t="s">
        <v>75</v>
      </c>
      <c r="AY266" s="255" t="s">
        <v>154</v>
      </c>
    </row>
    <row r="267" spans="1:51" s="13" customFormat="1" ht="12">
      <c r="A267" s="13"/>
      <c r="B267" s="234"/>
      <c r="C267" s="235"/>
      <c r="D267" s="236" t="s">
        <v>162</v>
      </c>
      <c r="E267" s="237" t="s">
        <v>1</v>
      </c>
      <c r="F267" s="238" t="s">
        <v>310</v>
      </c>
      <c r="G267" s="235"/>
      <c r="H267" s="237" t="s">
        <v>1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162</v>
      </c>
      <c r="AU267" s="244" t="s">
        <v>86</v>
      </c>
      <c r="AV267" s="13" t="s">
        <v>83</v>
      </c>
      <c r="AW267" s="13" t="s">
        <v>32</v>
      </c>
      <c r="AX267" s="13" t="s">
        <v>75</v>
      </c>
      <c r="AY267" s="244" t="s">
        <v>154</v>
      </c>
    </row>
    <row r="268" spans="1:51" s="14" customFormat="1" ht="12">
      <c r="A268" s="14"/>
      <c r="B268" s="245"/>
      <c r="C268" s="246"/>
      <c r="D268" s="236" t="s">
        <v>162</v>
      </c>
      <c r="E268" s="247" t="s">
        <v>1</v>
      </c>
      <c r="F268" s="248" t="s">
        <v>323</v>
      </c>
      <c r="G268" s="246"/>
      <c r="H268" s="249">
        <v>21.12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162</v>
      </c>
      <c r="AU268" s="255" t="s">
        <v>86</v>
      </c>
      <c r="AV268" s="14" t="s">
        <v>86</v>
      </c>
      <c r="AW268" s="14" t="s">
        <v>32</v>
      </c>
      <c r="AX268" s="14" t="s">
        <v>75</v>
      </c>
      <c r="AY268" s="255" t="s">
        <v>154</v>
      </c>
    </row>
    <row r="269" spans="1:51" s="13" customFormat="1" ht="12">
      <c r="A269" s="13"/>
      <c r="B269" s="234"/>
      <c r="C269" s="235"/>
      <c r="D269" s="236" t="s">
        <v>162</v>
      </c>
      <c r="E269" s="237" t="s">
        <v>1</v>
      </c>
      <c r="F269" s="238" t="s">
        <v>163</v>
      </c>
      <c r="G269" s="235"/>
      <c r="H269" s="237" t="s">
        <v>1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162</v>
      </c>
      <c r="AU269" s="244" t="s">
        <v>86</v>
      </c>
      <c r="AV269" s="13" t="s">
        <v>83</v>
      </c>
      <c r="AW269" s="13" t="s">
        <v>32</v>
      </c>
      <c r="AX269" s="13" t="s">
        <v>75</v>
      </c>
      <c r="AY269" s="244" t="s">
        <v>154</v>
      </c>
    </row>
    <row r="270" spans="1:51" s="13" customFormat="1" ht="12">
      <c r="A270" s="13"/>
      <c r="B270" s="234"/>
      <c r="C270" s="235"/>
      <c r="D270" s="236" t="s">
        <v>162</v>
      </c>
      <c r="E270" s="237" t="s">
        <v>1</v>
      </c>
      <c r="F270" s="238" t="s">
        <v>164</v>
      </c>
      <c r="G270" s="235"/>
      <c r="H270" s="237" t="s">
        <v>1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162</v>
      </c>
      <c r="AU270" s="244" t="s">
        <v>86</v>
      </c>
      <c r="AV270" s="13" t="s">
        <v>83</v>
      </c>
      <c r="AW270" s="13" t="s">
        <v>32</v>
      </c>
      <c r="AX270" s="13" t="s">
        <v>75</v>
      </c>
      <c r="AY270" s="244" t="s">
        <v>154</v>
      </c>
    </row>
    <row r="271" spans="1:51" s="14" customFormat="1" ht="12">
      <c r="A271" s="14"/>
      <c r="B271" s="245"/>
      <c r="C271" s="246"/>
      <c r="D271" s="236" t="s">
        <v>162</v>
      </c>
      <c r="E271" s="247" t="s">
        <v>1</v>
      </c>
      <c r="F271" s="248" t="s">
        <v>324</v>
      </c>
      <c r="G271" s="246"/>
      <c r="H271" s="249">
        <v>13.92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162</v>
      </c>
      <c r="AU271" s="255" t="s">
        <v>86</v>
      </c>
      <c r="AV271" s="14" t="s">
        <v>86</v>
      </c>
      <c r="AW271" s="14" t="s">
        <v>32</v>
      </c>
      <c r="AX271" s="14" t="s">
        <v>75</v>
      </c>
      <c r="AY271" s="255" t="s">
        <v>154</v>
      </c>
    </row>
    <row r="272" spans="1:51" s="13" customFormat="1" ht="12">
      <c r="A272" s="13"/>
      <c r="B272" s="234"/>
      <c r="C272" s="235"/>
      <c r="D272" s="236" t="s">
        <v>162</v>
      </c>
      <c r="E272" s="237" t="s">
        <v>1</v>
      </c>
      <c r="F272" s="238" t="s">
        <v>213</v>
      </c>
      <c r="G272" s="235"/>
      <c r="H272" s="237" t="s">
        <v>1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162</v>
      </c>
      <c r="AU272" s="244" t="s">
        <v>86</v>
      </c>
      <c r="AV272" s="13" t="s">
        <v>83</v>
      </c>
      <c r="AW272" s="13" t="s">
        <v>32</v>
      </c>
      <c r="AX272" s="13" t="s">
        <v>75</v>
      </c>
      <c r="AY272" s="244" t="s">
        <v>154</v>
      </c>
    </row>
    <row r="273" spans="1:51" s="13" customFormat="1" ht="12">
      <c r="A273" s="13"/>
      <c r="B273" s="234"/>
      <c r="C273" s="235"/>
      <c r="D273" s="236" t="s">
        <v>162</v>
      </c>
      <c r="E273" s="237" t="s">
        <v>1</v>
      </c>
      <c r="F273" s="238" t="s">
        <v>313</v>
      </c>
      <c r="G273" s="235"/>
      <c r="H273" s="237" t="s">
        <v>1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162</v>
      </c>
      <c r="AU273" s="244" t="s">
        <v>86</v>
      </c>
      <c r="AV273" s="13" t="s">
        <v>83</v>
      </c>
      <c r="AW273" s="13" t="s">
        <v>32</v>
      </c>
      <c r="AX273" s="13" t="s">
        <v>75</v>
      </c>
      <c r="AY273" s="244" t="s">
        <v>154</v>
      </c>
    </row>
    <row r="274" spans="1:51" s="14" customFormat="1" ht="12">
      <c r="A274" s="14"/>
      <c r="B274" s="245"/>
      <c r="C274" s="246"/>
      <c r="D274" s="236" t="s">
        <v>162</v>
      </c>
      <c r="E274" s="247" t="s">
        <v>1</v>
      </c>
      <c r="F274" s="248" t="s">
        <v>324</v>
      </c>
      <c r="G274" s="246"/>
      <c r="H274" s="249">
        <v>13.92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162</v>
      </c>
      <c r="AU274" s="255" t="s">
        <v>86</v>
      </c>
      <c r="AV274" s="14" t="s">
        <v>86</v>
      </c>
      <c r="AW274" s="14" t="s">
        <v>32</v>
      </c>
      <c r="AX274" s="14" t="s">
        <v>75</v>
      </c>
      <c r="AY274" s="255" t="s">
        <v>154</v>
      </c>
    </row>
    <row r="275" spans="1:51" s="14" customFormat="1" ht="12">
      <c r="A275" s="14"/>
      <c r="B275" s="245"/>
      <c r="C275" s="246"/>
      <c r="D275" s="236" t="s">
        <v>162</v>
      </c>
      <c r="E275" s="247" t="s">
        <v>1</v>
      </c>
      <c r="F275" s="248" t="s">
        <v>325</v>
      </c>
      <c r="G275" s="246"/>
      <c r="H275" s="249">
        <v>8.207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162</v>
      </c>
      <c r="AU275" s="255" t="s">
        <v>86</v>
      </c>
      <c r="AV275" s="14" t="s">
        <v>86</v>
      </c>
      <c r="AW275" s="14" t="s">
        <v>32</v>
      </c>
      <c r="AX275" s="14" t="s">
        <v>75</v>
      </c>
      <c r="AY275" s="255" t="s">
        <v>154</v>
      </c>
    </row>
    <row r="276" spans="1:51" s="15" customFormat="1" ht="12">
      <c r="A276" s="15"/>
      <c r="B276" s="256"/>
      <c r="C276" s="257"/>
      <c r="D276" s="236" t="s">
        <v>162</v>
      </c>
      <c r="E276" s="258" t="s">
        <v>1</v>
      </c>
      <c r="F276" s="259" t="s">
        <v>172</v>
      </c>
      <c r="G276" s="257"/>
      <c r="H276" s="260">
        <v>83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6" t="s">
        <v>162</v>
      </c>
      <c r="AU276" s="266" t="s">
        <v>86</v>
      </c>
      <c r="AV276" s="15" t="s">
        <v>160</v>
      </c>
      <c r="AW276" s="15" t="s">
        <v>32</v>
      </c>
      <c r="AX276" s="15" t="s">
        <v>83</v>
      </c>
      <c r="AY276" s="266" t="s">
        <v>154</v>
      </c>
    </row>
    <row r="277" spans="1:65" s="2" customFormat="1" ht="24.15" customHeight="1">
      <c r="A277" s="39"/>
      <c r="B277" s="40"/>
      <c r="C277" s="220" t="s">
        <v>326</v>
      </c>
      <c r="D277" s="220" t="s">
        <v>156</v>
      </c>
      <c r="E277" s="221" t="s">
        <v>327</v>
      </c>
      <c r="F277" s="222" t="s">
        <v>328</v>
      </c>
      <c r="G277" s="223" t="s">
        <v>231</v>
      </c>
      <c r="H277" s="224">
        <v>365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40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160</v>
      </c>
      <c r="AT277" s="232" t="s">
        <v>156</v>
      </c>
      <c r="AU277" s="232" t="s">
        <v>86</v>
      </c>
      <c r="AY277" s="18" t="s">
        <v>154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83</v>
      </c>
      <c r="BK277" s="233">
        <f>ROUND(I277*H277,2)</f>
        <v>0</v>
      </c>
      <c r="BL277" s="18" t="s">
        <v>160</v>
      </c>
      <c r="BM277" s="232" t="s">
        <v>329</v>
      </c>
    </row>
    <row r="278" spans="1:51" s="13" customFormat="1" ht="12">
      <c r="A278" s="13"/>
      <c r="B278" s="234"/>
      <c r="C278" s="235"/>
      <c r="D278" s="236" t="s">
        <v>162</v>
      </c>
      <c r="E278" s="237" t="s">
        <v>1</v>
      </c>
      <c r="F278" s="238" t="s">
        <v>167</v>
      </c>
      <c r="G278" s="235"/>
      <c r="H278" s="237" t="s">
        <v>1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162</v>
      </c>
      <c r="AU278" s="244" t="s">
        <v>86</v>
      </c>
      <c r="AV278" s="13" t="s">
        <v>83</v>
      </c>
      <c r="AW278" s="13" t="s">
        <v>32</v>
      </c>
      <c r="AX278" s="13" t="s">
        <v>75</v>
      </c>
      <c r="AY278" s="244" t="s">
        <v>154</v>
      </c>
    </row>
    <row r="279" spans="1:51" s="13" customFormat="1" ht="12">
      <c r="A279" s="13"/>
      <c r="B279" s="234"/>
      <c r="C279" s="235"/>
      <c r="D279" s="236" t="s">
        <v>162</v>
      </c>
      <c r="E279" s="237" t="s">
        <v>1</v>
      </c>
      <c r="F279" s="238" t="s">
        <v>254</v>
      </c>
      <c r="G279" s="235"/>
      <c r="H279" s="237" t="s">
        <v>1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162</v>
      </c>
      <c r="AU279" s="244" t="s">
        <v>86</v>
      </c>
      <c r="AV279" s="13" t="s">
        <v>83</v>
      </c>
      <c r="AW279" s="13" t="s">
        <v>32</v>
      </c>
      <c r="AX279" s="13" t="s">
        <v>75</v>
      </c>
      <c r="AY279" s="244" t="s">
        <v>154</v>
      </c>
    </row>
    <row r="280" spans="1:51" s="13" customFormat="1" ht="12">
      <c r="A280" s="13"/>
      <c r="B280" s="234"/>
      <c r="C280" s="235"/>
      <c r="D280" s="236" t="s">
        <v>162</v>
      </c>
      <c r="E280" s="237" t="s">
        <v>1</v>
      </c>
      <c r="F280" s="238" t="s">
        <v>330</v>
      </c>
      <c r="G280" s="235"/>
      <c r="H280" s="237" t="s">
        <v>1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162</v>
      </c>
      <c r="AU280" s="244" t="s">
        <v>86</v>
      </c>
      <c r="AV280" s="13" t="s">
        <v>83</v>
      </c>
      <c r="AW280" s="13" t="s">
        <v>32</v>
      </c>
      <c r="AX280" s="13" t="s">
        <v>75</v>
      </c>
      <c r="AY280" s="244" t="s">
        <v>154</v>
      </c>
    </row>
    <row r="281" spans="1:51" s="14" customFormat="1" ht="12">
      <c r="A281" s="14"/>
      <c r="B281" s="245"/>
      <c r="C281" s="246"/>
      <c r="D281" s="236" t="s">
        <v>162</v>
      </c>
      <c r="E281" s="247" t="s">
        <v>1</v>
      </c>
      <c r="F281" s="248" t="s">
        <v>331</v>
      </c>
      <c r="G281" s="246"/>
      <c r="H281" s="249">
        <v>52.1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162</v>
      </c>
      <c r="AU281" s="255" t="s">
        <v>86</v>
      </c>
      <c r="AV281" s="14" t="s">
        <v>86</v>
      </c>
      <c r="AW281" s="14" t="s">
        <v>32</v>
      </c>
      <c r="AX281" s="14" t="s">
        <v>75</v>
      </c>
      <c r="AY281" s="255" t="s">
        <v>154</v>
      </c>
    </row>
    <row r="282" spans="1:51" s="13" customFormat="1" ht="12">
      <c r="A282" s="13"/>
      <c r="B282" s="234"/>
      <c r="C282" s="235"/>
      <c r="D282" s="236" t="s">
        <v>162</v>
      </c>
      <c r="E282" s="237" t="s">
        <v>1</v>
      </c>
      <c r="F282" s="238" t="s">
        <v>332</v>
      </c>
      <c r="G282" s="235"/>
      <c r="H282" s="237" t="s">
        <v>1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162</v>
      </c>
      <c r="AU282" s="244" t="s">
        <v>86</v>
      </c>
      <c r="AV282" s="13" t="s">
        <v>83</v>
      </c>
      <c r="AW282" s="13" t="s">
        <v>32</v>
      </c>
      <c r="AX282" s="13" t="s">
        <v>75</v>
      </c>
      <c r="AY282" s="244" t="s">
        <v>154</v>
      </c>
    </row>
    <row r="283" spans="1:51" s="13" customFormat="1" ht="12">
      <c r="A283" s="13"/>
      <c r="B283" s="234"/>
      <c r="C283" s="235"/>
      <c r="D283" s="236" t="s">
        <v>162</v>
      </c>
      <c r="E283" s="237" t="s">
        <v>1</v>
      </c>
      <c r="F283" s="238" t="s">
        <v>308</v>
      </c>
      <c r="G283" s="235"/>
      <c r="H283" s="237" t="s">
        <v>1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162</v>
      </c>
      <c r="AU283" s="244" t="s">
        <v>86</v>
      </c>
      <c r="AV283" s="13" t="s">
        <v>83</v>
      </c>
      <c r="AW283" s="13" t="s">
        <v>32</v>
      </c>
      <c r="AX283" s="13" t="s">
        <v>75</v>
      </c>
      <c r="AY283" s="244" t="s">
        <v>154</v>
      </c>
    </row>
    <row r="284" spans="1:51" s="14" customFormat="1" ht="12">
      <c r="A284" s="14"/>
      <c r="B284" s="245"/>
      <c r="C284" s="246"/>
      <c r="D284" s="236" t="s">
        <v>162</v>
      </c>
      <c r="E284" s="247" t="s">
        <v>1</v>
      </c>
      <c r="F284" s="248" t="s">
        <v>333</v>
      </c>
      <c r="G284" s="246"/>
      <c r="H284" s="249">
        <v>64.8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162</v>
      </c>
      <c r="AU284" s="255" t="s">
        <v>86</v>
      </c>
      <c r="AV284" s="14" t="s">
        <v>86</v>
      </c>
      <c r="AW284" s="14" t="s">
        <v>32</v>
      </c>
      <c r="AX284" s="14" t="s">
        <v>75</v>
      </c>
      <c r="AY284" s="255" t="s">
        <v>154</v>
      </c>
    </row>
    <row r="285" spans="1:51" s="13" customFormat="1" ht="12">
      <c r="A285" s="13"/>
      <c r="B285" s="234"/>
      <c r="C285" s="235"/>
      <c r="D285" s="236" t="s">
        <v>162</v>
      </c>
      <c r="E285" s="237" t="s">
        <v>1</v>
      </c>
      <c r="F285" s="238" t="s">
        <v>310</v>
      </c>
      <c r="G285" s="235"/>
      <c r="H285" s="237" t="s">
        <v>1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162</v>
      </c>
      <c r="AU285" s="244" t="s">
        <v>86</v>
      </c>
      <c r="AV285" s="13" t="s">
        <v>83</v>
      </c>
      <c r="AW285" s="13" t="s">
        <v>32</v>
      </c>
      <c r="AX285" s="13" t="s">
        <v>75</v>
      </c>
      <c r="AY285" s="244" t="s">
        <v>154</v>
      </c>
    </row>
    <row r="286" spans="1:51" s="14" customFormat="1" ht="12">
      <c r="A286" s="14"/>
      <c r="B286" s="245"/>
      <c r="C286" s="246"/>
      <c r="D286" s="236" t="s">
        <v>162</v>
      </c>
      <c r="E286" s="247" t="s">
        <v>1</v>
      </c>
      <c r="F286" s="248" t="s">
        <v>334</v>
      </c>
      <c r="G286" s="246"/>
      <c r="H286" s="249">
        <v>86.5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162</v>
      </c>
      <c r="AU286" s="255" t="s">
        <v>86</v>
      </c>
      <c r="AV286" s="14" t="s">
        <v>86</v>
      </c>
      <c r="AW286" s="14" t="s">
        <v>32</v>
      </c>
      <c r="AX286" s="14" t="s">
        <v>75</v>
      </c>
      <c r="AY286" s="255" t="s">
        <v>154</v>
      </c>
    </row>
    <row r="287" spans="1:51" s="13" customFormat="1" ht="12">
      <c r="A287" s="13"/>
      <c r="B287" s="234"/>
      <c r="C287" s="235"/>
      <c r="D287" s="236" t="s">
        <v>162</v>
      </c>
      <c r="E287" s="237" t="s">
        <v>1</v>
      </c>
      <c r="F287" s="238" t="s">
        <v>163</v>
      </c>
      <c r="G287" s="235"/>
      <c r="H287" s="237" t="s">
        <v>1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162</v>
      </c>
      <c r="AU287" s="244" t="s">
        <v>86</v>
      </c>
      <c r="AV287" s="13" t="s">
        <v>83</v>
      </c>
      <c r="AW287" s="13" t="s">
        <v>32</v>
      </c>
      <c r="AX287" s="13" t="s">
        <v>75</v>
      </c>
      <c r="AY287" s="244" t="s">
        <v>154</v>
      </c>
    </row>
    <row r="288" spans="1:51" s="13" customFormat="1" ht="12">
      <c r="A288" s="13"/>
      <c r="B288" s="234"/>
      <c r="C288" s="235"/>
      <c r="D288" s="236" t="s">
        <v>162</v>
      </c>
      <c r="E288" s="237" t="s">
        <v>1</v>
      </c>
      <c r="F288" s="238" t="s">
        <v>164</v>
      </c>
      <c r="G288" s="235"/>
      <c r="H288" s="237" t="s">
        <v>1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162</v>
      </c>
      <c r="AU288" s="244" t="s">
        <v>86</v>
      </c>
      <c r="AV288" s="13" t="s">
        <v>83</v>
      </c>
      <c r="AW288" s="13" t="s">
        <v>32</v>
      </c>
      <c r="AX288" s="13" t="s">
        <v>75</v>
      </c>
      <c r="AY288" s="244" t="s">
        <v>154</v>
      </c>
    </row>
    <row r="289" spans="1:51" s="14" customFormat="1" ht="12">
      <c r="A289" s="14"/>
      <c r="B289" s="245"/>
      <c r="C289" s="246"/>
      <c r="D289" s="236" t="s">
        <v>162</v>
      </c>
      <c r="E289" s="247" t="s">
        <v>1</v>
      </c>
      <c r="F289" s="248" t="s">
        <v>335</v>
      </c>
      <c r="G289" s="246"/>
      <c r="H289" s="249">
        <v>65.948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162</v>
      </c>
      <c r="AU289" s="255" t="s">
        <v>86</v>
      </c>
      <c r="AV289" s="14" t="s">
        <v>86</v>
      </c>
      <c r="AW289" s="14" t="s">
        <v>32</v>
      </c>
      <c r="AX289" s="14" t="s">
        <v>75</v>
      </c>
      <c r="AY289" s="255" t="s">
        <v>154</v>
      </c>
    </row>
    <row r="290" spans="1:51" s="13" customFormat="1" ht="12">
      <c r="A290" s="13"/>
      <c r="B290" s="234"/>
      <c r="C290" s="235"/>
      <c r="D290" s="236" t="s">
        <v>162</v>
      </c>
      <c r="E290" s="237" t="s">
        <v>1</v>
      </c>
      <c r="F290" s="238" t="s">
        <v>213</v>
      </c>
      <c r="G290" s="235"/>
      <c r="H290" s="237" t="s">
        <v>1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162</v>
      </c>
      <c r="AU290" s="244" t="s">
        <v>86</v>
      </c>
      <c r="AV290" s="13" t="s">
        <v>83</v>
      </c>
      <c r="AW290" s="13" t="s">
        <v>32</v>
      </c>
      <c r="AX290" s="13" t="s">
        <v>75</v>
      </c>
      <c r="AY290" s="244" t="s">
        <v>154</v>
      </c>
    </row>
    <row r="291" spans="1:51" s="13" customFormat="1" ht="12">
      <c r="A291" s="13"/>
      <c r="B291" s="234"/>
      <c r="C291" s="235"/>
      <c r="D291" s="236" t="s">
        <v>162</v>
      </c>
      <c r="E291" s="237" t="s">
        <v>1</v>
      </c>
      <c r="F291" s="238" t="s">
        <v>313</v>
      </c>
      <c r="G291" s="235"/>
      <c r="H291" s="237" t="s">
        <v>1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162</v>
      </c>
      <c r="AU291" s="244" t="s">
        <v>86</v>
      </c>
      <c r="AV291" s="13" t="s">
        <v>83</v>
      </c>
      <c r="AW291" s="13" t="s">
        <v>32</v>
      </c>
      <c r="AX291" s="13" t="s">
        <v>75</v>
      </c>
      <c r="AY291" s="244" t="s">
        <v>154</v>
      </c>
    </row>
    <row r="292" spans="1:51" s="14" customFormat="1" ht="12">
      <c r="A292" s="14"/>
      <c r="B292" s="245"/>
      <c r="C292" s="246"/>
      <c r="D292" s="236" t="s">
        <v>162</v>
      </c>
      <c r="E292" s="247" t="s">
        <v>1</v>
      </c>
      <c r="F292" s="248" t="s">
        <v>336</v>
      </c>
      <c r="G292" s="246"/>
      <c r="H292" s="249">
        <v>62.8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162</v>
      </c>
      <c r="AU292" s="255" t="s">
        <v>86</v>
      </c>
      <c r="AV292" s="14" t="s">
        <v>86</v>
      </c>
      <c r="AW292" s="14" t="s">
        <v>32</v>
      </c>
      <c r="AX292" s="14" t="s">
        <v>75</v>
      </c>
      <c r="AY292" s="255" t="s">
        <v>154</v>
      </c>
    </row>
    <row r="293" spans="1:51" s="13" customFormat="1" ht="12">
      <c r="A293" s="13"/>
      <c r="B293" s="234"/>
      <c r="C293" s="235"/>
      <c r="D293" s="236" t="s">
        <v>162</v>
      </c>
      <c r="E293" s="237" t="s">
        <v>1</v>
      </c>
      <c r="F293" s="238" t="s">
        <v>337</v>
      </c>
      <c r="G293" s="235"/>
      <c r="H293" s="237" t="s">
        <v>1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162</v>
      </c>
      <c r="AU293" s="244" t="s">
        <v>86</v>
      </c>
      <c r="AV293" s="13" t="s">
        <v>83</v>
      </c>
      <c r="AW293" s="13" t="s">
        <v>32</v>
      </c>
      <c r="AX293" s="13" t="s">
        <v>75</v>
      </c>
      <c r="AY293" s="244" t="s">
        <v>154</v>
      </c>
    </row>
    <row r="294" spans="1:51" s="14" customFormat="1" ht="12">
      <c r="A294" s="14"/>
      <c r="B294" s="245"/>
      <c r="C294" s="246"/>
      <c r="D294" s="236" t="s">
        <v>162</v>
      </c>
      <c r="E294" s="247" t="s">
        <v>1</v>
      </c>
      <c r="F294" s="248" t="s">
        <v>338</v>
      </c>
      <c r="G294" s="246"/>
      <c r="H294" s="249">
        <v>6.3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162</v>
      </c>
      <c r="AU294" s="255" t="s">
        <v>86</v>
      </c>
      <c r="AV294" s="14" t="s">
        <v>86</v>
      </c>
      <c r="AW294" s="14" t="s">
        <v>32</v>
      </c>
      <c r="AX294" s="14" t="s">
        <v>75</v>
      </c>
      <c r="AY294" s="255" t="s">
        <v>154</v>
      </c>
    </row>
    <row r="295" spans="1:51" s="13" customFormat="1" ht="12">
      <c r="A295" s="13"/>
      <c r="B295" s="234"/>
      <c r="C295" s="235"/>
      <c r="D295" s="236" t="s">
        <v>162</v>
      </c>
      <c r="E295" s="237" t="s">
        <v>1</v>
      </c>
      <c r="F295" s="238" t="s">
        <v>339</v>
      </c>
      <c r="G295" s="235"/>
      <c r="H295" s="237" t="s">
        <v>1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162</v>
      </c>
      <c r="AU295" s="244" t="s">
        <v>86</v>
      </c>
      <c r="AV295" s="13" t="s">
        <v>83</v>
      </c>
      <c r="AW295" s="13" t="s">
        <v>32</v>
      </c>
      <c r="AX295" s="13" t="s">
        <v>75</v>
      </c>
      <c r="AY295" s="244" t="s">
        <v>154</v>
      </c>
    </row>
    <row r="296" spans="1:51" s="13" customFormat="1" ht="12">
      <c r="A296" s="13"/>
      <c r="B296" s="234"/>
      <c r="C296" s="235"/>
      <c r="D296" s="236" t="s">
        <v>162</v>
      </c>
      <c r="E296" s="237" t="s">
        <v>1</v>
      </c>
      <c r="F296" s="238" t="s">
        <v>167</v>
      </c>
      <c r="G296" s="235"/>
      <c r="H296" s="237" t="s">
        <v>1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162</v>
      </c>
      <c r="AU296" s="244" t="s">
        <v>86</v>
      </c>
      <c r="AV296" s="13" t="s">
        <v>83</v>
      </c>
      <c r="AW296" s="13" t="s">
        <v>32</v>
      </c>
      <c r="AX296" s="13" t="s">
        <v>75</v>
      </c>
      <c r="AY296" s="244" t="s">
        <v>154</v>
      </c>
    </row>
    <row r="297" spans="1:51" s="13" customFormat="1" ht="12">
      <c r="A297" s="13"/>
      <c r="B297" s="234"/>
      <c r="C297" s="235"/>
      <c r="D297" s="236" t="s">
        <v>162</v>
      </c>
      <c r="E297" s="237" t="s">
        <v>1</v>
      </c>
      <c r="F297" s="238" t="s">
        <v>340</v>
      </c>
      <c r="G297" s="235"/>
      <c r="H297" s="237" t="s">
        <v>1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162</v>
      </c>
      <c r="AU297" s="244" t="s">
        <v>86</v>
      </c>
      <c r="AV297" s="13" t="s">
        <v>83</v>
      </c>
      <c r="AW297" s="13" t="s">
        <v>32</v>
      </c>
      <c r="AX297" s="13" t="s">
        <v>75</v>
      </c>
      <c r="AY297" s="244" t="s">
        <v>154</v>
      </c>
    </row>
    <row r="298" spans="1:51" s="14" customFormat="1" ht="12">
      <c r="A298" s="14"/>
      <c r="B298" s="245"/>
      <c r="C298" s="246"/>
      <c r="D298" s="236" t="s">
        <v>162</v>
      </c>
      <c r="E298" s="247" t="s">
        <v>1</v>
      </c>
      <c r="F298" s="248" t="s">
        <v>341</v>
      </c>
      <c r="G298" s="246"/>
      <c r="H298" s="249">
        <v>15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162</v>
      </c>
      <c r="AU298" s="255" t="s">
        <v>86</v>
      </c>
      <c r="AV298" s="14" t="s">
        <v>86</v>
      </c>
      <c r="AW298" s="14" t="s">
        <v>32</v>
      </c>
      <c r="AX298" s="14" t="s">
        <v>75</v>
      </c>
      <c r="AY298" s="255" t="s">
        <v>154</v>
      </c>
    </row>
    <row r="299" spans="1:51" s="14" customFormat="1" ht="12">
      <c r="A299" s="14"/>
      <c r="B299" s="245"/>
      <c r="C299" s="246"/>
      <c r="D299" s="236" t="s">
        <v>162</v>
      </c>
      <c r="E299" s="247" t="s">
        <v>1</v>
      </c>
      <c r="F299" s="248" t="s">
        <v>342</v>
      </c>
      <c r="G299" s="246"/>
      <c r="H299" s="249">
        <v>11.552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162</v>
      </c>
      <c r="AU299" s="255" t="s">
        <v>86</v>
      </c>
      <c r="AV299" s="14" t="s">
        <v>86</v>
      </c>
      <c r="AW299" s="14" t="s">
        <v>32</v>
      </c>
      <c r="AX299" s="14" t="s">
        <v>75</v>
      </c>
      <c r="AY299" s="255" t="s">
        <v>154</v>
      </c>
    </row>
    <row r="300" spans="1:51" s="15" customFormat="1" ht="12">
      <c r="A300" s="15"/>
      <c r="B300" s="256"/>
      <c r="C300" s="257"/>
      <c r="D300" s="236" t="s">
        <v>162</v>
      </c>
      <c r="E300" s="258" t="s">
        <v>1</v>
      </c>
      <c r="F300" s="259" t="s">
        <v>172</v>
      </c>
      <c r="G300" s="257"/>
      <c r="H300" s="260">
        <v>365.00000000000006</v>
      </c>
      <c r="I300" s="261"/>
      <c r="J300" s="257"/>
      <c r="K300" s="257"/>
      <c r="L300" s="262"/>
      <c r="M300" s="263"/>
      <c r="N300" s="264"/>
      <c r="O300" s="264"/>
      <c r="P300" s="264"/>
      <c r="Q300" s="264"/>
      <c r="R300" s="264"/>
      <c r="S300" s="264"/>
      <c r="T300" s="26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6" t="s">
        <v>162</v>
      </c>
      <c r="AU300" s="266" t="s">
        <v>86</v>
      </c>
      <c r="AV300" s="15" t="s">
        <v>160</v>
      </c>
      <c r="AW300" s="15" t="s">
        <v>32</v>
      </c>
      <c r="AX300" s="15" t="s">
        <v>83</v>
      </c>
      <c r="AY300" s="266" t="s">
        <v>154</v>
      </c>
    </row>
    <row r="301" spans="1:65" s="2" customFormat="1" ht="33" customHeight="1">
      <c r="A301" s="39"/>
      <c r="B301" s="40"/>
      <c r="C301" s="220" t="s">
        <v>343</v>
      </c>
      <c r="D301" s="220" t="s">
        <v>156</v>
      </c>
      <c r="E301" s="221" t="s">
        <v>344</v>
      </c>
      <c r="F301" s="222" t="s">
        <v>345</v>
      </c>
      <c r="G301" s="223" t="s">
        <v>159</v>
      </c>
      <c r="H301" s="224">
        <v>7.5</v>
      </c>
      <c r="I301" s="225"/>
      <c r="J301" s="226">
        <f>ROUND(I301*H301,2)</f>
        <v>0</v>
      </c>
      <c r="K301" s="227"/>
      <c r="L301" s="45"/>
      <c r="M301" s="228" t="s">
        <v>1</v>
      </c>
      <c r="N301" s="229" t="s">
        <v>40</v>
      </c>
      <c r="O301" s="92"/>
      <c r="P301" s="230">
        <f>O301*H301</f>
        <v>0</v>
      </c>
      <c r="Q301" s="230">
        <v>2.50187</v>
      </c>
      <c r="R301" s="230">
        <f>Q301*H301</f>
        <v>18.764025</v>
      </c>
      <c r="S301" s="230">
        <v>0</v>
      </c>
      <c r="T301" s="23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2" t="s">
        <v>160</v>
      </c>
      <c r="AT301" s="232" t="s">
        <v>156</v>
      </c>
      <c r="AU301" s="232" t="s">
        <v>86</v>
      </c>
      <c r="AY301" s="18" t="s">
        <v>154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8" t="s">
        <v>83</v>
      </c>
      <c r="BK301" s="233">
        <f>ROUND(I301*H301,2)</f>
        <v>0</v>
      </c>
      <c r="BL301" s="18" t="s">
        <v>160</v>
      </c>
      <c r="BM301" s="232" t="s">
        <v>346</v>
      </c>
    </row>
    <row r="302" spans="1:51" s="13" customFormat="1" ht="12">
      <c r="A302" s="13"/>
      <c r="B302" s="234"/>
      <c r="C302" s="235"/>
      <c r="D302" s="236" t="s">
        <v>162</v>
      </c>
      <c r="E302" s="237" t="s">
        <v>1</v>
      </c>
      <c r="F302" s="238" t="s">
        <v>167</v>
      </c>
      <c r="G302" s="235"/>
      <c r="H302" s="237" t="s">
        <v>1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162</v>
      </c>
      <c r="AU302" s="244" t="s">
        <v>86</v>
      </c>
      <c r="AV302" s="13" t="s">
        <v>83</v>
      </c>
      <c r="AW302" s="13" t="s">
        <v>32</v>
      </c>
      <c r="AX302" s="13" t="s">
        <v>75</v>
      </c>
      <c r="AY302" s="244" t="s">
        <v>154</v>
      </c>
    </row>
    <row r="303" spans="1:51" s="13" customFormat="1" ht="12">
      <c r="A303" s="13"/>
      <c r="B303" s="234"/>
      <c r="C303" s="235"/>
      <c r="D303" s="236" t="s">
        <v>162</v>
      </c>
      <c r="E303" s="237" t="s">
        <v>1</v>
      </c>
      <c r="F303" s="238" t="s">
        <v>254</v>
      </c>
      <c r="G303" s="235"/>
      <c r="H303" s="237" t="s">
        <v>1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162</v>
      </c>
      <c r="AU303" s="244" t="s">
        <v>86</v>
      </c>
      <c r="AV303" s="13" t="s">
        <v>83</v>
      </c>
      <c r="AW303" s="13" t="s">
        <v>32</v>
      </c>
      <c r="AX303" s="13" t="s">
        <v>75</v>
      </c>
      <c r="AY303" s="244" t="s">
        <v>154</v>
      </c>
    </row>
    <row r="304" spans="1:51" s="13" customFormat="1" ht="12">
      <c r="A304" s="13"/>
      <c r="B304" s="234"/>
      <c r="C304" s="235"/>
      <c r="D304" s="236" t="s">
        <v>162</v>
      </c>
      <c r="E304" s="237" t="s">
        <v>1</v>
      </c>
      <c r="F304" s="238" t="s">
        <v>347</v>
      </c>
      <c r="G304" s="235"/>
      <c r="H304" s="237" t="s">
        <v>1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162</v>
      </c>
      <c r="AU304" s="244" t="s">
        <v>86</v>
      </c>
      <c r="AV304" s="13" t="s">
        <v>83</v>
      </c>
      <c r="AW304" s="13" t="s">
        <v>32</v>
      </c>
      <c r="AX304" s="13" t="s">
        <v>75</v>
      </c>
      <c r="AY304" s="244" t="s">
        <v>154</v>
      </c>
    </row>
    <row r="305" spans="1:51" s="14" customFormat="1" ht="12">
      <c r="A305" s="14"/>
      <c r="B305" s="245"/>
      <c r="C305" s="246"/>
      <c r="D305" s="236" t="s">
        <v>162</v>
      </c>
      <c r="E305" s="247" t="s">
        <v>1</v>
      </c>
      <c r="F305" s="248" t="s">
        <v>348</v>
      </c>
      <c r="G305" s="246"/>
      <c r="H305" s="249">
        <v>2.605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162</v>
      </c>
      <c r="AU305" s="255" t="s">
        <v>86</v>
      </c>
      <c r="AV305" s="14" t="s">
        <v>86</v>
      </c>
      <c r="AW305" s="14" t="s">
        <v>32</v>
      </c>
      <c r="AX305" s="14" t="s">
        <v>75</v>
      </c>
      <c r="AY305" s="255" t="s">
        <v>154</v>
      </c>
    </row>
    <row r="306" spans="1:51" s="13" customFormat="1" ht="12">
      <c r="A306" s="13"/>
      <c r="B306" s="234"/>
      <c r="C306" s="235"/>
      <c r="D306" s="236" t="s">
        <v>162</v>
      </c>
      <c r="E306" s="237" t="s">
        <v>1</v>
      </c>
      <c r="F306" s="238" t="s">
        <v>163</v>
      </c>
      <c r="G306" s="235"/>
      <c r="H306" s="237" t="s">
        <v>1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162</v>
      </c>
      <c r="AU306" s="244" t="s">
        <v>86</v>
      </c>
      <c r="AV306" s="13" t="s">
        <v>83</v>
      </c>
      <c r="AW306" s="13" t="s">
        <v>32</v>
      </c>
      <c r="AX306" s="13" t="s">
        <v>75</v>
      </c>
      <c r="AY306" s="244" t="s">
        <v>154</v>
      </c>
    </row>
    <row r="307" spans="1:51" s="13" customFormat="1" ht="12">
      <c r="A307" s="13"/>
      <c r="B307" s="234"/>
      <c r="C307" s="235"/>
      <c r="D307" s="236" t="s">
        <v>162</v>
      </c>
      <c r="E307" s="237" t="s">
        <v>1</v>
      </c>
      <c r="F307" s="238" t="s">
        <v>164</v>
      </c>
      <c r="G307" s="235"/>
      <c r="H307" s="237" t="s">
        <v>1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162</v>
      </c>
      <c r="AU307" s="244" t="s">
        <v>86</v>
      </c>
      <c r="AV307" s="13" t="s">
        <v>83</v>
      </c>
      <c r="AW307" s="13" t="s">
        <v>32</v>
      </c>
      <c r="AX307" s="13" t="s">
        <v>75</v>
      </c>
      <c r="AY307" s="244" t="s">
        <v>154</v>
      </c>
    </row>
    <row r="308" spans="1:51" s="13" customFormat="1" ht="12">
      <c r="A308" s="13"/>
      <c r="B308" s="234"/>
      <c r="C308" s="235"/>
      <c r="D308" s="236" t="s">
        <v>162</v>
      </c>
      <c r="E308" s="237" t="s">
        <v>1</v>
      </c>
      <c r="F308" s="238" t="s">
        <v>349</v>
      </c>
      <c r="G308" s="235"/>
      <c r="H308" s="237" t="s">
        <v>1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162</v>
      </c>
      <c r="AU308" s="244" t="s">
        <v>86</v>
      </c>
      <c r="AV308" s="13" t="s">
        <v>83</v>
      </c>
      <c r="AW308" s="13" t="s">
        <v>32</v>
      </c>
      <c r="AX308" s="13" t="s">
        <v>75</v>
      </c>
      <c r="AY308" s="244" t="s">
        <v>154</v>
      </c>
    </row>
    <row r="309" spans="1:51" s="14" customFormat="1" ht="12">
      <c r="A309" s="14"/>
      <c r="B309" s="245"/>
      <c r="C309" s="246"/>
      <c r="D309" s="236" t="s">
        <v>162</v>
      </c>
      <c r="E309" s="247" t="s">
        <v>1</v>
      </c>
      <c r="F309" s="248" t="s">
        <v>350</v>
      </c>
      <c r="G309" s="246"/>
      <c r="H309" s="249">
        <v>3.9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162</v>
      </c>
      <c r="AU309" s="255" t="s">
        <v>86</v>
      </c>
      <c r="AV309" s="14" t="s">
        <v>86</v>
      </c>
      <c r="AW309" s="14" t="s">
        <v>32</v>
      </c>
      <c r="AX309" s="14" t="s">
        <v>75</v>
      </c>
      <c r="AY309" s="255" t="s">
        <v>154</v>
      </c>
    </row>
    <row r="310" spans="1:51" s="13" customFormat="1" ht="12">
      <c r="A310" s="13"/>
      <c r="B310" s="234"/>
      <c r="C310" s="235"/>
      <c r="D310" s="236" t="s">
        <v>162</v>
      </c>
      <c r="E310" s="237" t="s">
        <v>1</v>
      </c>
      <c r="F310" s="238" t="s">
        <v>167</v>
      </c>
      <c r="G310" s="235"/>
      <c r="H310" s="237" t="s">
        <v>1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162</v>
      </c>
      <c r="AU310" s="244" t="s">
        <v>86</v>
      </c>
      <c r="AV310" s="13" t="s">
        <v>83</v>
      </c>
      <c r="AW310" s="13" t="s">
        <v>32</v>
      </c>
      <c r="AX310" s="13" t="s">
        <v>75</v>
      </c>
      <c r="AY310" s="244" t="s">
        <v>154</v>
      </c>
    </row>
    <row r="311" spans="1:51" s="13" customFormat="1" ht="12">
      <c r="A311" s="13"/>
      <c r="B311" s="234"/>
      <c r="C311" s="235"/>
      <c r="D311" s="236" t="s">
        <v>162</v>
      </c>
      <c r="E311" s="237" t="s">
        <v>1</v>
      </c>
      <c r="F311" s="238" t="s">
        <v>351</v>
      </c>
      <c r="G311" s="235"/>
      <c r="H311" s="237" t="s">
        <v>1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162</v>
      </c>
      <c r="AU311" s="244" t="s">
        <v>86</v>
      </c>
      <c r="AV311" s="13" t="s">
        <v>83</v>
      </c>
      <c r="AW311" s="13" t="s">
        <v>32</v>
      </c>
      <c r="AX311" s="13" t="s">
        <v>75</v>
      </c>
      <c r="AY311" s="244" t="s">
        <v>154</v>
      </c>
    </row>
    <row r="312" spans="1:51" s="14" customFormat="1" ht="12">
      <c r="A312" s="14"/>
      <c r="B312" s="245"/>
      <c r="C312" s="246"/>
      <c r="D312" s="236" t="s">
        <v>162</v>
      </c>
      <c r="E312" s="247" t="s">
        <v>1</v>
      </c>
      <c r="F312" s="248" t="s">
        <v>352</v>
      </c>
      <c r="G312" s="246"/>
      <c r="H312" s="249">
        <v>0.585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162</v>
      </c>
      <c r="AU312" s="255" t="s">
        <v>86</v>
      </c>
      <c r="AV312" s="14" t="s">
        <v>86</v>
      </c>
      <c r="AW312" s="14" t="s">
        <v>32</v>
      </c>
      <c r="AX312" s="14" t="s">
        <v>75</v>
      </c>
      <c r="AY312" s="255" t="s">
        <v>154</v>
      </c>
    </row>
    <row r="313" spans="1:51" s="14" customFormat="1" ht="12">
      <c r="A313" s="14"/>
      <c r="B313" s="245"/>
      <c r="C313" s="246"/>
      <c r="D313" s="236" t="s">
        <v>162</v>
      </c>
      <c r="E313" s="247" t="s">
        <v>1</v>
      </c>
      <c r="F313" s="248" t="s">
        <v>353</v>
      </c>
      <c r="G313" s="246"/>
      <c r="H313" s="249">
        <v>0.41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162</v>
      </c>
      <c r="AU313" s="255" t="s">
        <v>86</v>
      </c>
      <c r="AV313" s="14" t="s">
        <v>86</v>
      </c>
      <c r="AW313" s="14" t="s">
        <v>32</v>
      </c>
      <c r="AX313" s="14" t="s">
        <v>75</v>
      </c>
      <c r="AY313" s="255" t="s">
        <v>154</v>
      </c>
    </row>
    <row r="314" spans="1:51" s="15" customFormat="1" ht="12">
      <c r="A314" s="15"/>
      <c r="B314" s="256"/>
      <c r="C314" s="257"/>
      <c r="D314" s="236" t="s">
        <v>162</v>
      </c>
      <c r="E314" s="258" t="s">
        <v>1</v>
      </c>
      <c r="F314" s="259" t="s">
        <v>172</v>
      </c>
      <c r="G314" s="257"/>
      <c r="H314" s="260">
        <v>7.5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6" t="s">
        <v>162</v>
      </c>
      <c r="AU314" s="266" t="s">
        <v>86</v>
      </c>
      <c r="AV314" s="15" t="s">
        <v>160</v>
      </c>
      <c r="AW314" s="15" t="s">
        <v>32</v>
      </c>
      <c r="AX314" s="15" t="s">
        <v>83</v>
      </c>
      <c r="AY314" s="266" t="s">
        <v>154</v>
      </c>
    </row>
    <row r="315" spans="1:65" s="2" customFormat="1" ht="33" customHeight="1">
      <c r="A315" s="39"/>
      <c r="B315" s="40"/>
      <c r="C315" s="220" t="s">
        <v>354</v>
      </c>
      <c r="D315" s="220" t="s">
        <v>156</v>
      </c>
      <c r="E315" s="221" t="s">
        <v>355</v>
      </c>
      <c r="F315" s="222" t="s">
        <v>356</v>
      </c>
      <c r="G315" s="223" t="s">
        <v>159</v>
      </c>
      <c r="H315" s="224">
        <v>0.6</v>
      </c>
      <c r="I315" s="225"/>
      <c r="J315" s="226">
        <f>ROUND(I315*H315,2)</f>
        <v>0</v>
      </c>
      <c r="K315" s="227"/>
      <c r="L315" s="45"/>
      <c r="M315" s="228" t="s">
        <v>1</v>
      </c>
      <c r="N315" s="229" t="s">
        <v>40</v>
      </c>
      <c r="O315" s="92"/>
      <c r="P315" s="230">
        <f>O315*H315</f>
        <v>0</v>
      </c>
      <c r="Q315" s="230">
        <v>2.50187</v>
      </c>
      <c r="R315" s="230">
        <f>Q315*H315</f>
        <v>1.5011219999999998</v>
      </c>
      <c r="S315" s="230">
        <v>0</v>
      </c>
      <c r="T315" s="23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2" t="s">
        <v>160</v>
      </c>
      <c r="AT315" s="232" t="s">
        <v>156</v>
      </c>
      <c r="AU315" s="232" t="s">
        <v>86</v>
      </c>
      <c r="AY315" s="18" t="s">
        <v>154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8" t="s">
        <v>83</v>
      </c>
      <c r="BK315" s="233">
        <f>ROUND(I315*H315,2)</f>
        <v>0</v>
      </c>
      <c r="BL315" s="18" t="s">
        <v>160</v>
      </c>
      <c r="BM315" s="232" t="s">
        <v>357</v>
      </c>
    </row>
    <row r="316" spans="1:51" s="13" customFormat="1" ht="12">
      <c r="A316" s="13"/>
      <c r="B316" s="234"/>
      <c r="C316" s="235"/>
      <c r="D316" s="236" t="s">
        <v>162</v>
      </c>
      <c r="E316" s="237" t="s">
        <v>1</v>
      </c>
      <c r="F316" s="238" t="s">
        <v>358</v>
      </c>
      <c r="G316" s="235"/>
      <c r="H316" s="237" t="s">
        <v>1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162</v>
      </c>
      <c r="AU316" s="244" t="s">
        <v>86</v>
      </c>
      <c r="AV316" s="13" t="s">
        <v>83</v>
      </c>
      <c r="AW316" s="13" t="s">
        <v>32</v>
      </c>
      <c r="AX316" s="13" t="s">
        <v>75</v>
      </c>
      <c r="AY316" s="244" t="s">
        <v>154</v>
      </c>
    </row>
    <row r="317" spans="1:51" s="13" customFormat="1" ht="12">
      <c r="A317" s="13"/>
      <c r="B317" s="234"/>
      <c r="C317" s="235"/>
      <c r="D317" s="236" t="s">
        <v>162</v>
      </c>
      <c r="E317" s="237" t="s">
        <v>1</v>
      </c>
      <c r="F317" s="238" t="s">
        <v>163</v>
      </c>
      <c r="G317" s="235"/>
      <c r="H317" s="237" t="s">
        <v>1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162</v>
      </c>
      <c r="AU317" s="244" t="s">
        <v>86</v>
      </c>
      <c r="AV317" s="13" t="s">
        <v>83</v>
      </c>
      <c r="AW317" s="13" t="s">
        <v>32</v>
      </c>
      <c r="AX317" s="13" t="s">
        <v>75</v>
      </c>
      <c r="AY317" s="244" t="s">
        <v>154</v>
      </c>
    </row>
    <row r="318" spans="1:51" s="13" customFormat="1" ht="12">
      <c r="A318" s="13"/>
      <c r="B318" s="234"/>
      <c r="C318" s="235"/>
      <c r="D318" s="236" t="s">
        <v>162</v>
      </c>
      <c r="E318" s="237" t="s">
        <v>1</v>
      </c>
      <c r="F318" s="238" t="s">
        <v>164</v>
      </c>
      <c r="G318" s="235"/>
      <c r="H318" s="237" t="s">
        <v>1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162</v>
      </c>
      <c r="AU318" s="244" t="s">
        <v>86</v>
      </c>
      <c r="AV318" s="13" t="s">
        <v>83</v>
      </c>
      <c r="AW318" s="13" t="s">
        <v>32</v>
      </c>
      <c r="AX318" s="13" t="s">
        <v>75</v>
      </c>
      <c r="AY318" s="244" t="s">
        <v>154</v>
      </c>
    </row>
    <row r="319" spans="1:51" s="13" customFormat="1" ht="12">
      <c r="A319" s="13"/>
      <c r="B319" s="234"/>
      <c r="C319" s="235"/>
      <c r="D319" s="236" t="s">
        <v>162</v>
      </c>
      <c r="E319" s="237" t="s">
        <v>1</v>
      </c>
      <c r="F319" s="238" t="s">
        <v>359</v>
      </c>
      <c r="G319" s="235"/>
      <c r="H319" s="237" t="s">
        <v>1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162</v>
      </c>
      <c r="AU319" s="244" t="s">
        <v>86</v>
      </c>
      <c r="AV319" s="13" t="s">
        <v>83</v>
      </c>
      <c r="AW319" s="13" t="s">
        <v>32</v>
      </c>
      <c r="AX319" s="13" t="s">
        <v>75</v>
      </c>
      <c r="AY319" s="244" t="s">
        <v>154</v>
      </c>
    </row>
    <row r="320" spans="1:51" s="14" customFormat="1" ht="12">
      <c r="A320" s="14"/>
      <c r="B320" s="245"/>
      <c r="C320" s="246"/>
      <c r="D320" s="236" t="s">
        <v>162</v>
      </c>
      <c r="E320" s="247" t="s">
        <v>1</v>
      </c>
      <c r="F320" s="248" t="s">
        <v>360</v>
      </c>
      <c r="G320" s="246"/>
      <c r="H320" s="249">
        <v>0.055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162</v>
      </c>
      <c r="AU320" s="255" t="s">
        <v>86</v>
      </c>
      <c r="AV320" s="14" t="s">
        <v>86</v>
      </c>
      <c r="AW320" s="14" t="s">
        <v>32</v>
      </c>
      <c r="AX320" s="14" t="s">
        <v>75</v>
      </c>
      <c r="AY320" s="255" t="s">
        <v>154</v>
      </c>
    </row>
    <row r="321" spans="1:51" s="13" customFormat="1" ht="12">
      <c r="A321" s="13"/>
      <c r="B321" s="234"/>
      <c r="C321" s="235"/>
      <c r="D321" s="236" t="s">
        <v>162</v>
      </c>
      <c r="E321" s="237" t="s">
        <v>1</v>
      </c>
      <c r="F321" s="238" t="s">
        <v>361</v>
      </c>
      <c r="G321" s="235"/>
      <c r="H321" s="237" t="s">
        <v>1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162</v>
      </c>
      <c r="AU321" s="244" t="s">
        <v>86</v>
      </c>
      <c r="AV321" s="13" t="s">
        <v>83</v>
      </c>
      <c r="AW321" s="13" t="s">
        <v>32</v>
      </c>
      <c r="AX321" s="13" t="s">
        <v>75</v>
      </c>
      <c r="AY321" s="244" t="s">
        <v>154</v>
      </c>
    </row>
    <row r="322" spans="1:51" s="13" customFormat="1" ht="12">
      <c r="A322" s="13"/>
      <c r="B322" s="234"/>
      <c r="C322" s="235"/>
      <c r="D322" s="236" t="s">
        <v>162</v>
      </c>
      <c r="E322" s="237" t="s">
        <v>1</v>
      </c>
      <c r="F322" s="238" t="s">
        <v>362</v>
      </c>
      <c r="G322" s="235"/>
      <c r="H322" s="237" t="s">
        <v>1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162</v>
      </c>
      <c r="AU322" s="244" t="s">
        <v>86</v>
      </c>
      <c r="AV322" s="13" t="s">
        <v>83</v>
      </c>
      <c r="AW322" s="13" t="s">
        <v>32</v>
      </c>
      <c r="AX322" s="13" t="s">
        <v>75</v>
      </c>
      <c r="AY322" s="244" t="s">
        <v>154</v>
      </c>
    </row>
    <row r="323" spans="1:51" s="14" customFormat="1" ht="12">
      <c r="A323" s="14"/>
      <c r="B323" s="245"/>
      <c r="C323" s="246"/>
      <c r="D323" s="236" t="s">
        <v>162</v>
      </c>
      <c r="E323" s="247" t="s">
        <v>1</v>
      </c>
      <c r="F323" s="248" t="s">
        <v>363</v>
      </c>
      <c r="G323" s="246"/>
      <c r="H323" s="249">
        <v>0.05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162</v>
      </c>
      <c r="AU323" s="255" t="s">
        <v>86</v>
      </c>
      <c r="AV323" s="14" t="s">
        <v>86</v>
      </c>
      <c r="AW323" s="14" t="s">
        <v>32</v>
      </c>
      <c r="AX323" s="14" t="s">
        <v>75</v>
      </c>
      <c r="AY323" s="255" t="s">
        <v>154</v>
      </c>
    </row>
    <row r="324" spans="1:51" s="13" customFormat="1" ht="12">
      <c r="A324" s="13"/>
      <c r="B324" s="234"/>
      <c r="C324" s="235"/>
      <c r="D324" s="236" t="s">
        <v>162</v>
      </c>
      <c r="E324" s="237" t="s">
        <v>1</v>
      </c>
      <c r="F324" s="238" t="s">
        <v>169</v>
      </c>
      <c r="G324" s="235"/>
      <c r="H324" s="237" t="s">
        <v>1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162</v>
      </c>
      <c r="AU324" s="244" t="s">
        <v>86</v>
      </c>
      <c r="AV324" s="13" t="s">
        <v>83</v>
      </c>
      <c r="AW324" s="13" t="s">
        <v>32</v>
      </c>
      <c r="AX324" s="13" t="s">
        <v>75</v>
      </c>
      <c r="AY324" s="244" t="s">
        <v>154</v>
      </c>
    </row>
    <row r="325" spans="1:51" s="14" customFormat="1" ht="12">
      <c r="A325" s="14"/>
      <c r="B325" s="245"/>
      <c r="C325" s="246"/>
      <c r="D325" s="236" t="s">
        <v>162</v>
      </c>
      <c r="E325" s="247" t="s">
        <v>1</v>
      </c>
      <c r="F325" s="248" t="s">
        <v>364</v>
      </c>
      <c r="G325" s="246"/>
      <c r="H325" s="249">
        <v>0.4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162</v>
      </c>
      <c r="AU325" s="255" t="s">
        <v>86</v>
      </c>
      <c r="AV325" s="14" t="s">
        <v>86</v>
      </c>
      <c r="AW325" s="14" t="s">
        <v>32</v>
      </c>
      <c r="AX325" s="14" t="s">
        <v>75</v>
      </c>
      <c r="AY325" s="255" t="s">
        <v>154</v>
      </c>
    </row>
    <row r="326" spans="1:51" s="14" customFormat="1" ht="12">
      <c r="A326" s="14"/>
      <c r="B326" s="245"/>
      <c r="C326" s="246"/>
      <c r="D326" s="236" t="s">
        <v>162</v>
      </c>
      <c r="E326" s="247" t="s">
        <v>1</v>
      </c>
      <c r="F326" s="248" t="s">
        <v>365</v>
      </c>
      <c r="G326" s="246"/>
      <c r="H326" s="249">
        <v>0.095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162</v>
      </c>
      <c r="AU326" s="255" t="s">
        <v>86</v>
      </c>
      <c r="AV326" s="14" t="s">
        <v>86</v>
      </c>
      <c r="AW326" s="14" t="s">
        <v>32</v>
      </c>
      <c r="AX326" s="14" t="s">
        <v>75</v>
      </c>
      <c r="AY326" s="255" t="s">
        <v>154</v>
      </c>
    </row>
    <row r="327" spans="1:51" s="15" customFormat="1" ht="12">
      <c r="A327" s="15"/>
      <c r="B327" s="256"/>
      <c r="C327" s="257"/>
      <c r="D327" s="236" t="s">
        <v>162</v>
      </c>
      <c r="E327" s="258" t="s">
        <v>1</v>
      </c>
      <c r="F327" s="259" t="s">
        <v>172</v>
      </c>
      <c r="G327" s="257"/>
      <c r="H327" s="260">
        <v>0.6</v>
      </c>
      <c r="I327" s="261"/>
      <c r="J327" s="257"/>
      <c r="K327" s="257"/>
      <c r="L327" s="262"/>
      <c r="M327" s="263"/>
      <c r="N327" s="264"/>
      <c r="O327" s="264"/>
      <c r="P327" s="264"/>
      <c r="Q327" s="264"/>
      <c r="R327" s="264"/>
      <c r="S327" s="264"/>
      <c r="T327" s="26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6" t="s">
        <v>162</v>
      </c>
      <c r="AU327" s="266" t="s">
        <v>86</v>
      </c>
      <c r="AV327" s="15" t="s">
        <v>160</v>
      </c>
      <c r="AW327" s="15" t="s">
        <v>32</v>
      </c>
      <c r="AX327" s="15" t="s">
        <v>83</v>
      </c>
      <c r="AY327" s="266" t="s">
        <v>154</v>
      </c>
    </row>
    <row r="328" spans="1:65" s="2" customFormat="1" ht="33" customHeight="1">
      <c r="A328" s="39"/>
      <c r="B328" s="40"/>
      <c r="C328" s="220" t="s">
        <v>366</v>
      </c>
      <c r="D328" s="220" t="s">
        <v>156</v>
      </c>
      <c r="E328" s="221" t="s">
        <v>367</v>
      </c>
      <c r="F328" s="222" t="s">
        <v>368</v>
      </c>
      <c r="G328" s="223" t="s">
        <v>159</v>
      </c>
      <c r="H328" s="224">
        <v>1.9</v>
      </c>
      <c r="I328" s="225"/>
      <c r="J328" s="226">
        <f>ROUND(I328*H328,2)</f>
        <v>0</v>
      </c>
      <c r="K328" s="227"/>
      <c r="L328" s="45"/>
      <c r="M328" s="228" t="s">
        <v>1</v>
      </c>
      <c r="N328" s="229" t="s">
        <v>40</v>
      </c>
      <c r="O328" s="92"/>
      <c r="P328" s="230">
        <f>O328*H328</f>
        <v>0</v>
      </c>
      <c r="Q328" s="230">
        <v>2.50187</v>
      </c>
      <c r="R328" s="230">
        <f>Q328*H328</f>
        <v>4.753552999999999</v>
      </c>
      <c r="S328" s="230">
        <v>0</v>
      </c>
      <c r="T328" s="23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2" t="s">
        <v>160</v>
      </c>
      <c r="AT328" s="232" t="s">
        <v>156</v>
      </c>
      <c r="AU328" s="232" t="s">
        <v>86</v>
      </c>
      <c r="AY328" s="18" t="s">
        <v>154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8" t="s">
        <v>83</v>
      </c>
      <c r="BK328" s="233">
        <f>ROUND(I328*H328,2)</f>
        <v>0</v>
      </c>
      <c r="BL328" s="18" t="s">
        <v>160</v>
      </c>
      <c r="BM328" s="232" t="s">
        <v>369</v>
      </c>
    </row>
    <row r="329" spans="1:51" s="13" customFormat="1" ht="12">
      <c r="A329" s="13"/>
      <c r="B329" s="234"/>
      <c r="C329" s="235"/>
      <c r="D329" s="236" t="s">
        <v>162</v>
      </c>
      <c r="E329" s="237" t="s">
        <v>1</v>
      </c>
      <c r="F329" s="238" t="s">
        <v>213</v>
      </c>
      <c r="G329" s="235"/>
      <c r="H329" s="237" t="s">
        <v>1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162</v>
      </c>
      <c r="AU329" s="244" t="s">
        <v>86</v>
      </c>
      <c r="AV329" s="13" t="s">
        <v>83</v>
      </c>
      <c r="AW329" s="13" t="s">
        <v>32</v>
      </c>
      <c r="AX329" s="13" t="s">
        <v>75</v>
      </c>
      <c r="AY329" s="244" t="s">
        <v>154</v>
      </c>
    </row>
    <row r="330" spans="1:51" s="13" customFormat="1" ht="12">
      <c r="A330" s="13"/>
      <c r="B330" s="234"/>
      <c r="C330" s="235"/>
      <c r="D330" s="236" t="s">
        <v>162</v>
      </c>
      <c r="E330" s="237" t="s">
        <v>1</v>
      </c>
      <c r="F330" s="238" t="s">
        <v>370</v>
      </c>
      <c r="G330" s="235"/>
      <c r="H330" s="237" t="s">
        <v>1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162</v>
      </c>
      <c r="AU330" s="244" t="s">
        <v>86</v>
      </c>
      <c r="AV330" s="13" t="s">
        <v>83</v>
      </c>
      <c r="AW330" s="13" t="s">
        <v>32</v>
      </c>
      <c r="AX330" s="13" t="s">
        <v>75</v>
      </c>
      <c r="AY330" s="244" t="s">
        <v>154</v>
      </c>
    </row>
    <row r="331" spans="1:51" s="14" customFormat="1" ht="12">
      <c r="A331" s="14"/>
      <c r="B331" s="245"/>
      <c r="C331" s="246"/>
      <c r="D331" s="236" t="s">
        <v>162</v>
      </c>
      <c r="E331" s="247" t="s">
        <v>1</v>
      </c>
      <c r="F331" s="248" t="s">
        <v>371</v>
      </c>
      <c r="G331" s="246"/>
      <c r="H331" s="249">
        <v>0.968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162</v>
      </c>
      <c r="AU331" s="255" t="s">
        <v>86</v>
      </c>
      <c r="AV331" s="14" t="s">
        <v>86</v>
      </c>
      <c r="AW331" s="14" t="s">
        <v>32</v>
      </c>
      <c r="AX331" s="14" t="s">
        <v>75</v>
      </c>
      <c r="AY331" s="255" t="s">
        <v>154</v>
      </c>
    </row>
    <row r="332" spans="1:51" s="14" customFormat="1" ht="12">
      <c r="A332" s="14"/>
      <c r="B332" s="245"/>
      <c r="C332" s="246"/>
      <c r="D332" s="236" t="s">
        <v>162</v>
      </c>
      <c r="E332" s="247" t="s">
        <v>1</v>
      </c>
      <c r="F332" s="248" t="s">
        <v>372</v>
      </c>
      <c r="G332" s="246"/>
      <c r="H332" s="249">
        <v>0.032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162</v>
      </c>
      <c r="AU332" s="255" t="s">
        <v>86</v>
      </c>
      <c r="AV332" s="14" t="s">
        <v>86</v>
      </c>
      <c r="AW332" s="14" t="s">
        <v>32</v>
      </c>
      <c r="AX332" s="14" t="s">
        <v>75</v>
      </c>
      <c r="AY332" s="255" t="s">
        <v>154</v>
      </c>
    </row>
    <row r="333" spans="1:51" s="16" customFormat="1" ht="12">
      <c r="A333" s="16"/>
      <c r="B333" s="267"/>
      <c r="C333" s="268"/>
      <c r="D333" s="236" t="s">
        <v>162</v>
      </c>
      <c r="E333" s="269" t="s">
        <v>1</v>
      </c>
      <c r="F333" s="270" t="s">
        <v>373</v>
      </c>
      <c r="G333" s="268"/>
      <c r="H333" s="271">
        <v>1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77" t="s">
        <v>162</v>
      </c>
      <c r="AU333" s="277" t="s">
        <v>86</v>
      </c>
      <c r="AV333" s="16" t="s">
        <v>180</v>
      </c>
      <c r="AW333" s="16" t="s">
        <v>32</v>
      </c>
      <c r="AX333" s="16" t="s">
        <v>75</v>
      </c>
      <c r="AY333" s="277" t="s">
        <v>154</v>
      </c>
    </row>
    <row r="334" spans="1:51" s="13" customFormat="1" ht="12">
      <c r="A334" s="13"/>
      <c r="B334" s="234"/>
      <c r="C334" s="235"/>
      <c r="D334" s="236" t="s">
        <v>162</v>
      </c>
      <c r="E334" s="237" t="s">
        <v>1</v>
      </c>
      <c r="F334" s="238" t="s">
        <v>374</v>
      </c>
      <c r="G334" s="235"/>
      <c r="H334" s="237" t="s">
        <v>1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162</v>
      </c>
      <c r="AU334" s="244" t="s">
        <v>86</v>
      </c>
      <c r="AV334" s="13" t="s">
        <v>83</v>
      </c>
      <c r="AW334" s="13" t="s">
        <v>32</v>
      </c>
      <c r="AX334" s="13" t="s">
        <v>75</v>
      </c>
      <c r="AY334" s="244" t="s">
        <v>154</v>
      </c>
    </row>
    <row r="335" spans="1:51" s="14" customFormat="1" ht="12">
      <c r="A335" s="14"/>
      <c r="B335" s="245"/>
      <c r="C335" s="246"/>
      <c r="D335" s="236" t="s">
        <v>162</v>
      </c>
      <c r="E335" s="247" t="s">
        <v>1</v>
      </c>
      <c r="F335" s="248" t="s">
        <v>375</v>
      </c>
      <c r="G335" s="246"/>
      <c r="H335" s="249">
        <v>0.9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162</v>
      </c>
      <c r="AU335" s="255" t="s">
        <v>86</v>
      </c>
      <c r="AV335" s="14" t="s">
        <v>86</v>
      </c>
      <c r="AW335" s="14" t="s">
        <v>32</v>
      </c>
      <c r="AX335" s="14" t="s">
        <v>75</v>
      </c>
      <c r="AY335" s="255" t="s">
        <v>154</v>
      </c>
    </row>
    <row r="336" spans="1:51" s="15" customFormat="1" ht="12">
      <c r="A336" s="15"/>
      <c r="B336" s="256"/>
      <c r="C336" s="257"/>
      <c r="D336" s="236" t="s">
        <v>162</v>
      </c>
      <c r="E336" s="258" t="s">
        <v>1</v>
      </c>
      <c r="F336" s="259" t="s">
        <v>172</v>
      </c>
      <c r="G336" s="257"/>
      <c r="H336" s="260">
        <v>1.9</v>
      </c>
      <c r="I336" s="261"/>
      <c r="J336" s="257"/>
      <c r="K336" s="257"/>
      <c r="L336" s="262"/>
      <c r="M336" s="263"/>
      <c r="N336" s="264"/>
      <c r="O336" s="264"/>
      <c r="P336" s="264"/>
      <c r="Q336" s="264"/>
      <c r="R336" s="264"/>
      <c r="S336" s="264"/>
      <c r="T336" s="26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6" t="s">
        <v>162</v>
      </c>
      <c r="AU336" s="266" t="s">
        <v>86</v>
      </c>
      <c r="AV336" s="15" t="s">
        <v>160</v>
      </c>
      <c r="AW336" s="15" t="s">
        <v>32</v>
      </c>
      <c r="AX336" s="15" t="s">
        <v>83</v>
      </c>
      <c r="AY336" s="266" t="s">
        <v>154</v>
      </c>
    </row>
    <row r="337" spans="1:65" s="2" customFormat="1" ht="33" customHeight="1">
      <c r="A337" s="39"/>
      <c r="B337" s="40"/>
      <c r="C337" s="220" t="s">
        <v>376</v>
      </c>
      <c r="D337" s="220" t="s">
        <v>156</v>
      </c>
      <c r="E337" s="221" t="s">
        <v>377</v>
      </c>
      <c r="F337" s="222" t="s">
        <v>378</v>
      </c>
      <c r="G337" s="223" t="s">
        <v>159</v>
      </c>
      <c r="H337" s="224">
        <v>1.9</v>
      </c>
      <c r="I337" s="225"/>
      <c r="J337" s="226">
        <f>ROUND(I337*H337,2)</f>
        <v>0</v>
      </c>
      <c r="K337" s="227"/>
      <c r="L337" s="45"/>
      <c r="M337" s="228" t="s">
        <v>1</v>
      </c>
      <c r="N337" s="229" t="s">
        <v>40</v>
      </c>
      <c r="O337" s="92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160</v>
      </c>
      <c r="AT337" s="232" t="s">
        <v>156</v>
      </c>
      <c r="AU337" s="232" t="s">
        <v>86</v>
      </c>
      <c r="AY337" s="18" t="s">
        <v>154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83</v>
      </c>
      <c r="BK337" s="233">
        <f>ROUND(I337*H337,2)</f>
        <v>0</v>
      </c>
      <c r="BL337" s="18" t="s">
        <v>160</v>
      </c>
      <c r="BM337" s="232" t="s">
        <v>379</v>
      </c>
    </row>
    <row r="338" spans="1:51" s="13" customFormat="1" ht="12">
      <c r="A338" s="13"/>
      <c r="B338" s="234"/>
      <c r="C338" s="235"/>
      <c r="D338" s="236" t="s">
        <v>162</v>
      </c>
      <c r="E338" s="237" t="s">
        <v>1</v>
      </c>
      <c r="F338" s="238" t="s">
        <v>380</v>
      </c>
      <c r="G338" s="235"/>
      <c r="H338" s="237" t="s">
        <v>1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162</v>
      </c>
      <c r="AU338" s="244" t="s">
        <v>86</v>
      </c>
      <c r="AV338" s="13" t="s">
        <v>83</v>
      </c>
      <c r="AW338" s="13" t="s">
        <v>32</v>
      </c>
      <c r="AX338" s="13" t="s">
        <v>75</v>
      </c>
      <c r="AY338" s="244" t="s">
        <v>154</v>
      </c>
    </row>
    <row r="339" spans="1:51" s="14" customFormat="1" ht="12">
      <c r="A339" s="14"/>
      <c r="B339" s="245"/>
      <c r="C339" s="246"/>
      <c r="D339" s="236" t="s">
        <v>162</v>
      </c>
      <c r="E339" s="247" t="s">
        <v>1</v>
      </c>
      <c r="F339" s="248" t="s">
        <v>381</v>
      </c>
      <c r="G339" s="246"/>
      <c r="H339" s="249">
        <v>1.9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162</v>
      </c>
      <c r="AU339" s="255" t="s">
        <v>86</v>
      </c>
      <c r="AV339" s="14" t="s">
        <v>86</v>
      </c>
      <c r="AW339" s="14" t="s">
        <v>32</v>
      </c>
      <c r="AX339" s="14" t="s">
        <v>83</v>
      </c>
      <c r="AY339" s="255" t="s">
        <v>154</v>
      </c>
    </row>
    <row r="340" spans="1:65" s="2" customFormat="1" ht="16.5" customHeight="1">
      <c r="A340" s="39"/>
      <c r="B340" s="40"/>
      <c r="C340" s="220" t="s">
        <v>382</v>
      </c>
      <c r="D340" s="220" t="s">
        <v>156</v>
      </c>
      <c r="E340" s="221" t="s">
        <v>383</v>
      </c>
      <c r="F340" s="222" t="s">
        <v>384</v>
      </c>
      <c r="G340" s="223" t="s">
        <v>231</v>
      </c>
      <c r="H340" s="224">
        <v>1</v>
      </c>
      <c r="I340" s="225"/>
      <c r="J340" s="226">
        <f>ROUND(I340*H340,2)</f>
        <v>0</v>
      </c>
      <c r="K340" s="227"/>
      <c r="L340" s="45"/>
      <c r="M340" s="228" t="s">
        <v>1</v>
      </c>
      <c r="N340" s="229" t="s">
        <v>40</v>
      </c>
      <c r="O340" s="92"/>
      <c r="P340" s="230">
        <f>O340*H340</f>
        <v>0</v>
      </c>
      <c r="Q340" s="230">
        <v>0.01352</v>
      </c>
      <c r="R340" s="230">
        <f>Q340*H340</f>
        <v>0.01352</v>
      </c>
      <c r="S340" s="230">
        <v>0</v>
      </c>
      <c r="T340" s="231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2" t="s">
        <v>160</v>
      </c>
      <c r="AT340" s="232" t="s">
        <v>156</v>
      </c>
      <c r="AU340" s="232" t="s">
        <v>86</v>
      </c>
      <c r="AY340" s="18" t="s">
        <v>154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8" t="s">
        <v>83</v>
      </c>
      <c r="BK340" s="233">
        <f>ROUND(I340*H340,2)</f>
        <v>0</v>
      </c>
      <c r="BL340" s="18" t="s">
        <v>160</v>
      </c>
      <c r="BM340" s="232" t="s">
        <v>385</v>
      </c>
    </row>
    <row r="341" spans="1:51" s="13" customFormat="1" ht="12">
      <c r="A341" s="13"/>
      <c r="B341" s="234"/>
      <c r="C341" s="235"/>
      <c r="D341" s="236" t="s">
        <v>162</v>
      </c>
      <c r="E341" s="237" t="s">
        <v>1</v>
      </c>
      <c r="F341" s="238" t="s">
        <v>213</v>
      </c>
      <c r="G341" s="235"/>
      <c r="H341" s="237" t="s">
        <v>1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162</v>
      </c>
      <c r="AU341" s="244" t="s">
        <v>86</v>
      </c>
      <c r="AV341" s="13" t="s">
        <v>83</v>
      </c>
      <c r="AW341" s="13" t="s">
        <v>32</v>
      </c>
      <c r="AX341" s="13" t="s">
        <v>75</v>
      </c>
      <c r="AY341" s="244" t="s">
        <v>154</v>
      </c>
    </row>
    <row r="342" spans="1:51" s="13" customFormat="1" ht="12">
      <c r="A342" s="13"/>
      <c r="B342" s="234"/>
      <c r="C342" s="235"/>
      <c r="D342" s="236" t="s">
        <v>162</v>
      </c>
      <c r="E342" s="237" t="s">
        <v>1</v>
      </c>
      <c r="F342" s="238" t="s">
        <v>370</v>
      </c>
      <c r="G342" s="235"/>
      <c r="H342" s="237" t="s">
        <v>1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162</v>
      </c>
      <c r="AU342" s="244" t="s">
        <v>86</v>
      </c>
      <c r="AV342" s="13" t="s">
        <v>83</v>
      </c>
      <c r="AW342" s="13" t="s">
        <v>32</v>
      </c>
      <c r="AX342" s="13" t="s">
        <v>75</v>
      </c>
      <c r="AY342" s="244" t="s">
        <v>154</v>
      </c>
    </row>
    <row r="343" spans="1:51" s="14" customFormat="1" ht="12">
      <c r="A343" s="14"/>
      <c r="B343" s="245"/>
      <c r="C343" s="246"/>
      <c r="D343" s="236" t="s">
        <v>162</v>
      </c>
      <c r="E343" s="247" t="s">
        <v>1</v>
      </c>
      <c r="F343" s="248" t="s">
        <v>386</v>
      </c>
      <c r="G343" s="246"/>
      <c r="H343" s="249">
        <v>0.84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5" t="s">
        <v>162</v>
      </c>
      <c r="AU343" s="255" t="s">
        <v>86</v>
      </c>
      <c r="AV343" s="14" t="s">
        <v>86</v>
      </c>
      <c r="AW343" s="14" t="s">
        <v>32</v>
      </c>
      <c r="AX343" s="14" t="s">
        <v>75</v>
      </c>
      <c r="AY343" s="255" t="s">
        <v>154</v>
      </c>
    </row>
    <row r="344" spans="1:51" s="14" customFormat="1" ht="12">
      <c r="A344" s="14"/>
      <c r="B344" s="245"/>
      <c r="C344" s="246"/>
      <c r="D344" s="236" t="s">
        <v>162</v>
      </c>
      <c r="E344" s="247" t="s">
        <v>1</v>
      </c>
      <c r="F344" s="248" t="s">
        <v>387</v>
      </c>
      <c r="G344" s="246"/>
      <c r="H344" s="249">
        <v>0.16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162</v>
      </c>
      <c r="AU344" s="255" t="s">
        <v>86</v>
      </c>
      <c r="AV344" s="14" t="s">
        <v>86</v>
      </c>
      <c r="AW344" s="14" t="s">
        <v>32</v>
      </c>
      <c r="AX344" s="14" t="s">
        <v>75</v>
      </c>
      <c r="AY344" s="255" t="s">
        <v>154</v>
      </c>
    </row>
    <row r="345" spans="1:51" s="15" customFormat="1" ht="12">
      <c r="A345" s="15"/>
      <c r="B345" s="256"/>
      <c r="C345" s="257"/>
      <c r="D345" s="236" t="s">
        <v>162</v>
      </c>
      <c r="E345" s="258" t="s">
        <v>1</v>
      </c>
      <c r="F345" s="259" t="s">
        <v>172</v>
      </c>
      <c r="G345" s="257"/>
      <c r="H345" s="260">
        <v>1</v>
      </c>
      <c r="I345" s="261"/>
      <c r="J345" s="257"/>
      <c r="K345" s="257"/>
      <c r="L345" s="262"/>
      <c r="M345" s="263"/>
      <c r="N345" s="264"/>
      <c r="O345" s="264"/>
      <c r="P345" s="264"/>
      <c r="Q345" s="264"/>
      <c r="R345" s="264"/>
      <c r="S345" s="264"/>
      <c r="T345" s="26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6" t="s">
        <v>162</v>
      </c>
      <c r="AU345" s="266" t="s">
        <v>86</v>
      </c>
      <c r="AV345" s="15" t="s">
        <v>160</v>
      </c>
      <c r="AW345" s="15" t="s">
        <v>32</v>
      </c>
      <c r="AX345" s="15" t="s">
        <v>83</v>
      </c>
      <c r="AY345" s="266" t="s">
        <v>154</v>
      </c>
    </row>
    <row r="346" spans="1:65" s="2" customFormat="1" ht="16.5" customHeight="1">
      <c r="A346" s="39"/>
      <c r="B346" s="40"/>
      <c r="C346" s="220" t="s">
        <v>388</v>
      </c>
      <c r="D346" s="220" t="s">
        <v>156</v>
      </c>
      <c r="E346" s="221" t="s">
        <v>389</v>
      </c>
      <c r="F346" s="222" t="s">
        <v>390</v>
      </c>
      <c r="G346" s="223" t="s">
        <v>231</v>
      </c>
      <c r="H346" s="224">
        <v>1</v>
      </c>
      <c r="I346" s="225"/>
      <c r="J346" s="226">
        <f>ROUND(I346*H346,2)</f>
        <v>0</v>
      </c>
      <c r="K346" s="227"/>
      <c r="L346" s="45"/>
      <c r="M346" s="228" t="s">
        <v>1</v>
      </c>
      <c r="N346" s="229" t="s">
        <v>40</v>
      </c>
      <c r="O346" s="92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2" t="s">
        <v>160</v>
      </c>
      <c r="AT346" s="232" t="s">
        <v>156</v>
      </c>
      <c r="AU346" s="232" t="s">
        <v>86</v>
      </c>
      <c r="AY346" s="18" t="s">
        <v>154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8" t="s">
        <v>83</v>
      </c>
      <c r="BK346" s="233">
        <f>ROUND(I346*H346,2)</f>
        <v>0</v>
      </c>
      <c r="BL346" s="18" t="s">
        <v>160</v>
      </c>
      <c r="BM346" s="232" t="s">
        <v>391</v>
      </c>
    </row>
    <row r="347" spans="1:65" s="2" customFormat="1" ht="16.5" customHeight="1">
      <c r="A347" s="39"/>
      <c r="B347" s="40"/>
      <c r="C347" s="220" t="s">
        <v>392</v>
      </c>
      <c r="D347" s="220" t="s">
        <v>156</v>
      </c>
      <c r="E347" s="221" t="s">
        <v>393</v>
      </c>
      <c r="F347" s="222" t="s">
        <v>394</v>
      </c>
      <c r="G347" s="223" t="s">
        <v>205</v>
      </c>
      <c r="H347" s="224">
        <v>0.1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40</v>
      </c>
      <c r="O347" s="92"/>
      <c r="P347" s="230">
        <f>O347*H347</f>
        <v>0</v>
      </c>
      <c r="Q347" s="230">
        <v>1.06277</v>
      </c>
      <c r="R347" s="230">
        <f>Q347*H347</f>
        <v>0.10627700000000001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160</v>
      </c>
      <c r="AT347" s="232" t="s">
        <v>156</v>
      </c>
      <c r="AU347" s="232" t="s">
        <v>86</v>
      </c>
      <c r="AY347" s="18" t="s">
        <v>154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83</v>
      </c>
      <c r="BK347" s="233">
        <f>ROUND(I347*H347,2)</f>
        <v>0</v>
      </c>
      <c r="BL347" s="18" t="s">
        <v>160</v>
      </c>
      <c r="BM347" s="232" t="s">
        <v>395</v>
      </c>
    </row>
    <row r="348" spans="1:51" s="13" customFormat="1" ht="12">
      <c r="A348" s="13"/>
      <c r="B348" s="234"/>
      <c r="C348" s="235"/>
      <c r="D348" s="236" t="s">
        <v>162</v>
      </c>
      <c r="E348" s="237" t="s">
        <v>1</v>
      </c>
      <c r="F348" s="238" t="s">
        <v>213</v>
      </c>
      <c r="G348" s="235"/>
      <c r="H348" s="237" t="s">
        <v>1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162</v>
      </c>
      <c r="AU348" s="244" t="s">
        <v>86</v>
      </c>
      <c r="AV348" s="13" t="s">
        <v>83</v>
      </c>
      <c r="AW348" s="13" t="s">
        <v>32</v>
      </c>
      <c r="AX348" s="13" t="s">
        <v>75</v>
      </c>
      <c r="AY348" s="244" t="s">
        <v>154</v>
      </c>
    </row>
    <row r="349" spans="1:51" s="13" customFormat="1" ht="12">
      <c r="A349" s="13"/>
      <c r="B349" s="234"/>
      <c r="C349" s="235"/>
      <c r="D349" s="236" t="s">
        <v>162</v>
      </c>
      <c r="E349" s="237" t="s">
        <v>1</v>
      </c>
      <c r="F349" s="238" t="s">
        <v>370</v>
      </c>
      <c r="G349" s="235"/>
      <c r="H349" s="237" t="s">
        <v>1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162</v>
      </c>
      <c r="AU349" s="244" t="s">
        <v>86</v>
      </c>
      <c r="AV349" s="13" t="s">
        <v>83</v>
      </c>
      <c r="AW349" s="13" t="s">
        <v>32</v>
      </c>
      <c r="AX349" s="13" t="s">
        <v>75</v>
      </c>
      <c r="AY349" s="244" t="s">
        <v>154</v>
      </c>
    </row>
    <row r="350" spans="1:51" s="14" customFormat="1" ht="12">
      <c r="A350" s="14"/>
      <c r="B350" s="245"/>
      <c r="C350" s="246"/>
      <c r="D350" s="236" t="s">
        <v>162</v>
      </c>
      <c r="E350" s="247" t="s">
        <v>1</v>
      </c>
      <c r="F350" s="248" t="s">
        <v>396</v>
      </c>
      <c r="G350" s="246"/>
      <c r="H350" s="249">
        <v>0.1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5" t="s">
        <v>162</v>
      </c>
      <c r="AU350" s="255" t="s">
        <v>86</v>
      </c>
      <c r="AV350" s="14" t="s">
        <v>86</v>
      </c>
      <c r="AW350" s="14" t="s">
        <v>32</v>
      </c>
      <c r="AX350" s="14" t="s">
        <v>83</v>
      </c>
      <c r="AY350" s="255" t="s">
        <v>154</v>
      </c>
    </row>
    <row r="351" spans="1:65" s="2" customFormat="1" ht="24.15" customHeight="1">
      <c r="A351" s="39"/>
      <c r="B351" s="40"/>
      <c r="C351" s="220" t="s">
        <v>397</v>
      </c>
      <c r="D351" s="220" t="s">
        <v>156</v>
      </c>
      <c r="E351" s="221" t="s">
        <v>398</v>
      </c>
      <c r="F351" s="222" t="s">
        <v>399</v>
      </c>
      <c r="G351" s="223" t="s">
        <v>231</v>
      </c>
      <c r="H351" s="224">
        <v>215.5</v>
      </c>
      <c r="I351" s="225"/>
      <c r="J351" s="226">
        <f>ROUND(I351*H351,2)</f>
        <v>0</v>
      </c>
      <c r="K351" s="227"/>
      <c r="L351" s="45"/>
      <c r="M351" s="228" t="s">
        <v>1</v>
      </c>
      <c r="N351" s="229" t="s">
        <v>40</v>
      </c>
      <c r="O351" s="92"/>
      <c r="P351" s="230">
        <f>O351*H351</f>
        <v>0</v>
      </c>
      <c r="Q351" s="230">
        <v>0.1231</v>
      </c>
      <c r="R351" s="230">
        <f>Q351*H351</f>
        <v>26.52805</v>
      </c>
      <c r="S351" s="230">
        <v>0</v>
      </c>
      <c r="T351" s="23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2" t="s">
        <v>160</v>
      </c>
      <c r="AT351" s="232" t="s">
        <v>156</v>
      </c>
      <c r="AU351" s="232" t="s">
        <v>86</v>
      </c>
      <c r="AY351" s="18" t="s">
        <v>154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8" t="s">
        <v>83</v>
      </c>
      <c r="BK351" s="233">
        <f>ROUND(I351*H351,2)</f>
        <v>0</v>
      </c>
      <c r="BL351" s="18" t="s">
        <v>160</v>
      </c>
      <c r="BM351" s="232" t="s">
        <v>400</v>
      </c>
    </row>
    <row r="352" spans="1:51" s="13" customFormat="1" ht="12">
      <c r="A352" s="13"/>
      <c r="B352" s="234"/>
      <c r="C352" s="235"/>
      <c r="D352" s="236" t="s">
        <v>162</v>
      </c>
      <c r="E352" s="237" t="s">
        <v>1</v>
      </c>
      <c r="F352" s="238" t="s">
        <v>167</v>
      </c>
      <c r="G352" s="235"/>
      <c r="H352" s="237" t="s">
        <v>1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162</v>
      </c>
      <c r="AU352" s="244" t="s">
        <v>86</v>
      </c>
      <c r="AV352" s="13" t="s">
        <v>83</v>
      </c>
      <c r="AW352" s="13" t="s">
        <v>32</v>
      </c>
      <c r="AX352" s="13" t="s">
        <v>75</v>
      </c>
      <c r="AY352" s="244" t="s">
        <v>154</v>
      </c>
    </row>
    <row r="353" spans="1:51" s="13" customFormat="1" ht="12">
      <c r="A353" s="13"/>
      <c r="B353" s="234"/>
      <c r="C353" s="235"/>
      <c r="D353" s="236" t="s">
        <v>162</v>
      </c>
      <c r="E353" s="237" t="s">
        <v>1</v>
      </c>
      <c r="F353" s="238" t="s">
        <v>401</v>
      </c>
      <c r="G353" s="235"/>
      <c r="H353" s="237" t="s">
        <v>1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162</v>
      </c>
      <c r="AU353" s="244" t="s">
        <v>86</v>
      </c>
      <c r="AV353" s="13" t="s">
        <v>83</v>
      </c>
      <c r="AW353" s="13" t="s">
        <v>32</v>
      </c>
      <c r="AX353" s="13" t="s">
        <v>75</v>
      </c>
      <c r="AY353" s="244" t="s">
        <v>154</v>
      </c>
    </row>
    <row r="354" spans="1:51" s="14" customFormat="1" ht="12">
      <c r="A354" s="14"/>
      <c r="B354" s="245"/>
      <c r="C354" s="246"/>
      <c r="D354" s="236" t="s">
        <v>162</v>
      </c>
      <c r="E354" s="247" t="s">
        <v>1</v>
      </c>
      <c r="F354" s="248" t="s">
        <v>402</v>
      </c>
      <c r="G354" s="246"/>
      <c r="H354" s="249">
        <v>65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162</v>
      </c>
      <c r="AU354" s="255" t="s">
        <v>86</v>
      </c>
      <c r="AV354" s="14" t="s">
        <v>86</v>
      </c>
      <c r="AW354" s="14" t="s">
        <v>32</v>
      </c>
      <c r="AX354" s="14" t="s">
        <v>75</v>
      </c>
      <c r="AY354" s="255" t="s">
        <v>154</v>
      </c>
    </row>
    <row r="355" spans="1:51" s="13" customFormat="1" ht="12">
      <c r="A355" s="13"/>
      <c r="B355" s="234"/>
      <c r="C355" s="235"/>
      <c r="D355" s="236" t="s">
        <v>162</v>
      </c>
      <c r="E355" s="237" t="s">
        <v>1</v>
      </c>
      <c r="F355" s="238" t="s">
        <v>403</v>
      </c>
      <c r="G355" s="235"/>
      <c r="H355" s="237" t="s">
        <v>1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162</v>
      </c>
      <c r="AU355" s="244" t="s">
        <v>86</v>
      </c>
      <c r="AV355" s="13" t="s">
        <v>83</v>
      </c>
      <c r="AW355" s="13" t="s">
        <v>32</v>
      </c>
      <c r="AX355" s="13" t="s">
        <v>75</v>
      </c>
      <c r="AY355" s="244" t="s">
        <v>154</v>
      </c>
    </row>
    <row r="356" spans="1:51" s="14" customFormat="1" ht="12">
      <c r="A356" s="14"/>
      <c r="B356" s="245"/>
      <c r="C356" s="246"/>
      <c r="D356" s="236" t="s">
        <v>162</v>
      </c>
      <c r="E356" s="247" t="s">
        <v>1</v>
      </c>
      <c r="F356" s="248" t="s">
        <v>334</v>
      </c>
      <c r="G356" s="246"/>
      <c r="H356" s="249">
        <v>86.5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162</v>
      </c>
      <c r="AU356" s="255" t="s">
        <v>86</v>
      </c>
      <c r="AV356" s="14" t="s">
        <v>86</v>
      </c>
      <c r="AW356" s="14" t="s">
        <v>32</v>
      </c>
      <c r="AX356" s="14" t="s">
        <v>75</v>
      </c>
      <c r="AY356" s="255" t="s">
        <v>154</v>
      </c>
    </row>
    <row r="357" spans="1:51" s="13" customFormat="1" ht="12">
      <c r="A357" s="13"/>
      <c r="B357" s="234"/>
      <c r="C357" s="235"/>
      <c r="D357" s="236" t="s">
        <v>162</v>
      </c>
      <c r="E357" s="237" t="s">
        <v>1</v>
      </c>
      <c r="F357" s="238" t="s">
        <v>213</v>
      </c>
      <c r="G357" s="235"/>
      <c r="H357" s="237" t="s">
        <v>1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162</v>
      </c>
      <c r="AU357" s="244" t="s">
        <v>86</v>
      </c>
      <c r="AV357" s="13" t="s">
        <v>83</v>
      </c>
      <c r="AW357" s="13" t="s">
        <v>32</v>
      </c>
      <c r="AX357" s="13" t="s">
        <v>75</v>
      </c>
      <c r="AY357" s="244" t="s">
        <v>154</v>
      </c>
    </row>
    <row r="358" spans="1:51" s="13" customFormat="1" ht="12">
      <c r="A358" s="13"/>
      <c r="B358" s="234"/>
      <c r="C358" s="235"/>
      <c r="D358" s="236" t="s">
        <v>162</v>
      </c>
      <c r="E358" s="237" t="s">
        <v>1</v>
      </c>
      <c r="F358" s="238" t="s">
        <v>313</v>
      </c>
      <c r="G358" s="235"/>
      <c r="H358" s="237" t="s">
        <v>1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4" t="s">
        <v>162</v>
      </c>
      <c r="AU358" s="244" t="s">
        <v>86</v>
      </c>
      <c r="AV358" s="13" t="s">
        <v>83</v>
      </c>
      <c r="AW358" s="13" t="s">
        <v>32</v>
      </c>
      <c r="AX358" s="13" t="s">
        <v>75</v>
      </c>
      <c r="AY358" s="244" t="s">
        <v>154</v>
      </c>
    </row>
    <row r="359" spans="1:51" s="14" customFormat="1" ht="12">
      <c r="A359" s="14"/>
      <c r="B359" s="245"/>
      <c r="C359" s="246"/>
      <c r="D359" s="236" t="s">
        <v>162</v>
      </c>
      <c r="E359" s="247" t="s">
        <v>1</v>
      </c>
      <c r="F359" s="248" t="s">
        <v>404</v>
      </c>
      <c r="G359" s="246"/>
      <c r="H359" s="249">
        <v>64</v>
      </c>
      <c r="I359" s="250"/>
      <c r="J359" s="246"/>
      <c r="K359" s="246"/>
      <c r="L359" s="251"/>
      <c r="M359" s="252"/>
      <c r="N359" s="253"/>
      <c r="O359" s="253"/>
      <c r="P359" s="253"/>
      <c r="Q359" s="253"/>
      <c r="R359" s="253"/>
      <c r="S359" s="253"/>
      <c r="T359" s="25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5" t="s">
        <v>162</v>
      </c>
      <c r="AU359" s="255" t="s">
        <v>86</v>
      </c>
      <c r="AV359" s="14" t="s">
        <v>86</v>
      </c>
      <c r="AW359" s="14" t="s">
        <v>32</v>
      </c>
      <c r="AX359" s="14" t="s">
        <v>75</v>
      </c>
      <c r="AY359" s="255" t="s">
        <v>154</v>
      </c>
    </row>
    <row r="360" spans="1:51" s="15" customFormat="1" ht="12">
      <c r="A360" s="15"/>
      <c r="B360" s="256"/>
      <c r="C360" s="257"/>
      <c r="D360" s="236" t="s">
        <v>162</v>
      </c>
      <c r="E360" s="258" t="s">
        <v>1</v>
      </c>
      <c r="F360" s="259" t="s">
        <v>172</v>
      </c>
      <c r="G360" s="257"/>
      <c r="H360" s="260">
        <v>215.5</v>
      </c>
      <c r="I360" s="261"/>
      <c r="J360" s="257"/>
      <c r="K360" s="257"/>
      <c r="L360" s="262"/>
      <c r="M360" s="263"/>
      <c r="N360" s="264"/>
      <c r="O360" s="264"/>
      <c r="P360" s="264"/>
      <c r="Q360" s="264"/>
      <c r="R360" s="264"/>
      <c r="S360" s="264"/>
      <c r="T360" s="26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6" t="s">
        <v>162</v>
      </c>
      <c r="AU360" s="266" t="s">
        <v>86</v>
      </c>
      <c r="AV360" s="15" t="s">
        <v>160</v>
      </c>
      <c r="AW360" s="15" t="s">
        <v>32</v>
      </c>
      <c r="AX360" s="15" t="s">
        <v>83</v>
      </c>
      <c r="AY360" s="266" t="s">
        <v>154</v>
      </c>
    </row>
    <row r="361" spans="1:65" s="2" customFormat="1" ht="24.15" customHeight="1">
      <c r="A361" s="39"/>
      <c r="B361" s="40"/>
      <c r="C361" s="220" t="s">
        <v>405</v>
      </c>
      <c r="D361" s="220" t="s">
        <v>156</v>
      </c>
      <c r="E361" s="221" t="s">
        <v>406</v>
      </c>
      <c r="F361" s="222" t="s">
        <v>407</v>
      </c>
      <c r="G361" s="223" t="s">
        <v>220</v>
      </c>
      <c r="H361" s="224">
        <v>5</v>
      </c>
      <c r="I361" s="225"/>
      <c r="J361" s="226">
        <f>ROUND(I361*H361,2)</f>
        <v>0</v>
      </c>
      <c r="K361" s="227"/>
      <c r="L361" s="45"/>
      <c r="M361" s="228" t="s">
        <v>1</v>
      </c>
      <c r="N361" s="229" t="s">
        <v>40</v>
      </c>
      <c r="O361" s="92"/>
      <c r="P361" s="230">
        <f>O361*H361</f>
        <v>0</v>
      </c>
      <c r="Q361" s="230">
        <v>0.00048</v>
      </c>
      <c r="R361" s="230">
        <f>Q361*H361</f>
        <v>0.0024000000000000002</v>
      </c>
      <c r="S361" s="230">
        <v>0</v>
      </c>
      <c r="T361" s="231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2" t="s">
        <v>160</v>
      </c>
      <c r="AT361" s="232" t="s">
        <v>156</v>
      </c>
      <c r="AU361" s="232" t="s">
        <v>86</v>
      </c>
      <c r="AY361" s="18" t="s">
        <v>154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8" t="s">
        <v>83</v>
      </c>
      <c r="BK361" s="233">
        <f>ROUND(I361*H361,2)</f>
        <v>0</v>
      </c>
      <c r="BL361" s="18" t="s">
        <v>160</v>
      </c>
      <c r="BM361" s="232" t="s">
        <v>408</v>
      </c>
    </row>
    <row r="362" spans="1:51" s="13" customFormat="1" ht="12">
      <c r="A362" s="13"/>
      <c r="B362" s="234"/>
      <c r="C362" s="235"/>
      <c r="D362" s="236" t="s">
        <v>162</v>
      </c>
      <c r="E362" s="237" t="s">
        <v>1</v>
      </c>
      <c r="F362" s="238" t="s">
        <v>409</v>
      </c>
      <c r="G362" s="235"/>
      <c r="H362" s="237" t="s">
        <v>1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162</v>
      </c>
      <c r="AU362" s="244" t="s">
        <v>86</v>
      </c>
      <c r="AV362" s="13" t="s">
        <v>83</v>
      </c>
      <c r="AW362" s="13" t="s">
        <v>32</v>
      </c>
      <c r="AX362" s="13" t="s">
        <v>75</v>
      </c>
      <c r="AY362" s="244" t="s">
        <v>154</v>
      </c>
    </row>
    <row r="363" spans="1:51" s="13" customFormat="1" ht="12">
      <c r="A363" s="13"/>
      <c r="B363" s="234"/>
      <c r="C363" s="235"/>
      <c r="D363" s="236" t="s">
        <v>162</v>
      </c>
      <c r="E363" s="237" t="s">
        <v>1</v>
      </c>
      <c r="F363" s="238" t="s">
        <v>167</v>
      </c>
      <c r="G363" s="235"/>
      <c r="H363" s="237" t="s">
        <v>1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162</v>
      </c>
      <c r="AU363" s="244" t="s">
        <v>86</v>
      </c>
      <c r="AV363" s="13" t="s">
        <v>83</v>
      </c>
      <c r="AW363" s="13" t="s">
        <v>32</v>
      </c>
      <c r="AX363" s="13" t="s">
        <v>75</v>
      </c>
      <c r="AY363" s="244" t="s">
        <v>154</v>
      </c>
    </row>
    <row r="364" spans="1:51" s="13" customFormat="1" ht="12">
      <c r="A364" s="13"/>
      <c r="B364" s="234"/>
      <c r="C364" s="235"/>
      <c r="D364" s="236" t="s">
        <v>162</v>
      </c>
      <c r="E364" s="237" t="s">
        <v>1</v>
      </c>
      <c r="F364" s="238" t="s">
        <v>254</v>
      </c>
      <c r="G364" s="235"/>
      <c r="H364" s="237" t="s">
        <v>1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162</v>
      </c>
      <c r="AU364" s="244" t="s">
        <v>86</v>
      </c>
      <c r="AV364" s="13" t="s">
        <v>83</v>
      </c>
      <c r="AW364" s="13" t="s">
        <v>32</v>
      </c>
      <c r="AX364" s="13" t="s">
        <v>75</v>
      </c>
      <c r="AY364" s="244" t="s">
        <v>154</v>
      </c>
    </row>
    <row r="365" spans="1:51" s="14" customFormat="1" ht="12">
      <c r="A365" s="14"/>
      <c r="B365" s="245"/>
      <c r="C365" s="246"/>
      <c r="D365" s="236" t="s">
        <v>162</v>
      </c>
      <c r="E365" s="247" t="s">
        <v>1</v>
      </c>
      <c r="F365" s="248" t="s">
        <v>83</v>
      </c>
      <c r="G365" s="246"/>
      <c r="H365" s="249">
        <v>1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162</v>
      </c>
      <c r="AU365" s="255" t="s">
        <v>86</v>
      </c>
      <c r="AV365" s="14" t="s">
        <v>86</v>
      </c>
      <c r="AW365" s="14" t="s">
        <v>32</v>
      </c>
      <c r="AX365" s="14" t="s">
        <v>75</v>
      </c>
      <c r="AY365" s="255" t="s">
        <v>154</v>
      </c>
    </row>
    <row r="366" spans="1:51" s="13" customFormat="1" ht="12">
      <c r="A366" s="13"/>
      <c r="B366" s="234"/>
      <c r="C366" s="235"/>
      <c r="D366" s="236" t="s">
        <v>162</v>
      </c>
      <c r="E366" s="237" t="s">
        <v>1</v>
      </c>
      <c r="F366" s="238" t="s">
        <v>401</v>
      </c>
      <c r="G366" s="235"/>
      <c r="H366" s="237" t="s">
        <v>1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162</v>
      </c>
      <c r="AU366" s="244" t="s">
        <v>86</v>
      </c>
      <c r="AV366" s="13" t="s">
        <v>83</v>
      </c>
      <c r="AW366" s="13" t="s">
        <v>32</v>
      </c>
      <c r="AX366" s="13" t="s">
        <v>75</v>
      </c>
      <c r="AY366" s="244" t="s">
        <v>154</v>
      </c>
    </row>
    <row r="367" spans="1:51" s="14" customFormat="1" ht="12">
      <c r="A367" s="14"/>
      <c r="B367" s="245"/>
      <c r="C367" s="246"/>
      <c r="D367" s="236" t="s">
        <v>162</v>
      </c>
      <c r="E367" s="247" t="s">
        <v>1</v>
      </c>
      <c r="F367" s="248" t="s">
        <v>83</v>
      </c>
      <c r="G367" s="246"/>
      <c r="H367" s="249">
        <v>1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162</v>
      </c>
      <c r="AU367" s="255" t="s">
        <v>86</v>
      </c>
      <c r="AV367" s="14" t="s">
        <v>86</v>
      </c>
      <c r="AW367" s="14" t="s">
        <v>32</v>
      </c>
      <c r="AX367" s="14" t="s">
        <v>75</v>
      </c>
      <c r="AY367" s="255" t="s">
        <v>154</v>
      </c>
    </row>
    <row r="368" spans="1:51" s="13" customFormat="1" ht="12">
      <c r="A368" s="13"/>
      <c r="B368" s="234"/>
      <c r="C368" s="235"/>
      <c r="D368" s="236" t="s">
        <v>162</v>
      </c>
      <c r="E368" s="237" t="s">
        <v>1</v>
      </c>
      <c r="F368" s="238" t="s">
        <v>403</v>
      </c>
      <c r="G368" s="235"/>
      <c r="H368" s="237" t="s">
        <v>1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162</v>
      </c>
      <c r="AU368" s="244" t="s">
        <v>86</v>
      </c>
      <c r="AV368" s="13" t="s">
        <v>83</v>
      </c>
      <c r="AW368" s="13" t="s">
        <v>32</v>
      </c>
      <c r="AX368" s="13" t="s">
        <v>75</v>
      </c>
      <c r="AY368" s="244" t="s">
        <v>154</v>
      </c>
    </row>
    <row r="369" spans="1:51" s="14" customFormat="1" ht="12">
      <c r="A369" s="14"/>
      <c r="B369" s="245"/>
      <c r="C369" s="246"/>
      <c r="D369" s="236" t="s">
        <v>162</v>
      </c>
      <c r="E369" s="247" t="s">
        <v>1</v>
      </c>
      <c r="F369" s="248" t="s">
        <v>83</v>
      </c>
      <c r="G369" s="246"/>
      <c r="H369" s="249">
        <v>1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162</v>
      </c>
      <c r="AU369" s="255" t="s">
        <v>86</v>
      </c>
      <c r="AV369" s="14" t="s">
        <v>86</v>
      </c>
      <c r="AW369" s="14" t="s">
        <v>32</v>
      </c>
      <c r="AX369" s="14" t="s">
        <v>75</v>
      </c>
      <c r="AY369" s="255" t="s">
        <v>154</v>
      </c>
    </row>
    <row r="370" spans="1:51" s="13" customFormat="1" ht="12">
      <c r="A370" s="13"/>
      <c r="B370" s="234"/>
      <c r="C370" s="235"/>
      <c r="D370" s="236" t="s">
        <v>162</v>
      </c>
      <c r="E370" s="237" t="s">
        <v>1</v>
      </c>
      <c r="F370" s="238" t="s">
        <v>163</v>
      </c>
      <c r="G370" s="235"/>
      <c r="H370" s="237" t="s">
        <v>1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162</v>
      </c>
      <c r="AU370" s="244" t="s">
        <v>86</v>
      </c>
      <c r="AV370" s="13" t="s">
        <v>83</v>
      </c>
      <c r="AW370" s="13" t="s">
        <v>32</v>
      </c>
      <c r="AX370" s="13" t="s">
        <v>75</v>
      </c>
      <c r="AY370" s="244" t="s">
        <v>154</v>
      </c>
    </row>
    <row r="371" spans="1:51" s="13" customFormat="1" ht="12">
      <c r="A371" s="13"/>
      <c r="B371" s="234"/>
      <c r="C371" s="235"/>
      <c r="D371" s="236" t="s">
        <v>162</v>
      </c>
      <c r="E371" s="237" t="s">
        <v>1</v>
      </c>
      <c r="F371" s="238" t="s">
        <v>164</v>
      </c>
      <c r="G371" s="235"/>
      <c r="H371" s="237" t="s">
        <v>1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162</v>
      </c>
      <c r="AU371" s="244" t="s">
        <v>86</v>
      </c>
      <c r="AV371" s="13" t="s">
        <v>83</v>
      </c>
      <c r="AW371" s="13" t="s">
        <v>32</v>
      </c>
      <c r="AX371" s="13" t="s">
        <v>75</v>
      </c>
      <c r="AY371" s="244" t="s">
        <v>154</v>
      </c>
    </row>
    <row r="372" spans="1:51" s="14" customFormat="1" ht="12">
      <c r="A372" s="14"/>
      <c r="B372" s="245"/>
      <c r="C372" s="246"/>
      <c r="D372" s="236" t="s">
        <v>162</v>
      </c>
      <c r="E372" s="247" t="s">
        <v>1</v>
      </c>
      <c r="F372" s="248" t="s">
        <v>83</v>
      </c>
      <c r="G372" s="246"/>
      <c r="H372" s="249">
        <v>1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5" t="s">
        <v>162</v>
      </c>
      <c r="AU372" s="255" t="s">
        <v>86</v>
      </c>
      <c r="AV372" s="14" t="s">
        <v>86</v>
      </c>
      <c r="AW372" s="14" t="s">
        <v>32</v>
      </c>
      <c r="AX372" s="14" t="s">
        <v>75</v>
      </c>
      <c r="AY372" s="255" t="s">
        <v>154</v>
      </c>
    </row>
    <row r="373" spans="1:51" s="13" customFormat="1" ht="12">
      <c r="A373" s="13"/>
      <c r="B373" s="234"/>
      <c r="C373" s="235"/>
      <c r="D373" s="236" t="s">
        <v>162</v>
      </c>
      <c r="E373" s="237" t="s">
        <v>1</v>
      </c>
      <c r="F373" s="238" t="s">
        <v>213</v>
      </c>
      <c r="G373" s="235"/>
      <c r="H373" s="237" t="s">
        <v>1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162</v>
      </c>
      <c r="AU373" s="244" t="s">
        <v>86</v>
      </c>
      <c r="AV373" s="13" t="s">
        <v>83</v>
      </c>
      <c r="AW373" s="13" t="s">
        <v>32</v>
      </c>
      <c r="AX373" s="13" t="s">
        <v>75</v>
      </c>
      <c r="AY373" s="244" t="s">
        <v>154</v>
      </c>
    </row>
    <row r="374" spans="1:51" s="13" customFormat="1" ht="12">
      <c r="A374" s="13"/>
      <c r="B374" s="234"/>
      <c r="C374" s="235"/>
      <c r="D374" s="236" t="s">
        <v>162</v>
      </c>
      <c r="E374" s="237" t="s">
        <v>1</v>
      </c>
      <c r="F374" s="238" t="s">
        <v>241</v>
      </c>
      <c r="G374" s="235"/>
      <c r="H374" s="237" t="s">
        <v>1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162</v>
      </c>
      <c r="AU374" s="244" t="s">
        <v>86</v>
      </c>
      <c r="AV374" s="13" t="s">
        <v>83</v>
      </c>
      <c r="AW374" s="13" t="s">
        <v>32</v>
      </c>
      <c r="AX374" s="13" t="s">
        <v>75</v>
      </c>
      <c r="AY374" s="244" t="s">
        <v>154</v>
      </c>
    </row>
    <row r="375" spans="1:51" s="14" customFormat="1" ht="12">
      <c r="A375" s="14"/>
      <c r="B375" s="245"/>
      <c r="C375" s="246"/>
      <c r="D375" s="236" t="s">
        <v>162</v>
      </c>
      <c r="E375" s="247" t="s">
        <v>1</v>
      </c>
      <c r="F375" s="248" t="s">
        <v>83</v>
      </c>
      <c r="G375" s="246"/>
      <c r="H375" s="249">
        <v>1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162</v>
      </c>
      <c r="AU375" s="255" t="s">
        <v>86</v>
      </c>
      <c r="AV375" s="14" t="s">
        <v>86</v>
      </c>
      <c r="AW375" s="14" t="s">
        <v>32</v>
      </c>
      <c r="AX375" s="14" t="s">
        <v>75</v>
      </c>
      <c r="AY375" s="255" t="s">
        <v>154</v>
      </c>
    </row>
    <row r="376" spans="1:51" s="15" customFormat="1" ht="12">
      <c r="A376" s="15"/>
      <c r="B376" s="256"/>
      <c r="C376" s="257"/>
      <c r="D376" s="236" t="s">
        <v>162</v>
      </c>
      <c r="E376" s="258" t="s">
        <v>1</v>
      </c>
      <c r="F376" s="259" t="s">
        <v>172</v>
      </c>
      <c r="G376" s="257"/>
      <c r="H376" s="260">
        <v>5</v>
      </c>
      <c r="I376" s="261"/>
      <c r="J376" s="257"/>
      <c r="K376" s="257"/>
      <c r="L376" s="262"/>
      <c r="M376" s="263"/>
      <c r="N376" s="264"/>
      <c r="O376" s="264"/>
      <c r="P376" s="264"/>
      <c r="Q376" s="264"/>
      <c r="R376" s="264"/>
      <c r="S376" s="264"/>
      <c r="T376" s="26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6" t="s">
        <v>162</v>
      </c>
      <c r="AU376" s="266" t="s">
        <v>86</v>
      </c>
      <c r="AV376" s="15" t="s">
        <v>160</v>
      </c>
      <c r="AW376" s="15" t="s">
        <v>32</v>
      </c>
      <c r="AX376" s="15" t="s">
        <v>83</v>
      </c>
      <c r="AY376" s="266" t="s">
        <v>154</v>
      </c>
    </row>
    <row r="377" spans="1:65" s="2" customFormat="1" ht="24.15" customHeight="1">
      <c r="A377" s="39"/>
      <c r="B377" s="40"/>
      <c r="C377" s="278" t="s">
        <v>410</v>
      </c>
      <c r="D377" s="278" t="s">
        <v>411</v>
      </c>
      <c r="E377" s="279" t="s">
        <v>412</v>
      </c>
      <c r="F377" s="280" t="s">
        <v>413</v>
      </c>
      <c r="G377" s="281" t="s">
        <v>220</v>
      </c>
      <c r="H377" s="282">
        <v>5</v>
      </c>
      <c r="I377" s="283"/>
      <c r="J377" s="284">
        <f>ROUND(I377*H377,2)</f>
        <v>0</v>
      </c>
      <c r="K377" s="285"/>
      <c r="L377" s="286"/>
      <c r="M377" s="287" t="s">
        <v>1</v>
      </c>
      <c r="N377" s="288" t="s">
        <v>40</v>
      </c>
      <c r="O377" s="92"/>
      <c r="P377" s="230">
        <f>O377*H377</f>
        <v>0</v>
      </c>
      <c r="Q377" s="230">
        <v>0.0138</v>
      </c>
      <c r="R377" s="230">
        <f>Q377*H377</f>
        <v>0.069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202</v>
      </c>
      <c r="AT377" s="232" t="s">
        <v>411</v>
      </c>
      <c r="AU377" s="232" t="s">
        <v>86</v>
      </c>
      <c r="AY377" s="18" t="s">
        <v>154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83</v>
      </c>
      <c r="BK377" s="233">
        <f>ROUND(I377*H377,2)</f>
        <v>0</v>
      </c>
      <c r="BL377" s="18" t="s">
        <v>160</v>
      </c>
      <c r="BM377" s="232" t="s">
        <v>414</v>
      </c>
    </row>
    <row r="378" spans="1:51" s="13" customFormat="1" ht="12">
      <c r="A378" s="13"/>
      <c r="B378" s="234"/>
      <c r="C378" s="235"/>
      <c r="D378" s="236" t="s">
        <v>162</v>
      </c>
      <c r="E378" s="237" t="s">
        <v>1</v>
      </c>
      <c r="F378" s="238" t="s">
        <v>415</v>
      </c>
      <c r="G378" s="235"/>
      <c r="H378" s="237" t="s">
        <v>1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162</v>
      </c>
      <c r="AU378" s="244" t="s">
        <v>86</v>
      </c>
      <c r="AV378" s="13" t="s">
        <v>83</v>
      </c>
      <c r="AW378" s="13" t="s">
        <v>32</v>
      </c>
      <c r="AX378" s="13" t="s">
        <v>75</v>
      </c>
      <c r="AY378" s="244" t="s">
        <v>154</v>
      </c>
    </row>
    <row r="379" spans="1:51" s="14" customFormat="1" ht="12">
      <c r="A379" s="14"/>
      <c r="B379" s="245"/>
      <c r="C379" s="246"/>
      <c r="D379" s="236" t="s">
        <v>162</v>
      </c>
      <c r="E379" s="247" t="s">
        <v>1</v>
      </c>
      <c r="F379" s="248" t="s">
        <v>189</v>
      </c>
      <c r="G379" s="246"/>
      <c r="H379" s="249">
        <v>5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5" t="s">
        <v>162</v>
      </c>
      <c r="AU379" s="255" t="s">
        <v>86</v>
      </c>
      <c r="AV379" s="14" t="s">
        <v>86</v>
      </c>
      <c r="AW379" s="14" t="s">
        <v>32</v>
      </c>
      <c r="AX379" s="14" t="s">
        <v>83</v>
      </c>
      <c r="AY379" s="255" t="s">
        <v>154</v>
      </c>
    </row>
    <row r="380" spans="1:63" s="12" customFormat="1" ht="22.8" customHeight="1">
      <c r="A380" s="12"/>
      <c r="B380" s="204"/>
      <c r="C380" s="205"/>
      <c r="D380" s="206" t="s">
        <v>74</v>
      </c>
      <c r="E380" s="218" t="s">
        <v>416</v>
      </c>
      <c r="F380" s="218" t="s">
        <v>417</v>
      </c>
      <c r="G380" s="205"/>
      <c r="H380" s="205"/>
      <c r="I380" s="208"/>
      <c r="J380" s="219">
        <f>BK380</f>
        <v>0</v>
      </c>
      <c r="K380" s="205"/>
      <c r="L380" s="210"/>
      <c r="M380" s="211"/>
      <c r="N380" s="212"/>
      <c r="O380" s="212"/>
      <c r="P380" s="213">
        <f>SUM(P381:P400)</f>
        <v>0</v>
      </c>
      <c r="Q380" s="212"/>
      <c r="R380" s="213">
        <f>SUM(R381:R400)</f>
        <v>0.04706</v>
      </c>
      <c r="S380" s="212"/>
      <c r="T380" s="214">
        <f>SUM(T381:T400)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5" t="s">
        <v>83</v>
      </c>
      <c r="AT380" s="216" t="s">
        <v>74</v>
      </c>
      <c r="AU380" s="216" t="s">
        <v>83</v>
      </c>
      <c r="AY380" s="215" t="s">
        <v>154</v>
      </c>
      <c r="BK380" s="217">
        <f>SUM(BK381:BK400)</f>
        <v>0</v>
      </c>
    </row>
    <row r="381" spans="1:65" s="2" customFormat="1" ht="33" customHeight="1">
      <c r="A381" s="39"/>
      <c r="B381" s="40"/>
      <c r="C381" s="220" t="s">
        <v>418</v>
      </c>
      <c r="D381" s="220" t="s">
        <v>156</v>
      </c>
      <c r="E381" s="221" t="s">
        <v>419</v>
      </c>
      <c r="F381" s="222" t="s">
        <v>420</v>
      </c>
      <c r="G381" s="223" t="s">
        <v>231</v>
      </c>
      <c r="H381" s="224">
        <v>362</v>
      </c>
      <c r="I381" s="225"/>
      <c r="J381" s="226">
        <f>ROUND(I381*H381,2)</f>
        <v>0</v>
      </c>
      <c r="K381" s="227"/>
      <c r="L381" s="45"/>
      <c r="M381" s="228" t="s">
        <v>1</v>
      </c>
      <c r="N381" s="229" t="s">
        <v>40</v>
      </c>
      <c r="O381" s="92"/>
      <c r="P381" s="230">
        <f>O381*H381</f>
        <v>0</v>
      </c>
      <c r="Q381" s="230">
        <v>0.00013</v>
      </c>
      <c r="R381" s="230">
        <f>Q381*H381</f>
        <v>0.04706</v>
      </c>
      <c r="S381" s="230">
        <v>0</v>
      </c>
      <c r="T381" s="231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2" t="s">
        <v>160</v>
      </c>
      <c r="AT381" s="232" t="s">
        <v>156</v>
      </c>
      <c r="AU381" s="232" t="s">
        <v>86</v>
      </c>
      <c r="AY381" s="18" t="s">
        <v>154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8" t="s">
        <v>83</v>
      </c>
      <c r="BK381" s="233">
        <f>ROUND(I381*H381,2)</f>
        <v>0</v>
      </c>
      <c r="BL381" s="18" t="s">
        <v>160</v>
      </c>
      <c r="BM381" s="232" t="s">
        <v>421</v>
      </c>
    </row>
    <row r="382" spans="1:51" s="13" customFormat="1" ht="12">
      <c r="A382" s="13"/>
      <c r="B382" s="234"/>
      <c r="C382" s="235"/>
      <c r="D382" s="236" t="s">
        <v>162</v>
      </c>
      <c r="E382" s="237" t="s">
        <v>1</v>
      </c>
      <c r="F382" s="238" t="s">
        <v>167</v>
      </c>
      <c r="G382" s="235"/>
      <c r="H382" s="237" t="s">
        <v>1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162</v>
      </c>
      <c r="AU382" s="244" t="s">
        <v>86</v>
      </c>
      <c r="AV382" s="13" t="s">
        <v>83</v>
      </c>
      <c r="AW382" s="13" t="s">
        <v>32</v>
      </c>
      <c r="AX382" s="13" t="s">
        <v>75</v>
      </c>
      <c r="AY382" s="244" t="s">
        <v>154</v>
      </c>
    </row>
    <row r="383" spans="1:51" s="13" customFormat="1" ht="12">
      <c r="A383" s="13"/>
      <c r="B383" s="234"/>
      <c r="C383" s="235"/>
      <c r="D383" s="236" t="s">
        <v>162</v>
      </c>
      <c r="E383" s="237" t="s">
        <v>1</v>
      </c>
      <c r="F383" s="238" t="s">
        <v>254</v>
      </c>
      <c r="G383" s="235"/>
      <c r="H383" s="237" t="s">
        <v>1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4" t="s">
        <v>162</v>
      </c>
      <c r="AU383" s="244" t="s">
        <v>86</v>
      </c>
      <c r="AV383" s="13" t="s">
        <v>83</v>
      </c>
      <c r="AW383" s="13" t="s">
        <v>32</v>
      </c>
      <c r="AX383" s="13" t="s">
        <v>75</v>
      </c>
      <c r="AY383" s="244" t="s">
        <v>154</v>
      </c>
    </row>
    <row r="384" spans="1:51" s="14" customFormat="1" ht="12">
      <c r="A384" s="14"/>
      <c r="B384" s="245"/>
      <c r="C384" s="246"/>
      <c r="D384" s="236" t="s">
        <v>162</v>
      </c>
      <c r="E384" s="247" t="s">
        <v>1</v>
      </c>
      <c r="F384" s="248" t="s">
        <v>331</v>
      </c>
      <c r="G384" s="246"/>
      <c r="H384" s="249">
        <v>52.1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5" t="s">
        <v>162</v>
      </c>
      <c r="AU384" s="255" t="s">
        <v>86</v>
      </c>
      <c r="AV384" s="14" t="s">
        <v>86</v>
      </c>
      <c r="AW384" s="14" t="s">
        <v>32</v>
      </c>
      <c r="AX384" s="14" t="s">
        <v>75</v>
      </c>
      <c r="AY384" s="255" t="s">
        <v>154</v>
      </c>
    </row>
    <row r="385" spans="1:51" s="13" customFormat="1" ht="12">
      <c r="A385" s="13"/>
      <c r="B385" s="234"/>
      <c r="C385" s="235"/>
      <c r="D385" s="236" t="s">
        <v>162</v>
      </c>
      <c r="E385" s="237" t="s">
        <v>1</v>
      </c>
      <c r="F385" s="238" t="s">
        <v>167</v>
      </c>
      <c r="G385" s="235"/>
      <c r="H385" s="237" t="s">
        <v>1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162</v>
      </c>
      <c r="AU385" s="244" t="s">
        <v>86</v>
      </c>
      <c r="AV385" s="13" t="s">
        <v>83</v>
      </c>
      <c r="AW385" s="13" t="s">
        <v>32</v>
      </c>
      <c r="AX385" s="13" t="s">
        <v>75</v>
      </c>
      <c r="AY385" s="244" t="s">
        <v>154</v>
      </c>
    </row>
    <row r="386" spans="1:51" s="13" customFormat="1" ht="12">
      <c r="A386" s="13"/>
      <c r="B386" s="234"/>
      <c r="C386" s="235"/>
      <c r="D386" s="236" t="s">
        <v>162</v>
      </c>
      <c r="E386" s="237" t="s">
        <v>1</v>
      </c>
      <c r="F386" s="238" t="s">
        <v>422</v>
      </c>
      <c r="G386" s="235"/>
      <c r="H386" s="237" t="s">
        <v>1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162</v>
      </c>
      <c r="AU386" s="244" t="s">
        <v>86</v>
      </c>
      <c r="AV386" s="13" t="s">
        <v>83</v>
      </c>
      <c r="AW386" s="13" t="s">
        <v>32</v>
      </c>
      <c r="AX386" s="13" t="s">
        <v>75</v>
      </c>
      <c r="AY386" s="244" t="s">
        <v>154</v>
      </c>
    </row>
    <row r="387" spans="1:51" s="14" customFormat="1" ht="12">
      <c r="A387" s="14"/>
      <c r="B387" s="245"/>
      <c r="C387" s="246"/>
      <c r="D387" s="236" t="s">
        <v>162</v>
      </c>
      <c r="E387" s="247" t="s">
        <v>1</v>
      </c>
      <c r="F387" s="248" t="s">
        <v>423</v>
      </c>
      <c r="G387" s="246"/>
      <c r="H387" s="249">
        <v>12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162</v>
      </c>
      <c r="AU387" s="255" t="s">
        <v>86</v>
      </c>
      <c r="AV387" s="14" t="s">
        <v>86</v>
      </c>
      <c r="AW387" s="14" t="s">
        <v>32</v>
      </c>
      <c r="AX387" s="14" t="s">
        <v>75</v>
      </c>
      <c r="AY387" s="255" t="s">
        <v>154</v>
      </c>
    </row>
    <row r="388" spans="1:51" s="13" customFormat="1" ht="12">
      <c r="A388" s="13"/>
      <c r="B388" s="234"/>
      <c r="C388" s="235"/>
      <c r="D388" s="236" t="s">
        <v>162</v>
      </c>
      <c r="E388" s="237" t="s">
        <v>1</v>
      </c>
      <c r="F388" s="238" t="s">
        <v>167</v>
      </c>
      <c r="G388" s="235"/>
      <c r="H388" s="237" t="s">
        <v>1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162</v>
      </c>
      <c r="AU388" s="244" t="s">
        <v>86</v>
      </c>
      <c r="AV388" s="13" t="s">
        <v>83</v>
      </c>
      <c r="AW388" s="13" t="s">
        <v>32</v>
      </c>
      <c r="AX388" s="13" t="s">
        <v>75</v>
      </c>
      <c r="AY388" s="244" t="s">
        <v>154</v>
      </c>
    </row>
    <row r="389" spans="1:51" s="13" customFormat="1" ht="12">
      <c r="A389" s="13"/>
      <c r="B389" s="234"/>
      <c r="C389" s="235"/>
      <c r="D389" s="236" t="s">
        <v>162</v>
      </c>
      <c r="E389" s="237" t="s">
        <v>1</v>
      </c>
      <c r="F389" s="238" t="s">
        <v>401</v>
      </c>
      <c r="G389" s="235"/>
      <c r="H389" s="237" t="s">
        <v>1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162</v>
      </c>
      <c r="AU389" s="244" t="s">
        <v>86</v>
      </c>
      <c r="AV389" s="13" t="s">
        <v>83</v>
      </c>
      <c r="AW389" s="13" t="s">
        <v>32</v>
      </c>
      <c r="AX389" s="13" t="s">
        <v>75</v>
      </c>
      <c r="AY389" s="244" t="s">
        <v>154</v>
      </c>
    </row>
    <row r="390" spans="1:51" s="14" customFormat="1" ht="12">
      <c r="A390" s="14"/>
      <c r="B390" s="245"/>
      <c r="C390" s="246"/>
      <c r="D390" s="236" t="s">
        <v>162</v>
      </c>
      <c r="E390" s="247" t="s">
        <v>1</v>
      </c>
      <c r="F390" s="248" t="s">
        <v>424</v>
      </c>
      <c r="G390" s="246"/>
      <c r="H390" s="249">
        <v>62.23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162</v>
      </c>
      <c r="AU390" s="255" t="s">
        <v>86</v>
      </c>
      <c r="AV390" s="14" t="s">
        <v>86</v>
      </c>
      <c r="AW390" s="14" t="s">
        <v>32</v>
      </c>
      <c r="AX390" s="14" t="s">
        <v>75</v>
      </c>
      <c r="AY390" s="255" t="s">
        <v>154</v>
      </c>
    </row>
    <row r="391" spans="1:51" s="13" customFormat="1" ht="12">
      <c r="A391" s="13"/>
      <c r="B391" s="234"/>
      <c r="C391" s="235"/>
      <c r="D391" s="236" t="s">
        <v>162</v>
      </c>
      <c r="E391" s="237" t="s">
        <v>1</v>
      </c>
      <c r="F391" s="238" t="s">
        <v>403</v>
      </c>
      <c r="G391" s="235"/>
      <c r="H391" s="237" t="s">
        <v>1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162</v>
      </c>
      <c r="AU391" s="244" t="s">
        <v>86</v>
      </c>
      <c r="AV391" s="13" t="s">
        <v>83</v>
      </c>
      <c r="AW391" s="13" t="s">
        <v>32</v>
      </c>
      <c r="AX391" s="13" t="s">
        <v>75</v>
      </c>
      <c r="AY391" s="244" t="s">
        <v>154</v>
      </c>
    </row>
    <row r="392" spans="1:51" s="14" customFormat="1" ht="12">
      <c r="A392" s="14"/>
      <c r="B392" s="245"/>
      <c r="C392" s="246"/>
      <c r="D392" s="236" t="s">
        <v>162</v>
      </c>
      <c r="E392" s="247" t="s">
        <v>1</v>
      </c>
      <c r="F392" s="248" t="s">
        <v>425</v>
      </c>
      <c r="G392" s="246"/>
      <c r="H392" s="249">
        <v>83.185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162</v>
      </c>
      <c r="AU392" s="255" t="s">
        <v>86</v>
      </c>
      <c r="AV392" s="14" t="s">
        <v>86</v>
      </c>
      <c r="AW392" s="14" t="s">
        <v>32</v>
      </c>
      <c r="AX392" s="14" t="s">
        <v>75</v>
      </c>
      <c r="AY392" s="255" t="s">
        <v>154</v>
      </c>
    </row>
    <row r="393" spans="1:51" s="13" customFormat="1" ht="12">
      <c r="A393" s="13"/>
      <c r="B393" s="234"/>
      <c r="C393" s="235"/>
      <c r="D393" s="236" t="s">
        <v>162</v>
      </c>
      <c r="E393" s="237" t="s">
        <v>1</v>
      </c>
      <c r="F393" s="238" t="s">
        <v>163</v>
      </c>
      <c r="G393" s="235"/>
      <c r="H393" s="237" t="s">
        <v>1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162</v>
      </c>
      <c r="AU393" s="244" t="s">
        <v>86</v>
      </c>
      <c r="AV393" s="13" t="s">
        <v>83</v>
      </c>
      <c r="AW393" s="13" t="s">
        <v>32</v>
      </c>
      <c r="AX393" s="13" t="s">
        <v>75</v>
      </c>
      <c r="AY393" s="244" t="s">
        <v>154</v>
      </c>
    </row>
    <row r="394" spans="1:51" s="13" customFormat="1" ht="12">
      <c r="A394" s="13"/>
      <c r="B394" s="234"/>
      <c r="C394" s="235"/>
      <c r="D394" s="236" t="s">
        <v>162</v>
      </c>
      <c r="E394" s="237" t="s">
        <v>1</v>
      </c>
      <c r="F394" s="238" t="s">
        <v>164</v>
      </c>
      <c r="G394" s="235"/>
      <c r="H394" s="237" t="s">
        <v>1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162</v>
      </c>
      <c r="AU394" s="244" t="s">
        <v>86</v>
      </c>
      <c r="AV394" s="13" t="s">
        <v>83</v>
      </c>
      <c r="AW394" s="13" t="s">
        <v>32</v>
      </c>
      <c r="AX394" s="13" t="s">
        <v>75</v>
      </c>
      <c r="AY394" s="244" t="s">
        <v>154</v>
      </c>
    </row>
    <row r="395" spans="1:51" s="14" customFormat="1" ht="12">
      <c r="A395" s="14"/>
      <c r="B395" s="245"/>
      <c r="C395" s="246"/>
      <c r="D395" s="236" t="s">
        <v>162</v>
      </c>
      <c r="E395" s="247" t="s">
        <v>1</v>
      </c>
      <c r="F395" s="248" t="s">
        <v>426</v>
      </c>
      <c r="G395" s="246"/>
      <c r="H395" s="249">
        <v>57.95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162</v>
      </c>
      <c r="AU395" s="255" t="s">
        <v>86</v>
      </c>
      <c r="AV395" s="14" t="s">
        <v>86</v>
      </c>
      <c r="AW395" s="14" t="s">
        <v>32</v>
      </c>
      <c r="AX395" s="14" t="s">
        <v>75</v>
      </c>
      <c r="AY395" s="255" t="s">
        <v>154</v>
      </c>
    </row>
    <row r="396" spans="1:51" s="13" customFormat="1" ht="12">
      <c r="A396" s="13"/>
      <c r="B396" s="234"/>
      <c r="C396" s="235"/>
      <c r="D396" s="236" t="s">
        <v>162</v>
      </c>
      <c r="E396" s="237" t="s">
        <v>1</v>
      </c>
      <c r="F396" s="238" t="s">
        <v>213</v>
      </c>
      <c r="G396" s="235"/>
      <c r="H396" s="237" t="s">
        <v>1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162</v>
      </c>
      <c r="AU396" s="244" t="s">
        <v>86</v>
      </c>
      <c r="AV396" s="13" t="s">
        <v>83</v>
      </c>
      <c r="AW396" s="13" t="s">
        <v>32</v>
      </c>
      <c r="AX396" s="13" t="s">
        <v>75</v>
      </c>
      <c r="AY396" s="244" t="s">
        <v>154</v>
      </c>
    </row>
    <row r="397" spans="1:51" s="13" customFormat="1" ht="12">
      <c r="A397" s="13"/>
      <c r="B397" s="234"/>
      <c r="C397" s="235"/>
      <c r="D397" s="236" t="s">
        <v>162</v>
      </c>
      <c r="E397" s="237" t="s">
        <v>1</v>
      </c>
      <c r="F397" s="238" t="s">
        <v>241</v>
      </c>
      <c r="G397" s="235"/>
      <c r="H397" s="237" t="s">
        <v>1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162</v>
      </c>
      <c r="AU397" s="244" t="s">
        <v>86</v>
      </c>
      <c r="AV397" s="13" t="s">
        <v>83</v>
      </c>
      <c r="AW397" s="13" t="s">
        <v>32</v>
      </c>
      <c r="AX397" s="13" t="s">
        <v>75</v>
      </c>
      <c r="AY397" s="244" t="s">
        <v>154</v>
      </c>
    </row>
    <row r="398" spans="1:51" s="14" customFormat="1" ht="12">
      <c r="A398" s="14"/>
      <c r="B398" s="245"/>
      <c r="C398" s="246"/>
      <c r="D398" s="236" t="s">
        <v>162</v>
      </c>
      <c r="E398" s="247" t="s">
        <v>1</v>
      </c>
      <c r="F398" s="248" t="s">
        <v>427</v>
      </c>
      <c r="G398" s="246"/>
      <c r="H398" s="249">
        <v>61.193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162</v>
      </c>
      <c r="AU398" s="255" t="s">
        <v>86</v>
      </c>
      <c r="AV398" s="14" t="s">
        <v>86</v>
      </c>
      <c r="AW398" s="14" t="s">
        <v>32</v>
      </c>
      <c r="AX398" s="14" t="s">
        <v>75</v>
      </c>
      <c r="AY398" s="255" t="s">
        <v>154</v>
      </c>
    </row>
    <row r="399" spans="1:51" s="14" customFormat="1" ht="12">
      <c r="A399" s="14"/>
      <c r="B399" s="245"/>
      <c r="C399" s="246"/>
      <c r="D399" s="236" t="s">
        <v>162</v>
      </c>
      <c r="E399" s="247" t="s">
        <v>1</v>
      </c>
      <c r="F399" s="248" t="s">
        <v>428</v>
      </c>
      <c r="G399" s="246"/>
      <c r="H399" s="249">
        <v>33.342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162</v>
      </c>
      <c r="AU399" s="255" t="s">
        <v>86</v>
      </c>
      <c r="AV399" s="14" t="s">
        <v>86</v>
      </c>
      <c r="AW399" s="14" t="s">
        <v>32</v>
      </c>
      <c r="AX399" s="14" t="s">
        <v>75</v>
      </c>
      <c r="AY399" s="255" t="s">
        <v>154</v>
      </c>
    </row>
    <row r="400" spans="1:51" s="15" customFormat="1" ht="12">
      <c r="A400" s="15"/>
      <c r="B400" s="256"/>
      <c r="C400" s="257"/>
      <c r="D400" s="236" t="s">
        <v>162</v>
      </c>
      <c r="E400" s="258" t="s">
        <v>1</v>
      </c>
      <c r="F400" s="259" t="s">
        <v>172</v>
      </c>
      <c r="G400" s="257"/>
      <c r="H400" s="260">
        <v>361.99999999999994</v>
      </c>
      <c r="I400" s="261"/>
      <c r="J400" s="257"/>
      <c r="K400" s="257"/>
      <c r="L400" s="262"/>
      <c r="M400" s="263"/>
      <c r="N400" s="264"/>
      <c r="O400" s="264"/>
      <c r="P400" s="264"/>
      <c r="Q400" s="264"/>
      <c r="R400" s="264"/>
      <c r="S400" s="264"/>
      <c r="T400" s="26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6" t="s">
        <v>162</v>
      </c>
      <c r="AU400" s="266" t="s">
        <v>86</v>
      </c>
      <c r="AV400" s="15" t="s">
        <v>160</v>
      </c>
      <c r="AW400" s="15" t="s">
        <v>32</v>
      </c>
      <c r="AX400" s="15" t="s">
        <v>83</v>
      </c>
      <c r="AY400" s="266" t="s">
        <v>154</v>
      </c>
    </row>
    <row r="401" spans="1:63" s="12" customFormat="1" ht="22.8" customHeight="1">
      <c r="A401" s="12"/>
      <c r="B401" s="204"/>
      <c r="C401" s="205"/>
      <c r="D401" s="206" t="s">
        <v>74</v>
      </c>
      <c r="E401" s="218" t="s">
        <v>429</v>
      </c>
      <c r="F401" s="218" t="s">
        <v>430</v>
      </c>
      <c r="G401" s="205"/>
      <c r="H401" s="205"/>
      <c r="I401" s="208"/>
      <c r="J401" s="219">
        <f>BK401</f>
        <v>0</v>
      </c>
      <c r="K401" s="205"/>
      <c r="L401" s="210"/>
      <c r="M401" s="211"/>
      <c r="N401" s="212"/>
      <c r="O401" s="212"/>
      <c r="P401" s="213">
        <f>SUM(P402:P414)</f>
        <v>0</v>
      </c>
      <c r="Q401" s="212"/>
      <c r="R401" s="213">
        <f>SUM(R402:R414)</f>
        <v>0.014480000000000002</v>
      </c>
      <c r="S401" s="212"/>
      <c r="T401" s="214">
        <f>SUM(T402:T414)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5" t="s">
        <v>83</v>
      </c>
      <c r="AT401" s="216" t="s">
        <v>74</v>
      </c>
      <c r="AU401" s="216" t="s">
        <v>83</v>
      </c>
      <c r="AY401" s="215" t="s">
        <v>154</v>
      </c>
      <c r="BK401" s="217">
        <f>SUM(BK402:BK414)</f>
        <v>0</v>
      </c>
    </row>
    <row r="402" spans="1:65" s="2" customFormat="1" ht="24.15" customHeight="1">
      <c r="A402" s="39"/>
      <c r="B402" s="40"/>
      <c r="C402" s="220" t="s">
        <v>431</v>
      </c>
      <c r="D402" s="220" t="s">
        <v>156</v>
      </c>
      <c r="E402" s="221" t="s">
        <v>432</v>
      </c>
      <c r="F402" s="222" t="s">
        <v>433</v>
      </c>
      <c r="G402" s="223" t="s">
        <v>231</v>
      </c>
      <c r="H402" s="224">
        <v>362</v>
      </c>
      <c r="I402" s="225"/>
      <c r="J402" s="226">
        <f>ROUND(I402*H402,2)</f>
        <v>0</v>
      </c>
      <c r="K402" s="227"/>
      <c r="L402" s="45"/>
      <c r="M402" s="228" t="s">
        <v>1</v>
      </c>
      <c r="N402" s="229" t="s">
        <v>40</v>
      </c>
      <c r="O402" s="92"/>
      <c r="P402" s="230">
        <f>O402*H402</f>
        <v>0</v>
      </c>
      <c r="Q402" s="230">
        <v>4E-05</v>
      </c>
      <c r="R402" s="230">
        <f>Q402*H402</f>
        <v>0.014480000000000002</v>
      </c>
      <c r="S402" s="230">
        <v>0</v>
      </c>
      <c r="T402" s="231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2" t="s">
        <v>160</v>
      </c>
      <c r="AT402" s="232" t="s">
        <v>156</v>
      </c>
      <c r="AU402" s="232" t="s">
        <v>86</v>
      </c>
      <c r="AY402" s="18" t="s">
        <v>154</v>
      </c>
      <c r="BE402" s="233">
        <f>IF(N402="základní",J402,0)</f>
        <v>0</v>
      </c>
      <c r="BF402" s="233">
        <f>IF(N402="snížená",J402,0)</f>
        <v>0</v>
      </c>
      <c r="BG402" s="233">
        <f>IF(N402="zákl. přenesená",J402,0)</f>
        <v>0</v>
      </c>
      <c r="BH402" s="233">
        <f>IF(N402="sníž. přenesená",J402,0)</f>
        <v>0</v>
      </c>
      <c r="BI402" s="233">
        <f>IF(N402="nulová",J402,0)</f>
        <v>0</v>
      </c>
      <c r="BJ402" s="18" t="s">
        <v>83</v>
      </c>
      <c r="BK402" s="233">
        <f>ROUND(I402*H402,2)</f>
        <v>0</v>
      </c>
      <c r="BL402" s="18" t="s">
        <v>160</v>
      </c>
      <c r="BM402" s="232" t="s">
        <v>434</v>
      </c>
    </row>
    <row r="403" spans="1:51" s="13" customFormat="1" ht="12">
      <c r="A403" s="13"/>
      <c r="B403" s="234"/>
      <c r="C403" s="235"/>
      <c r="D403" s="236" t="s">
        <v>162</v>
      </c>
      <c r="E403" s="237" t="s">
        <v>1</v>
      </c>
      <c r="F403" s="238" t="s">
        <v>435</v>
      </c>
      <c r="G403" s="235"/>
      <c r="H403" s="237" t="s">
        <v>1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162</v>
      </c>
      <c r="AU403" s="244" t="s">
        <v>86</v>
      </c>
      <c r="AV403" s="13" t="s">
        <v>83</v>
      </c>
      <c r="AW403" s="13" t="s">
        <v>32</v>
      </c>
      <c r="AX403" s="13" t="s">
        <v>75</v>
      </c>
      <c r="AY403" s="244" t="s">
        <v>154</v>
      </c>
    </row>
    <row r="404" spans="1:51" s="14" customFormat="1" ht="12">
      <c r="A404" s="14"/>
      <c r="B404" s="245"/>
      <c r="C404" s="246"/>
      <c r="D404" s="236" t="s">
        <v>162</v>
      </c>
      <c r="E404" s="247" t="s">
        <v>1</v>
      </c>
      <c r="F404" s="248" t="s">
        <v>436</v>
      </c>
      <c r="G404" s="246"/>
      <c r="H404" s="249">
        <v>362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5" t="s">
        <v>162</v>
      </c>
      <c r="AU404" s="255" t="s">
        <v>86</v>
      </c>
      <c r="AV404" s="14" t="s">
        <v>86</v>
      </c>
      <c r="AW404" s="14" t="s">
        <v>32</v>
      </c>
      <c r="AX404" s="14" t="s">
        <v>83</v>
      </c>
      <c r="AY404" s="255" t="s">
        <v>154</v>
      </c>
    </row>
    <row r="405" spans="1:65" s="2" customFormat="1" ht="44.25" customHeight="1">
      <c r="A405" s="39"/>
      <c r="B405" s="40"/>
      <c r="C405" s="220" t="s">
        <v>437</v>
      </c>
      <c r="D405" s="220" t="s">
        <v>156</v>
      </c>
      <c r="E405" s="221" t="s">
        <v>438</v>
      </c>
      <c r="F405" s="222" t="s">
        <v>439</v>
      </c>
      <c r="G405" s="223" t="s">
        <v>226</v>
      </c>
      <c r="H405" s="224">
        <v>1</v>
      </c>
      <c r="I405" s="225"/>
      <c r="J405" s="226">
        <f>ROUND(I405*H405,2)</f>
        <v>0</v>
      </c>
      <c r="K405" s="227"/>
      <c r="L405" s="45"/>
      <c r="M405" s="228" t="s">
        <v>1</v>
      </c>
      <c r="N405" s="229" t="s">
        <v>40</v>
      </c>
      <c r="O405" s="92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2" t="s">
        <v>160</v>
      </c>
      <c r="AT405" s="232" t="s">
        <v>156</v>
      </c>
      <c r="AU405" s="232" t="s">
        <v>86</v>
      </c>
      <c r="AY405" s="18" t="s">
        <v>154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8" t="s">
        <v>83</v>
      </c>
      <c r="BK405" s="233">
        <f>ROUND(I405*H405,2)</f>
        <v>0</v>
      </c>
      <c r="BL405" s="18" t="s">
        <v>160</v>
      </c>
      <c r="BM405" s="232" t="s">
        <v>440</v>
      </c>
    </row>
    <row r="406" spans="1:65" s="2" customFormat="1" ht="44.25" customHeight="1">
      <c r="A406" s="39"/>
      <c r="B406" s="40"/>
      <c r="C406" s="220" t="s">
        <v>441</v>
      </c>
      <c r="D406" s="220" t="s">
        <v>156</v>
      </c>
      <c r="E406" s="221" t="s">
        <v>442</v>
      </c>
      <c r="F406" s="222" t="s">
        <v>443</v>
      </c>
      <c r="G406" s="223" t="s">
        <v>220</v>
      </c>
      <c r="H406" s="224">
        <v>2</v>
      </c>
      <c r="I406" s="225"/>
      <c r="J406" s="226">
        <f>ROUND(I406*H406,2)</f>
        <v>0</v>
      </c>
      <c r="K406" s="227"/>
      <c r="L406" s="45"/>
      <c r="M406" s="228" t="s">
        <v>1</v>
      </c>
      <c r="N406" s="229" t="s">
        <v>40</v>
      </c>
      <c r="O406" s="92"/>
      <c r="P406" s="230">
        <f>O406*H406</f>
        <v>0</v>
      </c>
      <c r="Q406" s="230">
        <v>0</v>
      </c>
      <c r="R406" s="230">
        <f>Q406*H406</f>
        <v>0</v>
      </c>
      <c r="S406" s="230">
        <v>0</v>
      </c>
      <c r="T406" s="231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2" t="s">
        <v>160</v>
      </c>
      <c r="AT406" s="232" t="s">
        <v>156</v>
      </c>
      <c r="AU406" s="232" t="s">
        <v>86</v>
      </c>
      <c r="AY406" s="18" t="s">
        <v>154</v>
      </c>
      <c r="BE406" s="233">
        <f>IF(N406="základní",J406,0)</f>
        <v>0</v>
      </c>
      <c r="BF406" s="233">
        <f>IF(N406="snížená",J406,0)</f>
        <v>0</v>
      </c>
      <c r="BG406" s="233">
        <f>IF(N406="zákl. přenesená",J406,0)</f>
        <v>0</v>
      </c>
      <c r="BH406" s="233">
        <f>IF(N406="sníž. přenesená",J406,0)</f>
        <v>0</v>
      </c>
      <c r="BI406" s="233">
        <f>IF(N406="nulová",J406,0)</f>
        <v>0</v>
      </c>
      <c r="BJ406" s="18" t="s">
        <v>83</v>
      </c>
      <c r="BK406" s="233">
        <f>ROUND(I406*H406,2)</f>
        <v>0</v>
      </c>
      <c r="BL406" s="18" t="s">
        <v>160</v>
      </c>
      <c r="BM406" s="232" t="s">
        <v>444</v>
      </c>
    </row>
    <row r="407" spans="1:51" s="13" customFormat="1" ht="12">
      <c r="A407" s="13"/>
      <c r="B407" s="234"/>
      <c r="C407" s="235"/>
      <c r="D407" s="236" t="s">
        <v>162</v>
      </c>
      <c r="E407" s="237" t="s">
        <v>1</v>
      </c>
      <c r="F407" s="238" t="s">
        <v>445</v>
      </c>
      <c r="G407" s="235"/>
      <c r="H407" s="237" t="s">
        <v>1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162</v>
      </c>
      <c r="AU407" s="244" t="s">
        <v>86</v>
      </c>
      <c r="AV407" s="13" t="s">
        <v>83</v>
      </c>
      <c r="AW407" s="13" t="s">
        <v>32</v>
      </c>
      <c r="AX407" s="13" t="s">
        <v>75</v>
      </c>
      <c r="AY407" s="244" t="s">
        <v>154</v>
      </c>
    </row>
    <row r="408" spans="1:51" s="13" customFormat="1" ht="12">
      <c r="A408" s="13"/>
      <c r="B408" s="234"/>
      <c r="C408" s="235"/>
      <c r="D408" s="236" t="s">
        <v>162</v>
      </c>
      <c r="E408" s="237" t="s">
        <v>1</v>
      </c>
      <c r="F408" s="238" t="s">
        <v>446</v>
      </c>
      <c r="G408" s="235"/>
      <c r="H408" s="237" t="s">
        <v>1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162</v>
      </c>
      <c r="AU408" s="244" t="s">
        <v>86</v>
      </c>
      <c r="AV408" s="13" t="s">
        <v>83</v>
      </c>
      <c r="AW408" s="13" t="s">
        <v>32</v>
      </c>
      <c r="AX408" s="13" t="s">
        <v>75</v>
      </c>
      <c r="AY408" s="244" t="s">
        <v>154</v>
      </c>
    </row>
    <row r="409" spans="1:51" s="13" customFormat="1" ht="12">
      <c r="A409" s="13"/>
      <c r="B409" s="234"/>
      <c r="C409" s="235"/>
      <c r="D409" s="236" t="s">
        <v>162</v>
      </c>
      <c r="E409" s="237" t="s">
        <v>1</v>
      </c>
      <c r="F409" s="238" t="s">
        <v>447</v>
      </c>
      <c r="G409" s="235"/>
      <c r="H409" s="237" t="s">
        <v>1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162</v>
      </c>
      <c r="AU409" s="244" t="s">
        <v>86</v>
      </c>
      <c r="AV409" s="13" t="s">
        <v>83</v>
      </c>
      <c r="AW409" s="13" t="s">
        <v>32</v>
      </c>
      <c r="AX409" s="13" t="s">
        <v>75</v>
      </c>
      <c r="AY409" s="244" t="s">
        <v>154</v>
      </c>
    </row>
    <row r="410" spans="1:51" s="13" customFormat="1" ht="12">
      <c r="A410" s="13"/>
      <c r="B410" s="234"/>
      <c r="C410" s="235"/>
      <c r="D410" s="236" t="s">
        <v>162</v>
      </c>
      <c r="E410" s="237" t="s">
        <v>1</v>
      </c>
      <c r="F410" s="238" t="s">
        <v>448</v>
      </c>
      <c r="G410" s="235"/>
      <c r="H410" s="237" t="s">
        <v>1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162</v>
      </c>
      <c r="AU410" s="244" t="s">
        <v>86</v>
      </c>
      <c r="AV410" s="13" t="s">
        <v>83</v>
      </c>
      <c r="AW410" s="13" t="s">
        <v>32</v>
      </c>
      <c r="AX410" s="13" t="s">
        <v>75</v>
      </c>
      <c r="AY410" s="244" t="s">
        <v>154</v>
      </c>
    </row>
    <row r="411" spans="1:51" s="14" customFormat="1" ht="12">
      <c r="A411" s="14"/>
      <c r="B411" s="245"/>
      <c r="C411" s="246"/>
      <c r="D411" s="236" t="s">
        <v>162</v>
      </c>
      <c r="E411" s="247" t="s">
        <v>1</v>
      </c>
      <c r="F411" s="248" t="s">
        <v>83</v>
      </c>
      <c r="G411" s="246"/>
      <c r="H411" s="249">
        <v>1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162</v>
      </c>
      <c r="AU411" s="255" t="s">
        <v>86</v>
      </c>
      <c r="AV411" s="14" t="s">
        <v>86</v>
      </c>
      <c r="AW411" s="14" t="s">
        <v>32</v>
      </c>
      <c r="AX411" s="14" t="s">
        <v>75</v>
      </c>
      <c r="AY411" s="255" t="s">
        <v>154</v>
      </c>
    </row>
    <row r="412" spans="1:51" s="13" customFormat="1" ht="12">
      <c r="A412" s="13"/>
      <c r="B412" s="234"/>
      <c r="C412" s="235"/>
      <c r="D412" s="236" t="s">
        <v>162</v>
      </c>
      <c r="E412" s="237" t="s">
        <v>1</v>
      </c>
      <c r="F412" s="238" t="s">
        <v>449</v>
      </c>
      <c r="G412" s="235"/>
      <c r="H412" s="237" t="s">
        <v>1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162</v>
      </c>
      <c r="AU412" s="244" t="s">
        <v>86</v>
      </c>
      <c r="AV412" s="13" t="s">
        <v>83</v>
      </c>
      <c r="AW412" s="13" t="s">
        <v>32</v>
      </c>
      <c r="AX412" s="13" t="s">
        <v>75</v>
      </c>
      <c r="AY412" s="244" t="s">
        <v>154</v>
      </c>
    </row>
    <row r="413" spans="1:51" s="14" customFormat="1" ht="12">
      <c r="A413" s="14"/>
      <c r="B413" s="245"/>
      <c r="C413" s="246"/>
      <c r="D413" s="236" t="s">
        <v>162</v>
      </c>
      <c r="E413" s="247" t="s">
        <v>1</v>
      </c>
      <c r="F413" s="248" t="s">
        <v>83</v>
      </c>
      <c r="G413" s="246"/>
      <c r="H413" s="249">
        <v>1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162</v>
      </c>
      <c r="AU413" s="255" t="s">
        <v>86</v>
      </c>
      <c r="AV413" s="14" t="s">
        <v>86</v>
      </c>
      <c r="AW413" s="14" t="s">
        <v>32</v>
      </c>
      <c r="AX413" s="14" t="s">
        <v>75</v>
      </c>
      <c r="AY413" s="255" t="s">
        <v>154</v>
      </c>
    </row>
    <row r="414" spans="1:51" s="15" customFormat="1" ht="12">
      <c r="A414" s="15"/>
      <c r="B414" s="256"/>
      <c r="C414" s="257"/>
      <c r="D414" s="236" t="s">
        <v>162</v>
      </c>
      <c r="E414" s="258" t="s">
        <v>1</v>
      </c>
      <c r="F414" s="259" t="s">
        <v>172</v>
      </c>
      <c r="G414" s="257"/>
      <c r="H414" s="260">
        <v>2</v>
      </c>
      <c r="I414" s="261"/>
      <c r="J414" s="257"/>
      <c r="K414" s="257"/>
      <c r="L414" s="262"/>
      <c r="M414" s="263"/>
      <c r="N414" s="264"/>
      <c r="O414" s="264"/>
      <c r="P414" s="264"/>
      <c r="Q414" s="264"/>
      <c r="R414" s="264"/>
      <c r="S414" s="264"/>
      <c r="T414" s="26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66" t="s">
        <v>162</v>
      </c>
      <c r="AU414" s="266" t="s">
        <v>86</v>
      </c>
      <c r="AV414" s="15" t="s">
        <v>160</v>
      </c>
      <c r="AW414" s="15" t="s">
        <v>32</v>
      </c>
      <c r="AX414" s="15" t="s">
        <v>83</v>
      </c>
      <c r="AY414" s="266" t="s">
        <v>154</v>
      </c>
    </row>
    <row r="415" spans="1:63" s="12" customFormat="1" ht="22.8" customHeight="1">
      <c r="A415" s="12"/>
      <c r="B415" s="204"/>
      <c r="C415" s="205"/>
      <c r="D415" s="206" t="s">
        <v>74</v>
      </c>
      <c r="E415" s="218" t="s">
        <v>450</v>
      </c>
      <c r="F415" s="218" t="s">
        <v>451</v>
      </c>
      <c r="G415" s="205"/>
      <c r="H415" s="205"/>
      <c r="I415" s="208"/>
      <c r="J415" s="219">
        <f>BK415</f>
        <v>0</v>
      </c>
      <c r="K415" s="205"/>
      <c r="L415" s="210"/>
      <c r="M415" s="211"/>
      <c r="N415" s="212"/>
      <c r="O415" s="212"/>
      <c r="P415" s="213">
        <f>SUM(P416:P720)</f>
        <v>0</v>
      </c>
      <c r="Q415" s="212"/>
      <c r="R415" s="213">
        <f>SUM(R416:R720)</f>
        <v>1.854896</v>
      </c>
      <c r="S415" s="212"/>
      <c r="T415" s="214">
        <f>SUM(T416:T720)</f>
        <v>43.93024249999999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15" t="s">
        <v>83</v>
      </c>
      <c r="AT415" s="216" t="s">
        <v>74</v>
      </c>
      <c r="AU415" s="216" t="s">
        <v>83</v>
      </c>
      <c r="AY415" s="215" t="s">
        <v>154</v>
      </c>
      <c r="BK415" s="217">
        <f>SUM(BK416:BK720)</f>
        <v>0</v>
      </c>
    </row>
    <row r="416" spans="1:65" s="2" customFormat="1" ht="21.75" customHeight="1">
      <c r="A416" s="39"/>
      <c r="B416" s="40"/>
      <c r="C416" s="220" t="s">
        <v>452</v>
      </c>
      <c r="D416" s="220" t="s">
        <v>156</v>
      </c>
      <c r="E416" s="221" t="s">
        <v>453</v>
      </c>
      <c r="F416" s="222" t="s">
        <v>454</v>
      </c>
      <c r="G416" s="223" t="s">
        <v>226</v>
      </c>
      <c r="H416" s="224">
        <v>1</v>
      </c>
      <c r="I416" s="225"/>
      <c r="J416" s="226">
        <f>ROUND(I416*H416,2)</f>
        <v>0</v>
      </c>
      <c r="K416" s="227"/>
      <c r="L416" s="45"/>
      <c r="M416" s="228" t="s">
        <v>1</v>
      </c>
      <c r="N416" s="229" t="s">
        <v>40</v>
      </c>
      <c r="O416" s="92"/>
      <c r="P416" s="230">
        <f>O416*H416</f>
        <v>0</v>
      </c>
      <c r="Q416" s="230">
        <v>0</v>
      </c>
      <c r="R416" s="230">
        <f>Q416*H416</f>
        <v>0</v>
      </c>
      <c r="S416" s="230">
        <v>0</v>
      </c>
      <c r="T416" s="231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2" t="s">
        <v>160</v>
      </c>
      <c r="AT416" s="232" t="s">
        <v>156</v>
      </c>
      <c r="AU416" s="232" t="s">
        <v>86</v>
      </c>
      <c r="AY416" s="18" t="s">
        <v>154</v>
      </c>
      <c r="BE416" s="233">
        <f>IF(N416="základní",J416,0)</f>
        <v>0</v>
      </c>
      <c r="BF416" s="233">
        <f>IF(N416="snížená",J416,0)</f>
        <v>0</v>
      </c>
      <c r="BG416" s="233">
        <f>IF(N416="zákl. přenesená",J416,0)</f>
        <v>0</v>
      </c>
      <c r="BH416" s="233">
        <f>IF(N416="sníž. přenesená",J416,0)</f>
        <v>0</v>
      </c>
      <c r="BI416" s="233">
        <f>IF(N416="nulová",J416,0)</f>
        <v>0</v>
      </c>
      <c r="BJ416" s="18" t="s">
        <v>83</v>
      </c>
      <c r="BK416" s="233">
        <f>ROUND(I416*H416,2)</f>
        <v>0</v>
      </c>
      <c r="BL416" s="18" t="s">
        <v>160</v>
      </c>
      <c r="BM416" s="232" t="s">
        <v>455</v>
      </c>
    </row>
    <row r="417" spans="1:65" s="2" customFormat="1" ht="21.75" customHeight="1">
      <c r="A417" s="39"/>
      <c r="B417" s="40"/>
      <c r="C417" s="220" t="s">
        <v>456</v>
      </c>
      <c r="D417" s="220" t="s">
        <v>156</v>
      </c>
      <c r="E417" s="221" t="s">
        <v>457</v>
      </c>
      <c r="F417" s="222" t="s">
        <v>458</v>
      </c>
      <c r="G417" s="223" t="s">
        <v>231</v>
      </c>
      <c r="H417" s="224">
        <v>19.8</v>
      </c>
      <c r="I417" s="225"/>
      <c r="J417" s="226">
        <f>ROUND(I417*H417,2)</f>
        <v>0</v>
      </c>
      <c r="K417" s="227"/>
      <c r="L417" s="45"/>
      <c r="M417" s="228" t="s">
        <v>1</v>
      </c>
      <c r="N417" s="229" t="s">
        <v>40</v>
      </c>
      <c r="O417" s="92"/>
      <c r="P417" s="230">
        <f>O417*H417</f>
        <v>0</v>
      </c>
      <c r="Q417" s="230">
        <v>0</v>
      </c>
      <c r="R417" s="230">
        <f>Q417*H417</f>
        <v>0</v>
      </c>
      <c r="S417" s="230">
        <v>0.131</v>
      </c>
      <c r="T417" s="231">
        <f>S417*H417</f>
        <v>2.5938000000000003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2" t="s">
        <v>160</v>
      </c>
      <c r="AT417" s="232" t="s">
        <v>156</v>
      </c>
      <c r="AU417" s="232" t="s">
        <v>86</v>
      </c>
      <c r="AY417" s="18" t="s">
        <v>154</v>
      </c>
      <c r="BE417" s="233">
        <f>IF(N417="základní",J417,0)</f>
        <v>0</v>
      </c>
      <c r="BF417" s="233">
        <f>IF(N417="snížená",J417,0)</f>
        <v>0</v>
      </c>
      <c r="BG417" s="233">
        <f>IF(N417="zákl. přenesená",J417,0)</f>
        <v>0</v>
      </c>
      <c r="BH417" s="233">
        <f>IF(N417="sníž. přenesená",J417,0)</f>
        <v>0</v>
      </c>
      <c r="BI417" s="233">
        <f>IF(N417="nulová",J417,0)</f>
        <v>0</v>
      </c>
      <c r="BJ417" s="18" t="s">
        <v>83</v>
      </c>
      <c r="BK417" s="233">
        <f>ROUND(I417*H417,2)</f>
        <v>0</v>
      </c>
      <c r="BL417" s="18" t="s">
        <v>160</v>
      </c>
      <c r="BM417" s="232" t="s">
        <v>459</v>
      </c>
    </row>
    <row r="418" spans="1:51" s="13" customFormat="1" ht="12">
      <c r="A418" s="13"/>
      <c r="B418" s="234"/>
      <c r="C418" s="235"/>
      <c r="D418" s="236" t="s">
        <v>162</v>
      </c>
      <c r="E418" s="237" t="s">
        <v>1</v>
      </c>
      <c r="F418" s="238" t="s">
        <v>167</v>
      </c>
      <c r="G418" s="235"/>
      <c r="H418" s="237" t="s">
        <v>1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162</v>
      </c>
      <c r="AU418" s="244" t="s">
        <v>86</v>
      </c>
      <c r="AV418" s="13" t="s">
        <v>83</v>
      </c>
      <c r="AW418" s="13" t="s">
        <v>32</v>
      </c>
      <c r="AX418" s="13" t="s">
        <v>75</v>
      </c>
      <c r="AY418" s="244" t="s">
        <v>154</v>
      </c>
    </row>
    <row r="419" spans="1:51" s="13" customFormat="1" ht="12">
      <c r="A419" s="13"/>
      <c r="B419" s="234"/>
      <c r="C419" s="235"/>
      <c r="D419" s="236" t="s">
        <v>162</v>
      </c>
      <c r="E419" s="237" t="s">
        <v>1</v>
      </c>
      <c r="F419" s="238" t="s">
        <v>254</v>
      </c>
      <c r="G419" s="235"/>
      <c r="H419" s="237" t="s">
        <v>1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162</v>
      </c>
      <c r="AU419" s="244" t="s">
        <v>86</v>
      </c>
      <c r="AV419" s="13" t="s">
        <v>83</v>
      </c>
      <c r="AW419" s="13" t="s">
        <v>32</v>
      </c>
      <c r="AX419" s="13" t="s">
        <v>75</v>
      </c>
      <c r="AY419" s="244" t="s">
        <v>154</v>
      </c>
    </row>
    <row r="420" spans="1:51" s="14" customFormat="1" ht="12">
      <c r="A420" s="14"/>
      <c r="B420" s="245"/>
      <c r="C420" s="246"/>
      <c r="D420" s="236" t="s">
        <v>162</v>
      </c>
      <c r="E420" s="247" t="s">
        <v>1</v>
      </c>
      <c r="F420" s="248" t="s">
        <v>460</v>
      </c>
      <c r="G420" s="246"/>
      <c r="H420" s="249">
        <v>19.8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162</v>
      </c>
      <c r="AU420" s="255" t="s">
        <v>86</v>
      </c>
      <c r="AV420" s="14" t="s">
        <v>86</v>
      </c>
      <c r="AW420" s="14" t="s">
        <v>32</v>
      </c>
      <c r="AX420" s="14" t="s">
        <v>83</v>
      </c>
      <c r="AY420" s="255" t="s">
        <v>154</v>
      </c>
    </row>
    <row r="421" spans="1:65" s="2" customFormat="1" ht="21.75" customHeight="1">
      <c r="A421" s="39"/>
      <c r="B421" s="40"/>
      <c r="C421" s="220" t="s">
        <v>461</v>
      </c>
      <c r="D421" s="220" t="s">
        <v>156</v>
      </c>
      <c r="E421" s="221" t="s">
        <v>462</v>
      </c>
      <c r="F421" s="222" t="s">
        <v>463</v>
      </c>
      <c r="G421" s="223" t="s">
        <v>231</v>
      </c>
      <c r="H421" s="224">
        <v>2.35</v>
      </c>
      <c r="I421" s="225"/>
      <c r="J421" s="226">
        <f>ROUND(I421*H421,2)</f>
        <v>0</v>
      </c>
      <c r="K421" s="227"/>
      <c r="L421" s="45"/>
      <c r="M421" s="228" t="s">
        <v>1</v>
      </c>
      <c r="N421" s="229" t="s">
        <v>40</v>
      </c>
      <c r="O421" s="92"/>
      <c r="P421" s="230">
        <f>O421*H421</f>
        <v>0</v>
      </c>
      <c r="Q421" s="230">
        <v>0</v>
      </c>
      <c r="R421" s="230">
        <f>Q421*H421</f>
        <v>0</v>
      </c>
      <c r="S421" s="230">
        <v>0.261</v>
      </c>
      <c r="T421" s="231">
        <f>S421*H421</f>
        <v>0.6133500000000001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2" t="s">
        <v>160</v>
      </c>
      <c r="AT421" s="232" t="s">
        <v>156</v>
      </c>
      <c r="AU421" s="232" t="s">
        <v>86</v>
      </c>
      <c r="AY421" s="18" t="s">
        <v>154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18" t="s">
        <v>83</v>
      </c>
      <c r="BK421" s="233">
        <f>ROUND(I421*H421,2)</f>
        <v>0</v>
      </c>
      <c r="BL421" s="18" t="s">
        <v>160</v>
      </c>
      <c r="BM421" s="232" t="s">
        <v>464</v>
      </c>
    </row>
    <row r="422" spans="1:51" s="13" customFormat="1" ht="12">
      <c r="A422" s="13"/>
      <c r="B422" s="234"/>
      <c r="C422" s="235"/>
      <c r="D422" s="236" t="s">
        <v>162</v>
      </c>
      <c r="E422" s="237" t="s">
        <v>1</v>
      </c>
      <c r="F422" s="238" t="s">
        <v>167</v>
      </c>
      <c r="G422" s="235"/>
      <c r="H422" s="237" t="s">
        <v>1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162</v>
      </c>
      <c r="AU422" s="244" t="s">
        <v>86</v>
      </c>
      <c r="AV422" s="13" t="s">
        <v>83</v>
      </c>
      <c r="AW422" s="13" t="s">
        <v>32</v>
      </c>
      <c r="AX422" s="13" t="s">
        <v>75</v>
      </c>
      <c r="AY422" s="244" t="s">
        <v>154</v>
      </c>
    </row>
    <row r="423" spans="1:51" s="13" customFormat="1" ht="12">
      <c r="A423" s="13"/>
      <c r="B423" s="234"/>
      <c r="C423" s="235"/>
      <c r="D423" s="236" t="s">
        <v>162</v>
      </c>
      <c r="E423" s="237" t="s">
        <v>1</v>
      </c>
      <c r="F423" s="238" t="s">
        <v>465</v>
      </c>
      <c r="G423" s="235"/>
      <c r="H423" s="237" t="s">
        <v>1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4" t="s">
        <v>162</v>
      </c>
      <c r="AU423" s="244" t="s">
        <v>86</v>
      </c>
      <c r="AV423" s="13" t="s">
        <v>83</v>
      </c>
      <c r="AW423" s="13" t="s">
        <v>32</v>
      </c>
      <c r="AX423" s="13" t="s">
        <v>75</v>
      </c>
      <c r="AY423" s="244" t="s">
        <v>154</v>
      </c>
    </row>
    <row r="424" spans="1:51" s="14" customFormat="1" ht="12">
      <c r="A424" s="14"/>
      <c r="B424" s="245"/>
      <c r="C424" s="246"/>
      <c r="D424" s="236" t="s">
        <v>162</v>
      </c>
      <c r="E424" s="247" t="s">
        <v>1</v>
      </c>
      <c r="F424" s="248" t="s">
        <v>466</v>
      </c>
      <c r="G424" s="246"/>
      <c r="H424" s="249">
        <v>2.35</v>
      </c>
      <c r="I424" s="250"/>
      <c r="J424" s="246"/>
      <c r="K424" s="246"/>
      <c r="L424" s="251"/>
      <c r="M424" s="252"/>
      <c r="N424" s="253"/>
      <c r="O424" s="253"/>
      <c r="P424" s="253"/>
      <c r="Q424" s="253"/>
      <c r="R424" s="253"/>
      <c r="S424" s="253"/>
      <c r="T424" s="25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5" t="s">
        <v>162</v>
      </c>
      <c r="AU424" s="255" t="s">
        <v>86</v>
      </c>
      <c r="AV424" s="14" t="s">
        <v>86</v>
      </c>
      <c r="AW424" s="14" t="s">
        <v>32</v>
      </c>
      <c r="AX424" s="14" t="s">
        <v>83</v>
      </c>
      <c r="AY424" s="255" t="s">
        <v>154</v>
      </c>
    </row>
    <row r="425" spans="1:65" s="2" customFormat="1" ht="21.75" customHeight="1">
      <c r="A425" s="39"/>
      <c r="B425" s="40"/>
      <c r="C425" s="220" t="s">
        <v>467</v>
      </c>
      <c r="D425" s="220" t="s">
        <v>156</v>
      </c>
      <c r="E425" s="221" t="s">
        <v>468</v>
      </c>
      <c r="F425" s="222" t="s">
        <v>469</v>
      </c>
      <c r="G425" s="223" t="s">
        <v>231</v>
      </c>
      <c r="H425" s="224">
        <v>3</v>
      </c>
      <c r="I425" s="225"/>
      <c r="J425" s="226">
        <f>ROUND(I425*H425,2)</f>
        <v>0</v>
      </c>
      <c r="K425" s="227"/>
      <c r="L425" s="45"/>
      <c r="M425" s="228" t="s">
        <v>1</v>
      </c>
      <c r="N425" s="229" t="s">
        <v>40</v>
      </c>
      <c r="O425" s="92"/>
      <c r="P425" s="230">
        <f>O425*H425</f>
        <v>0</v>
      </c>
      <c r="Q425" s="230">
        <v>0</v>
      </c>
      <c r="R425" s="230">
        <f>Q425*H425</f>
        <v>0</v>
      </c>
      <c r="S425" s="230">
        <v>0.082</v>
      </c>
      <c r="T425" s="231">
        <f>S425*H425</f>
        <v>0.246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2" t="s">
        <v>160</v>
      </c>
      <c r="AT425" s="232" t="s">
        <v>156</v>
      </c>
      <c r="AU425" s="232" t="s">
        <v>86</v>
      </c>
      <c r="AY425" s="18" t="s">
        <v>154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8" t="s">
        <v>83</v>
      </c>
      <c r="BK425" s="233">
        <f>ROUND(I425*H425,2)</f>
        <v>0</v>
      </c>
      <c r="BL425" s="18" t="s">
        <v>160</v>
      </c>
      <c r="BM425" s="232" t="s">
        <v>470</v>
      </c>
    </row>
    <row r="426" spans="1:51" s="13" customFormat="1" ht="12">
      <c r="A426" s="13"/>
      <c r="B426" s="234"/>
      <c r="C426" s="235"/>
      <c r="D426" s="236" t="s">
        <v>162</v>
      </c>
      <c r="E426" s="237" t="s">
        <v>1</v>
      </c>
      <c r="F426" s="238" t="s">
        <v>167</v>
      </c>
      <c r="G426" s="235"/>
      <c r="H426" s="237" t="s">
        <v>1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162</v>
      </c>
      <c r="AU426" s="244" t="s">
        <v>86</v>
      </c>
      <c r="AV426" s="13" t="s">
        <v>83</v>
      </c>
      <c r="AW426" s="13" t="s">
        <v>32</v>
      </c>
      <c r="AX426" s="13" t="s">
        <v>75</v>
      </c>
      <c r="AY426" s="244" t="s">
        <v>154</v>
      </c>
    </row>
    <row r="427" spans="1:51" s="13" customFormat="1" ht="12">
      <c r="A427" s="13"/>
      <c r="B427" s="234"/>
      <c r="C427" s="235"/>
      <c r="D427" s="236" t="s">
        <v>162</v>
      </c>
      <c r="E427" s="237" t="s">
        <v>1</v>
      </c>
      <c r="F427" s="238" t="s">
        <v>254</v>
      </c>
      <c r="G427" s="235"/>
      <c r="H427" s="237" t="s">
        <v>1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4" t="s">
        <v>162</v>
      </c>
      <c r="AU427" s="244" t="s">
        <v>86</v>
      </c>
      <c r="AV427" s="13" t="s">
        <v>83</v>
      </c>
      <c r="AW427" s="13" t="s">
        <v>32</v>
      </c>
      <c r="AX427" s="13" t="s">
        <v>75</v>
      </c>
      <c r="AY427" s="244" t="s">
        <v>154</v>
      </c>
    </row>
    <row r="428" spans="1:51" s="14" customFormat="1" ht="12">
      <c r="A428" s="14"/>
      <c r="B428" s="245"/>
      <c r="C428" s="246"/>
      <c r="D428" s="236" t="s">
        <v>162</v>
      </c>
      <c r="E428" s="247" t="s">
        <v>1</v>
      </c>
      <c r="F428" s="248" t="s">
        <v>471</v>
      </c>
      <c r="G428" s="246"/>
      <c r="H428" s="249">
        <v>3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5" t="s">
        <v>162</v>
      </c>
      <c r="AU428" s="255" t="s">
        <v>86</v>
      </c>
      <c r="AV428" s="14" t="s">
        <v>86</v>
      </c>
      <c r="AW428" s="14" t="s">
        <v>32</v>
      </c>
      <c r="AX428" s="14" t="s">
        <v>83</v>
      </c>
      <c r="AY428" s="255" t="s">
        <v>154</v>
      </c>
    </row>
    <row r="429" spans="1:65" s="2" customFormat="1" ht="24.15" customHeight="1">
      <c r="A429" s="39"/>
      <c r="B429" s="40"/>
      <c r="C429" s="220" t="s">
        <v>472</v>
      </c>
      <c r="D429" s="220" t="s">
        <v>156</v>
      </c>
      <c r="E429" s="221" t="s">
        <v>473</v>
      </c>
      <c r="F429" s="222" t="s">
        <v>474</v>
      </c>
      <c r="G429" s="223" t="s">
        <v>231</v>
      </c>
      <c r="H429" s="224">
        <v>52.1</v>
      </c>
      <c r="I429" s="225"/>
      <c r="J429" s="226">
        <f>ROUND(I429*H429,2)</f>
        <v>0</v>
      </c>
      <c r="K429" s="227"/>
      <c r="L429" s="45"/>
      <c r="M429" s="228" t="s">
        <v>1</v>
      </c>
      <c r="N429" s="229" t="s">
        <v>40</v>
      </c>
      <c r="O429" s="92"/>
      <c r="P429" s="230">
        <f>O429*H429</f>
        <v>0</v>
      </c>
      <c r="Q429" s="230">
        <v>0</v>
      </c>
      <c r="R429" s="230">
        <f>Q429*H429</f>
        <v>0</v>
      </c>
      <c r="S429" s="230">
        <v>0.09</v>
      </c>
      <c r="T429" s="231">
        <f>S429*H429</f>
        <v>4.689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2" t="s">
        <v>160</v>
      </c>
      <c r="AT429" s="232" t="s">
        <v>156</v>
      </c>
      <c r="AU429" s="232" t="s">
        <v>86</v>
      </c>
      <c r="AY429" s="18" t="s">
        <v>154</v>
      </c>
      <c r="BE429" s="233">
        <f>IF(N429="základní",J429,0)</f>
        <v>0</v>
      </c>
      <c r="BF429" s="233">
        <f>IF(N429="snížená",J429,0)</f>
        <v>0</v>
      </c>
      <c r="BG429" s="233">
        <f>IF(N429="zákl. přenesená",J429,0)</f>
        <v>0</v>
      </c>
      <c r="BH429" s="233">
        <f>IF(N429="sníž. přenesená",J429,0)</f>
        <v>0</v>
      </c>
      <c r="BI429" s="233">
        <f>IF(N429="nulová",J429,0)</f>
        <v>0</v>
      </c>
      <c r="BJ429" s="18" t="s">
        <v>83</v>
      </c>
      <c r="BK429" s="233">
        <f>ROUND(I429*H429,2)</f>
        <v>0</v>
      </c>
      <c r="BL429" s="18" t="s">
        <v>160</v>
      </c>
      <c r="BM429" s="232" t="s">
        <v>475</v>
      </c>
    </row>
    <row r="430" spans="1:51" s="13" customFormat="1" ht="12">
      <c r="A430" s="13"/>
      <c r="B430" s="234"/>
      <c r="C430" s="235"/>
      <c r="D430" s="236" t="s">
        <v>162</v>
      </c>
      <c r="E430" s="237" t="s">
        <v>1</v>
      </c>
      <c r="F430" s="238" t="s">
        <v>476</v>
      </c>
      <c r="G430" s="235"/>
      <c r="H430" s="237" t="s">
        <v>1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162</v>
      </c>
      <c r="AU430" s="244" t="s">
        <v>86</v>
      </c>
      <c r="AV430" s="13" t="s">
        <v>83</v>
      </c>
      <c r="AW430" s="13" t="s">
        <v>32</v>
      </c>
      <c r="AX430" s="13" t="s">
        <v>75</v>
      </c>
      <c r="AY430" s="244" t="s">
        <v>154</v>
      </c>
    </row>
    <row r="431" spans="1:51" s="13" customFormat="1" ht="12">
      <c r="A431" s="13"/>
      <c r="B431" s="234"/>
      <c r="C431" s="235"/>
      <c r="D431" s="236" t="s">
        <v>162</v>
      </c>
      <c r="E431" s="237" t="s">
        <v>1</v>
      </c>
      <c r="F431" s="238" t="s">
        <v>167</v>
      </c>
      <c r="G431" s="235"/>
      <c r="H431" s="237" t="s">
        <v>1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162</v>
      </c>
      <c r="AU431" s="244" t="s">
        <v>86</v>
      </c>
      <c r="AV431" s="13" t="s">
        <v>83</v>
      </c>
      <c r="AW431" s="13" t="s">
        <v>32</v>
      </c>
      <c r="AX431" s="13" t="s">
        <v>75</v>
      </c>
      <c r="AY431" s="244" t="s">
        <v>154</v>
      </c>
    </row>
    <row r="432" spans="1:51" s="13" customFormat="1" ht="12">
      <c r="A432" s="13"/>
      <c r="B432" s="234"/>
      <c r="C432" s="235"/>
      <c r="D432" s="236" t="s">
        <v>162</v>
      </c>
      <c r="E432" s="237" t="s">
        <v>1</v>
      </c>
      <c r="F432" s="238" t="s">
        <v>254</v>
      </c>
      <c r="G432" s="235"/>
      <c r="H432" s="237" t="s">
        <v>1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162</v>
      </c>
      <c r="AU432" s="244" t="s">
        <v>86</v>
      </c>
      <c r="AV432" s="13" t="s">
        <v>83</v>
      </c>
      <c r="AW432" s="13" t="s">
        <v>32</v>
      </c>
      <c r="AX432" s="13" t="s">
        <v>75</v>
      </c>
      <c r="AY432" s="244" t="s">
        <v>154</v>
      </c>
    </row>
    <row r="433" spans="1:51" s="14" customFormat="1" ht="12">
      <c r="A433" s="14"/>
      <c r="B433" s="245"/>
      <c r="C433" s="246"/>
      <c r="D433" s="236" t="s">
        <v>162</v>
      </c>
      <c r="E433" s="247" t="s">
        <v>1</v>
      </c>
      <c r="F433" s="248" t="s">
        <v>331</v>
      </c>
      <c r="G433" s="246"/>
      <c r="H433" s="249">
        <v>52.1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5" t="s">
        <v>162</v>
      </c>
      <c r="AU433" s="255" t="s">
        <v>86</v>
      </c>
      <c r="AV433" s="14" t="s">
        <v>86</v>
      </c>
      <c r="AW433" s="14" t="s">
        <v>32</v>
      </c>
      <c r="AX433" s="14" t="s">
        <v>83</v>
      </c>
      <c r="AY433" s="255" t="s">
        <v>154</v>
      </c>
    </row>
    <row r="434" spans="1:65" s="2" customFormat="1" ht="37.8" customHeight="1">
      <c r="A434" s="39"/>
      <c r="B434" s="40"/>
      <c r="C434" s="220" t="s">
        <v>477</v>
      </c>
      <c r="D434" s="220" t="s">
        <v>156</v>
      </c>
      <c r="E434" s="221" t="s">
        <v>478</v>
      </c>
      <c r="F434" s="222" t="s">
        <v>479</v>
      </c>
      <c r="G434" s="223" t="s">
        <v>159</v>
      </c>
      <c r="H434" s="224">
        <v>0.8</v>
      </c>
      <c r="I434" s="225"/>
      <c r="J434" s="226">
        <f>ROUND(I434*H434,2)</f>
        <v>0</v>
      </c>
      <c r="K434" s="227"/>
      <c r="L434" s="45"/>
      <c r="M434" s="228" t="s">
        <v>1</v>
      </c>
      <c r="N434" s="229" t="s">
        <v>40</v>
      </c>
      <c r="O434" s="92"/>
      <c r="P434" s="230">
        <f>O434*H434</f>
        <v>0</v>
      </c>
      <c r="Q434" s="230">
        <v>0</v>
      </c>
      <c r="R434" s="230">
        <f>Q434*H434</f>
        <v>0</v>
      </c>
      <c r="S434" s="230">
        <v>2.2</v>
      </c>
      <c r="T434" s="231">
        <f>S434*H434</f>
        <v>1.7600000000000002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2" t="s">
        <v>160</v>
      </c>
      <c r="AT434" s="232" t="s">
        <v>156</v>
      </c>
      <c r="AU434" s="232" t="s">
        <v>86</v>
      </c>
      <c r="AY434" s="18" t="s">
        <v>154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8" t="s">
        <v>83</v>
      </c>
      <c r="BK434" s="233">
        <f>ROUND(I434*H434,2)</f>
        <v>0</v>
      </c>
      <c r="BL434" s="18" t="s">
        <v>160</v>
      </c>
      <c r="BM434" s="232" t="s">
        <v>480</v>
      </c>
    </row>
    <row r="435" spans="1:51" s="13" customFormat="1" ht="12">
      <c r="A435" s="13"/>
      <c r="B435" s="234"/>
      <c r="C435" s="235"/>
      <c r="D435" s="236" t="s">
        <v>162</v>
      </c>
      <c r="E435" s="237" t="s">
        <v>1</v>
      </c>
      <c r="F435" s="238" t="s">
        <v>339</v>
      </c>
      <c r="G435" s="235"/>
      <c r="H435" s="237" t="s">
        <v>1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162</v>
      </c>
      <c r="AU435" s="244" t="s">
        <v>86</v>
      </c>
      <c r="AV435" s="13" t="s">
        <v>83</v>
      </c>
      <c r="AW435" s="13" t="s">
        <v>32</v>
      </c>
      <c r="AX435" s="13" t="s">
        <v>75</v>
      </c>
      <c r="AY435" s="244" t="s">
        <v>154</v>
      </c>
    </row>
    <row r="436" spans="1:51" s="13" customFormat="1" ht="12">
      <c r="A436" s="13"/>
      <c r="B436" s="234"/>
      <c r="C436" s="235"/>
      <c r="D436" s="236" t="s">
        <v>162</v>
      </c>
      <c r="E436" s="237" t="s">
        <v>1</v>
      </c>
      <c r="F436" s="238" t="s">
        <v>167</v>
      </c>
      <c r="G436" s="235"/>
      <c r="H436" s="237" t="s">
        <v>1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162</v>
      </c>
      <c r="AU436" s="244" t="s">
        <v>86</v>
      </c>
      <c r="AV436" s="13" t="s">
        <v>83</v>
      </c>
      <c r="AW436" s="13" t="s">
        <v>32</v>
      </c>
      <c r="AX436" s="13" t="s">
        <v>75</v>
      </c>
      <c r="AY436" s="244" t="s">
        <v>154</v>
      </c>
    </row>
    <row r="437" spans="1:51" s="13" customFormat="1" ht="12">
      <c r="A437" s="13"/>
      <c r="B437" s="234"/>
      <c r="C437" s="235"/>
      <c r="D437" s="236" t="s">
        <v>162</v>
      </c>
      <c r="E437" s="237" t="s">
        <v>1</v>
      </c>
      <c r="F437" s="238" t="s">
        <v>340</v>
      </c>
      <c r="G437" s="235"/>
      <c r="H437" s="237" t="s">
        <v>1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162</v>
      </c>
      <c r="AU437" s="244" t="s">
        <v>86</v>
      </c>
      <c r="AV437" s="13" t="s">
        <v>83</v>
      </c>
      <c r="AW437" s="13" t="s">
        <v>32</v>
      </c>
      <c r="AX437" s="13" t="s">
        <v>75</v>
      </c>
      <c r="AY437" s="244" t="s">
        <v>154</v>
      </c>
    </row>
    <row r="438" spans="1:51" s="14" customFormat="1" ht="12">
      <c r="A438" s="14"/>
      <c r="B438" s="245"/>
      <c r="C438" s="246"/>
      <c r="D438" s="236" t="s">
        <v>162</v>
      </c>
      <c r="E438" s="247" t="s">
        <v>1</v>
      </c>
      <c r="F438" s="248" t="s">
        <v>481</v>
      </c>
      <c r="G438" s="246"/>
      <c r="H438" s="249">
        <v>0.8</v>
      </c>
      <c r="I438" s="250"/>
      <c r="J438" s="246"/>
      <c r="K438" s="246"/>
      <c r="L438" s="251"/>
      <c r="M438" s="252"/>
      <c r="N438" s="253"/>
      <c r="O438" s="253"/>
      <c r="P438" s="253"/>
      <c r="Q438" s="253"/>
      <c r="R438" s="253"/>
      <c r="S438" s="253"/>
      <c r="T438" s="25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5" t="s">
        <v>162</v>
      </c>
      <c r="AU438" s="255" t="s">
        <v>86</v>
      </c>
      <c r="AV438" s="14" t="s">
        <v>86</v>
      </c>
      <c r="AW438" s="14" t="s">
        <v>32</v>
      </c>
      <c r="AX438" s="14" t="s">
        <v>83</v>
      </c>
      <c r="AY438" s="255" t="s">
        <v>154</v>
      </c>
    </row>
    <row r="439" spans="1:65" s="2" customFormat="1" ht="37.8" customHeight="1">
      <c r="A439" s="39"/>
      <c r="B439" s="40"/>
      <c r="C439" s="220" t="s">
        <v>482</v>
      </c>
      <c r="D439" s="220" t="s">
        <v>156</v>
      </c>
      <c r="E439" s="221" t="s">
        <v>483</v>
      </c>
      <c r="F439" s="222" t="s">
        <v>484</v>
      </c>
      <c r="G439" s="223" t="s">
        <v>159</v>
      </c>
      <c r="H439" s="224">
        <v>3.9</v>
      </c>
      <c r="I439" s="225"/>
      <c r="J439" s="226">
        <f>ROUND(I439*H439,2)</f>
        <v>0</v>
      </c>
      <c r="K439" s="227"/>
      <c r="L439" s="45"/>
      <c r="M439" s="228" t="s">
        <v>1</v>
      </c>
      <c r="N439" s="229" t="s">
        <v>40</v>
      </c>
      <c r="O439" s="92"/>
      <c r="P439" s="230">
        <f>O439*H439</f>
        <v>0</v>
      </c>
      <c r="Q439" s="230">
        <v>0</v>
      </c>
      <c r="R439" s="230">
        <f>Q439*H439</f>
        <v>0</v>
      </c>
      <c r="S439" s="230">
        <v>2.2</v>
      </c>
      <c r="T439" s="231">
        <f>S439*H439</f>
        <v>8.58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2" t="s">
        <v>160</v>
      </c>
      <c r="AT439" s="232" t="s">
        <v>156</v>
      </c>
      <c r="AU439" s="232" t="s">
        <v>86</v>
      </c>
      <c r="AY439" s="18" t="s">
        <v>154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8" t="s">
        <v>83</v>
      </c>
      <c r="BK439" s="233">
        <f>ROUND(I439*H439,2)</f>
        <v>0</v>
      </c>
      <c r="BL439" s="18" t="s">
        <v>160</v>
      </c>
      <c r="BM439" s="232" t="s">
        <v>485</v>
      </c>
    </row>
    <row r="440" spans="1:51" s="13" customFormat="1" ht="12">
      <c r="A440" s="13"/>
      <c r="B440" s="234"/>
      <c r="C440" s="235"/>
      <c r="D440" s="236" t="s">
        <v>162</v>
      </c>
      <c r="E440" s="237" t="s">
        <v>1</v>
      </c>
      <c r="F440" s="238" t="s">
        <v>163</v>
      </c>
      <c r="G440" s="235"/>
      <c r="H440" s="237" t="s">
        <v>1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162</v>
      </c>
      <c r="AU440" s="244" t="s">
        <v>86</v>
      </c>
      <c r="AV440" s="13" t="s">
        <v>83</v>
      </c>
      <c r="AW440" s="13" t="s">
        <v>32</v>
      </c>
      <c r="AX440" s="13" t="s">
        <v>75</v>
      </c>
      <c r="AY440" s="244" t="s">
        <v>154</v>
      </c>
    </row>
    <row r="441" spans="1:51" s="13" customFormat="1" ht="12">
      <c r="A441" s="13"/>
      <c r="B441" s="234"/>
      <c r="C441" s="235"/>
      <c r="D441" s="236" t="s">
        <v>162</v>
      </c>
      <c r="E441" s="237" t="s">
        <v>1</v>
      </c>
      <c r="F441" s="238" t="s">
        <v>164</v>
      </c>
      <c r="G441" s="235"/>
      <c r="H441" s="237" t="s">
        <v>1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4" t="s">
        <v>162</v>
      </c>
      <c r="AU441" s="244" t="s">
        <v>86</v>
      </c>
      <c r="AV441" s="13" t="s">
        <v>83</v>
      </c>
      <c r="AW441" s="13" t="s">
        <v>32</v>
      </c>
      <c r="AX441" s="13" t="s">
        <v>75</v>
      </c>
      <c r="AY441" s="244" t="s">
        <v>154</v>
      </c>
    </row>
    <row r="442" spans="1:51" s="13" customFormat="1" ht="12">
      <c r="A442" s="13"/>
      <c r="B442" s="234"/>
      <c r="C442" s="235"/>
      <c r="D442" s="236" t="s">
        <v>162</v>
      </c>
      <c r="E442" s="237" t="s">
        <v>1</v>
      </c>
      <c r="F442" s="238" t="s">
        <v>486</v>
      </c>
      <c r="G442" s="235"/>
      <c r="H442" s="237" t="s">
        <v>1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162</v>
      </c>
      <c r="AU442" s="244" t="s">
        <v>86</v>
      </c>
      <c r="AV442" s="13" t="s">
        <v>83</v>
      </c>
      <c r="AW442" s="13" t="s">
        <v>32</v>
      </c>
      <c r="AX442" s="13" t="s">
        <v>75</v>
      </c>
      <c r="AY442" s="244" t="s">
        <v>154</v>
      </c>
    </row>
    <row r="443" spans="1:51" s="14" customFormat="1" ht="12">
      <c r="A443" s="14"/>
      <c r="B443" s="245"/>
      <c r="C443" s="246"/>
      <c r="D443" s="236" t="s">
        <v>162</v>
      </c>
      <c r="E443" s="247" t="s">
        <v>1</v>
      </c>
      <c r="F443" s="248" t="s">
        <v>350</v>
      </c>
      <c r="G443" s="246"/>
      <c r="H443" s="249">
        <v>3.9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5" t="s">
        <v>162</v>
      </c>
      <c r="AU443" s="255" t="s">
        <v>86</v>
      </c>
      <c r="AV443" s="14" t="s">
        <v>86</v>
      </c>
      <c r="AW443" s="14" t="s">
        <v>32</v>
      </c>
      <c r="AX443" s="14" t="s">
        <v>83</v>
      </c>
      <c r="AY443" s="255" t="s">
        <v>154</v>
      </c>
    </row>
    <row r="444" spans="1:65" s="2" customFormat="1" ht="37.8" customHeight="1">
      <c r="A444" s="39"/>
      <c r="B444" s="40"/>
      <c r="C444" s="220" t="s">
        <v>487</v>
      </c>
      <c r="D444" s="220" t="s">
        <v>156</v>
      </c>
      <c r="E444" s="221" t="s">
        <v>488</v>
      </c>
      <c r="F444" s="222" t="s">
        <v>489</v>
      </c>
      <c r="G444" s="223" t="s">
        <v>159</v>
      </c>
      <c r="H444" s="224">
        <v>1.5</v>
      </c>
      <c r="I444" s="225"/>
      <c r="J444" s="226">
        <f>ROUND(I444*H444,2)</f>
        <v>0</v>
      </c>
      <c r="K444" s="227"/>
      <c r="L444" s="45"/>
      <c r="M444" s="228" t="s">
        <v>1</v>
      </c>
      <c r="N444" s="229" t="s">
        <v>40</v>
      </c>
      <c r="O444" s="92"/>
      <c r="P444" s="230">
        <f>O444*H444</f>
        <v>0</v>
      </c>
      <c r="Q444" s="230">
        <v>0</v>
      </c>
      <c r="R444" s="230">
        <f>Q444*H444</f>
        <v>0</v>
      </c>
      <c r="S444" s="230">
        <v>2.2</v>
      </c>
      <c r="T444" s="231">
        <f>S444*H444</f>
        <v>3.3000000000000003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2" t="s">
        <v>160</v>
      </c>
      <c r="AT444" s="232" t="s">
        <v>156</v>
      </c>
      <c r="AU444" s="232" t="s">
        <v>86</v>
      </c>
      <c r="AY444" s="18" t="s">
        <v>154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8" t="s">
        <v>83</v>
      </c>
      <c r="BK444" s="233">
        <f>ROUND(I444*H444,2)</f>
        <v>0</v>
      </c>
      <c r="BL444" s="18" t="s">
        <v>160</v>
      </c>
      <c r="BM444" s="232" t="s">
        <v>490</v>
      </c>
    </row>
    <row r="445" spans="1:51" s="13" customFormat="1" ht="12">
      <c r="A445" s="13"/>
      <c r="B445" s="234"/>
      <c r="C445" s="235"/>
      <c r="D445" s="236" t="s">
        <v>162</v>
      </c>
      <c r="E445" s="237" t="s">
        <v>1</v>
      </c>
      <c r="F445" s="238" t="s">
        <v>163</v>
      </c>
      <c r="G445" s="235"/>
      <c r="H445" s="237" t="s">
        <v>1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162</v>
      </c>
      <c r="AU445" s="244" t="s">
        <v>86</v>
      </c>
      <c r="AV445" s="13" t="s">
        <v>83</v>
      </c>
      <c r="AW445" s="13" t="s">
        <v>32</v>
      </c>
      <c r="AX445" s="13" t="s">
        <v>75</v>
      </c>
      <c r="AY445" s="244" t="s">
        <v>154</v>
      </c>
    </row>
    <row r="446" spans="1:51" s="13" customFormat="1" ht="12">
      <c r="A446" s="13"/>
      <c r="B446" s="234"/>
      <c r="C446" s="235"/>
      <c r="D446" s="236" t="s">
        <v>162</v>
      </c>
      <c r="E446" s="237" t="s">
        <v>1</v>
      </c>
      <c r="F446" s="238" t="s">
        <v>164</v>
      </c>
      <c r="G446" s="235"/>
      <c r="H446" s="237" t="s">
        <v>1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162</v>
      </c>
      <c r="AU446" s="244" t="s">
        <v>86</v>
      </c>
      <c r="AV446" s="13" t="s">
        <v>83</v>
      </c>
      <c r="AW446" s="13" t="s">
        <v>32</v>
      </c>
      <c r="AX446" s="13" t="s">
        <v>75</v>
      </c>
      <c r="AY446" s="244" t="s">
        <v>154</v>
      </c>
    </row>
    <row r="447" spans="1:51" s="13" customFormat="1" ht="12">
      <c r="A447" s="13"/>
      <c r="B447" s="234"/>
      <c r="C447" s="235"/>
      <c r="D447" s="236" t="s">
        <v>162</v>
      </c>
      <c r="E447" s="237" t="s">
        <v>1</v>
      </c>
      <c r="F447" s="238" t="s">
        <v>359</v>
      </c>
      <c r="G447" s="235"/>
      <c r="H447" s="237" t="s">
        <v>1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162</v>
      </c>
      <c r="AU447" s="244" t="s">
        <v>86</v>
      </c>
      <c r="AV447" s="13" t="s">
        <v>83</v>
      </c>
      <c r="AW447" s="13" t="s">
        <v>32</v>
      </c>
      <c r="AX447" s="13" t="s">
        <v>75</v>
      </c>
      <c r="AY447" s="244" t="s">
        <v>154</v>
      </c>
    </row>
    <row r="448" spans="1:51" s="14" customFormat="1" ht="12">
      <c r="A448" s="14"/>
      <c r="B448" s="245"/>
      <c r="C448" s="246"/>
      <c r="D448" s="236" t="s">
        <v>162</v>
      </c>
      <c r="E448" s="247" t="s">
        <v>1</v>
      </c>
      <c r="F448" s="248" t="s">
        <v>360</v>
      </c>
      <c r="G448" s="246"/>
      <c r="H448" s="249">
        <v>0.055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5" t="s">
        <v>162</v>
      </c>
      <c r="AU448" s="255" t="s">
        <v>86</v>
      </c>
      <c r="AV448" s="14" t="s">
        <v>86</v>
      </c>
      <c r="AW448" s="14" t="s">
        <v>32</v>
      </c>
      <c r="AX448" s="14" t="s">
        <v>75</v>
      </c>
      <c r="AY448" s="255" t="s">
        <v>154</v>
      </c>
    </row>
    <row r="449" spans="1:51" s="13" customFormat="1" ht="12">
      <c r="A449" s="13"/>
      <c r="B449" s="234"/>
      <c r="C449" s="235"/>
      <c r="D449" s="236" t="s">
        <v>162</v>
      </c>
      <c r="E449" s="237" t="s">
        <v>1</v>
      </c>
      <c r="F449" s="238" t="s">
        <v>361</v>
      </c>
      <c r="G449" s="235"/>
      <c r="H449" s="237" t="s">
        <v>1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4" t="s">
        <v>162</v>
      </c>
      <c r="AU449" s="244" t="s">
        <v>86</v>
      </c>
      <c r="AV449" s="13" t="s">
        <v>83</v>
      </c>
      <c r="AW449" s="13" t="s">
        <v>32</v>
      </c>
      <c r="AX449" s="13" t="s">
        <v>75</v>
      </c>
      <c r="AY449" s="244" t="s">
        <v>154</v>
      </c>
    </row>
    <row r="450" spans="1:51" s="13" customFormat="1" ht="12">
      <c r="A450" s="13"/>
      <c r="B450" s="234"/>
      <c r="C450" s="235"/>
      <c r="D450" s="236" t="s">
        <v>162</v>
      </c>
      <c r="E450" s="237" t="s">
        <v>1</v>
      </c>
      <c r="F450" s="238" t="s">
        <v>362</v>
      </c>
      <c r="G450" s="235"/>
      <c r="H450" s="237" t="s">
        <v>1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4" t="s">
        <v>162</v>
      </c>
      <c r="AU450" s="244" t="s">
        <v>86</v>
      </c>
      <c r="AV450" s="13" t="s">
        <v>83</v>
      </c>
      <c r="AW450" s="13" t="s">
        <v>32</v>
      </c>
      <c r="AX450" s="13" t="s">
        <v>75</v>
      </c>
      <c r="AY450" s="244" t="s">
        <v>154</v>
      </c>
    </row>
    <row r="451" spans="1:51" s="14" customFormat="1" ht="12">
      <c r="A451" s="14"/>
      <c r="B451" s="245"/>
      <c r="C451" s="246"/>
      <c r="D451" s="236" t="s">
        <v>162</v>
      </c>
      <c r="E451" s="247" t="s">
        <v>1</v>
      </c>
      <c r="F451" s="248" t="s">
        <v>363</v>
      </c>
      <c r="G451" s="246"/>
      <c r="H451" s="249">
        <v>0.05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5" t="s">
        <v>162</v>
      </c>
      <c r="AU451" s="255" t="s">
        <v>86</v>
      </c>
      <c r="AV451" s="14" t="s">
        <v>86</v>
      </c>
      <c r="AW451" s="14" t="s">
        <v>32</v>
      </c>
      <c r="AX451" s="14" t="s">
        <v>75</v>
      </c>
      <c r="AY451" s="255" t="s">
        <v>154</v>
      </c>
    </row>
    <row r="452" spans="1:51" s="13" customFormat="1" ht="12">
      <c r="A452" s="13"/>
      <c r="B452" s="234"/>
      <c r="C452" s="235"/>
      <c r="D452" s="236" t="s">
        <v>162</v>
      </c>
      <c r="E452" s="237" t="s">
        <v>1</v>
      </c>
      <c r="F452" s="238" t="s">
        <v>169</v>
      </c>
      <c r="G452" s="235"/>
      <c r="H452" s="237" t="s">
        <v>1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162</v>
      </c>
      <c r="AU452" s="244" t="s">
        <v>86</v>
      </c>
      <c r="AV452" s="13" t="s">
        <v>83</v>
      </c>
      <c r="AW452" s="13" t="s">
        <v>32</v>
      </c>
      <c r="AX452" s="13" t="s">
        <v>75</v>
      </c>
      <c r="AY452" s="244" t="s">
        <v>154</v>
      </c>
    </row>
    <row r="453" spans="1:51" s="14" customFormat="1" ht="12">
      <c r="A453" s="14"/>
      <c r="B453" s="245"/>
      <c r="C453" s="246"/>
      <c r="D453" s="236" t="s">
        <v>162</v>
      </c>
      <c r="E453" s="247" t="s">
        <v>1</v>
      </c>
      <c r="F453" s="248" t="s">
        <v>364</v>
      </c>
      <c r="G453" s="246"/>
      <c r="H453" s="249">
        <v>0.4</v>
      </c>
      <c r="I453" s="250"/>
      <c r="J453" s="246"/>
      <c r="K453" s="246"/>
      <c r="L453" s="251"/>
      <c r="M453" s="252"/>
      <c r="N453" s="253"/>
      <c r="O453" s="253"/>
      <c r="P453" s="253"/>
      <c r="Q453" s="253"/>
      <c r="R453" s="253"/>
      <c r="S453" s="253"/>
      <c r="T453" s="25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5" t="s">
        <v>162</v>
      </c>
      <c r="AU453" s="255" t="s">
        <v>86</v>
      </c>
      <c r="AV453" s="14" t="s">
        <v>86</v>
      </c>
      <c r="AW453" s="14" t="s">
        <v>32</v>
      </c>
      <c r="AX453" s="14" t="s">
        <v>75</v>
      </c>
      <c r="AY453" s="255" t="s">
        <v>154</v>
      </c>
    </row>
    <row r="454" spans="1:51" s="13" customFormat="1" ht="12">
      <c r="A454" s="13"/>
      <c r="B454" s="234"/>
      <c r="C454" s="235"/>
      <c r="D454" s="236" t="s">
        <v>162</v>
      </c>
      <c r="E454" s="237" t="s">
        <v>1</v>
      </c>
      <c r="F454" s="238" t="s">
        <v>213</v>
      </c>
      <c r="G454" s="235"/>
      <c r="H454" s="237" t="s">
        <v>1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162</v>
      </c>
      <c r="AU454" s="244" t="s">
        <v>86</v>
      </c>
      <c r="AV454" s="13" t="s">
        <v>83</v>
      </c>
      <c r="AW454" s="13" t="s">
        <v>32</v>
      </c>
      <c r="AX454" s="13" t="s">
        <v>75</v>
      </c>
      <c r="AY454" s="244" t="s">
        <v>154</v>
      </c>
    </row>
    <row r="455" spans="1:51" s="13" customFormat="1" ht="12">
      <c r="A455" s="13"/>
      <c r="B455" s="234"/>
      <c r="C455" s="235"/>
      <c r="D455" s="236" t="s">
        <v>162</v>
      </c>
      <c r="E455" s="237" t="s">
        <v>1</v>
      </c>
      <c r="F455" s="238" t="s">
        <v>491</v>
      </c>
      <c r="G455" s="235"/>
      <c r="H455" s="237" t="s">
        <v>1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162</v>
      </c>
      <c r="AU455" s="244" t="s">
        <v>86</v>
      </c>
      <c r="AV455" s="13" t="s">
        <v>83</v>
      </c>
      <c r="AW455" s="13" t="s">
        <v>32</v>
      </c>
      <c r="AX455" s="13" t="s">
        <v>75</v>
      </c>
      <c r="AY455" s="244" t="s">
        <v>154</v>
      </c>
    </row>
    <row r="456" spans="1:51" s="14" customFormat="1" ht="12">
      <c r="A456" s="14"/>
      <c r="B456" s="245"/>
      <c r="C456" s="246"/>
      <c r="D456" s="236" t="s">
        <v>162</v>
      </c>
      <c r="E456" s="247" t="s">
        <v>1</v>
      </c>
      <c r="F456" s="248" t="s">
        <v>492</v>
      </c>
      <c r="G456" s="246"/>
      <c r="H456" s="249">
        <v>0.036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5" t="s">
        <v>162</v>
      </c>
      <c r="AU456" s="255" t="s">
        <v>86</v>
      </c>
      <c r="AV456" s="14" t="s">
        <v>86</v>
      </c>
      <c r="AW456" s="14" t="s">
        <v>32</v>
      </c>
      <c r="AX456" s="14" t="s">
        <v>75</v>
      </c>
      <c r="AY456" s="255" t="s">
        <v>154</v>
      </c>
    </row>
    <row r="457" spans="1:51" s="13" customFormat="1" ht="12">
      <c r="A457" s="13"/>
      <c r="B457" s="234"/>
      <c r="C457" s="235"/>
      <c r="D457" s="236" t="s">
        <v>162</v>
      </c>
      <c r="E457" s="237" t="s">
        <v>1</v>
      </c>
      <c r="F457" s="238" t="s">
        <v>167</v>
      </c>
      <c r="G457" s="235"/>
      <c r="H457" s="237" t="s">
        <v>1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4" t="s">
        <v>162</v>
      </c>
      <c r="AU457" s="244" t="s">
        <v>86</v>
      </c>
      <c r="AV457" s="13" t="s">
        <v>83</v>
      </c>
      <c r="AW457" s="13" t="s">
        <v>32</v>
      </c>
      <c r="AX457" s="13" t="s">
        <v>75</v>
      </c>
      <c r="AY457" s="244" t="s">
        <v>154</v>
      </c>
    </row>
    <row r="458" spans="1:51" s="13" customFormat="1" ht="12">
      <c r="A458" s="13"/>
      <c r="B458" s="234"/>
      <c r="C458" s="235"/>
      <c r="D458" s="236" t="s">
        <v>162</v>
      </c>
      <c r="E458" s="237" t="s">
        <v>1</v>
      </c>
      <c r="F458" s="238" t="s">
        <v>168</v>
      </c>
      <c r="G458" s="235"/>
      <c r="H458" s="237" t="s">
        <v>1</v>
      </c>
      <c r="I458" s="239"/>
      <c r="J458" s="235"/>
      <c r="K458" s="235"/>
      <c r="L458" s="240"/>
      <c r="M458" s="241"/>
      <c r="N458" s="242"/>
      <c r="O458" s="242"/>
      <c r="P458" s="242"/>
      <c r="Q458" s="242"/>
      <c r="R458" s="242"/>
      <c r="S458" s="242"/>
      <c r="T458" s="24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4" t="s">
        <v>162</v>
      </c>
      <c r="AU458" s="244" t="s">
        <v>86</v>
      </c>
      <c r="AV458" s="13" t="s">
        <v>83</v>
      </c>
      <c r="AW458" s="13" t="s">
        <v>32</v>
      </c>
      <c r="AX458" s="13" t="s">
        <v>75</v>
      </c>
      <c r="AY458" s="244" t="s">
        <v>154</v>
      </c>
    </row>
    <row r="459" spans="1:51" s="13" customFormat="1" ht="12">
      <c r="A459" s="13"/>
      <c r="B459" s="234"/>
      <c r="C459" s="235"/>
      <c r="D459" s="236" t="s">
        <v>162</v>
      </c>
      <c r="E459" s="237" t="s">
        <v>1</v>
      </c>
      <c r="F459" s="238" t="s">
        <v>169</v>
      </c>
      <c r="G459" s="235"/>
      <c r="H459" s="237" t="s">
        <v>1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162</v>
      </c>
      <c r="AU459" s="244" t="s">
        <v>86</v>
      </c>
      <c r="AV459" s="13" t="s">
        <v>83</v>
      </c>
      <c r="AW459" s="13" t="s">
        <v>32</v>
      </c>
      <c r="AX459" s="13" t="s">
        <v>75</v>
      </c>
      <c r="AY459" s="244" t="s">
        <v>154</v>
      </c>
    </row>
    <row r="460" spans="1:51" s="14" customFormat="1" ht="12">
      <c r="A460" s="14"/>
      <c r="B460" s="245"/>
      <c r="C460" s="246"/>
      <c r="D460" s="236" t="s">
        <v>162</v>
      </c>
      <c r="E460" s="247" t="s">
        <v>1</v>
      </c>
      <c r="F460" s="248" t="s">
        <v>493</v>
      </c>
      <c r="G460" s="246"/>
      <c r="H460" s="249">
        <v>0.9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5" t="s">
        <v>162</v>
      </c>
      <c r="AU460" s="255" t="s">
        <v>86</v>
      </c>
      <c r="AV460" s="14" t="s">
        <v>86</v>
      </c>
      <c r="AW460" s="14" t="s">
        <v>32</v>
      </c>
      <c r="AX460" s="14" t="s">
        <v>75</v>
      </c>
      <c r="AY460" s="255" t="s">
        <v>154</v>
      </c>
    </row>
    <row r="461" spans="1:51" s="14" customFormat="1" ht="12">
      <c r="A461" s="14"/>
      <c r="B461" s="245"/>
      <c r="C461" s="246"/>
      <c r="D461" s="236" t="s">
        <v>162</v>
      </c>
      <c r="E461" s="247" t="s">
        <v>1</v>
      </c>
      <c r="F461" s="248" t="s">
        <v>494</v>
      </c>
      <c r="G461" s="246"/>
      <c r="H461" s="249">
        <v>0.059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5" t="s">
        <v>162</v>
      </c>
      <c r="AU461" s="255" t="s">
        <v>86</v>
      </c>
      <c r="AV461" s="14" t="s">
        <v>86</v>
      </c>
      <c r="AW461" s="14" t="s">
        <v>32</v>
      </c>
      <c r="AX461" s="14" t="s">
        <v>75</v>
      </c>
      <c r="AY461" s="255" t="s">
        <v>154</v>
      </c>
    </row>
    <row r="462" spans="1:51" s="15" customFormat="1" ht="12">
      <c r="A462" s="15"/>
      <c r="B462" s="256"/>
      <c r="C462" s="257"/>
      <c r="D462" s="236" t="s">
        <v>162</v>
      </c>
      <c r="E462" s="258" t="s">
        <v>1</v>
      </c>
      <c r="F462" s="259" t="s">
        <v>172</v>
      </c>
      <c r="G462" s="257"/>
      <c r="H462" s="260">
        <v>1.5</v>
      </c>
      <c r="I462" s="261"/>
      <c r="J462" s="257"/>
      <c r="K462" s="257"/>
      <c r="L462" s="262"/>
      <c r="M462" s="263"/>
      <c r="N462" s="264"/>
      <c r="O462" s="264"/>
      <c r="P462" s="264"/>
      <c r="Q462" s="264"/>
      <c r="R462" s="264"/>
      <c r="S462" s="264"/>
      <c r="T462" s="26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66" t="s">
        <v>162</v>
      </c>
      <c r="AU462" s="266" t="s">
        <v>86</v>
      </c>
      <c r="AV462" s="15" t="s">
        <v>160</v>
      </c>
      <c r="AW462" s="15" t="s">
        <v>32</v>
      </c>
      <c r="AX462" s="15" t="s">
        <v>83</v>
      </c>
      <c r="AY462" s="266" t="s">
        <v>154</v>
      </c>
    </row>
    <row r="463" spans="1:65" s="2" customFormat="1" ht="37.8" customHeight="1">
      <c r="A463" s="39"/>
      <c r="B463" s="40"/>
      <c r="C463" s="220" t="s">
        <v>495</v>
      </c>
      <c r="D463" s="220" t="s">
        <v>156</v>
      </c>
      <c r="E463" s="221" t="s">
        <v>496</v>
      </c>
      <c r="F463" s="222" t="s">
        <v>497</v>
      </c>
      <c r="G463" s="223" t="s">
        <v>159</v>
      </c>
      <c r="H463" s="224">
        <v>1.26</v>
      </c>
      <c r="I463" s="225"/>
      <c r="J463" s="226">
        <f>ROUND(I463*H463,2)</f>
        <v>0</v>
      </c>
      <c r="K463" s="227"/>
      <c r="L463" s="45"/>
      <c r="M463" s="228" t="s">
        <v>1</v>
      </c>
      <c r="N463" s="229" t="s">
        <v>40</v>
      </c>
      <c r="O463" s="92"/>
      <c r="P463" s="230">
        <f>O463*H463</f>
        <v>0</v>
      </c>
      <c r="Q463" s="230">
        <v>0</v>
      </c>
      <c r="R463" s="230">
        <f>Q463*H463</f>
        <v>0</v>
      </c>
      <c r="S463" s="230">
        <v>2.2</v>
      </c>
      <c r="T463" s="231">
        <f>S463*H463</f>
        <v>2.7720000000000002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2" t="s">
        <v>160</v>
      </c>
      <c r="AT463" s="232" t="s">
        <v>156</v>
      </c>
      <c r="AU463" s="232" t="s">
        <v>86</v>
      </c>
      <c r="AY463" s="18" t="s">
        <v>154</v>
      </c>
      <c r="BE463" s="233">
        <f>IF(N463="základní",J463,0)</f>
        <v>0</v>
      </c>
      <c r="BF463" s="233">
        <f>IF(N463="snížená",J463,0)</f>
        <v>0</v>
      </c>
      <c r="BG463" s="233">
        <f>IF(N463="zákl. přenesená",J463,0)</f>
        <v>0</v>
      </c>
      <c r="BH463" s="233">
        <f>IF(N463="sníž. přenesená",J463,0)</f>
        <v>0</v>
      </c>
      <c r="BI463" s="233">
        <f>IF(N463="nulová",J463,0)</f>
        <v>0</v>
      </c>
      <c r="BJ463" s="18" t="s">
        <v>83</v>
      </c>
      <c r="BK463" s="233">
        <f>ROUND(I463*H463,2)</f>
        <v>0</v>
      </c>
      <c r="BL463" s="18" t="s">
        <v>160</v>
      </c>
      <c r="BM463" s="232" t="s">
        <v>498</v>
      </c>
    </row>
    <row r="464" spans="1:51" s="13" customFormat="1" ht="12">
      <c r="A464" s="13"/>
      <c r="B464" s="234"/>
      <c r="C464" s="235"/>
      <c r="D464" s="236" t="s">
        <v>162</v>
      </c>
      <c r="E464" s="237" t="s">
        <v>1</v>
      </c>
      <c r="F464" s="238" t="s">
        <v>213</v>
      </c>
      <c r="G464" s="235"/>
      <c r="H464" s="237" t="s">
        <v>1</v>
      </c>
      <c r="I464" s="239"/>
      <c r="J464" s="235"/>
      <c r="K464" s="235"/>
      <c r="L464" s="240"/>
      <c r="M464" s="241"/>
      <c r="N464" s="242"/>
      <c r="O464" s="242"/>
      <c r="P464" s="242"/>
      <c r="Q464" s="242"/>
      <c r="R464" s="242"/>
      <c r="S464" s="242"/>
      <c r="T464" s="24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4" t="s">
        <v>162</v>
      </c>
      <c r="AU464" s="244" t="s">
        <v>86</v>
      </c>
      <c r="AV464" s="13" t="s">
        <v>83</v>
      </c>
      <c r="AW464" s="13" t="s">
        <v>32</v>
      </c>
      <c r="AX464" s="13" t="s">
        <v>75</v>
      </c>
      <c r="AY464" s="244" t="s">
        <v>154</v>
      </c>
    </row>
    <row r="465" spans="1:51" s="13" customFormat="1" ht="12">
      <c r="A465" s="13"/>
      <c r="B465" s="234"/>
      <c r="C465" s="235"/>
      <c r="D465" s="236" t="s">
        <v>162</v>
      </c>
      <c r="E465" s="237" t="s">
        <v>1</v>
      </c>
      <c r="F465" s="238" t="s">
        <v>499</v>
      </c>
      <c r="G465" s="235"/>
      <c r="H465" s="237" t="s">
        <v>1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4" t="s">
        <v>162</v>
      </c>
      <c r="AU465" s="244" t="s">
        <v>86</v>
      </c>
      <c r="AV465" s="13" t="s">
        <v>83</v>
      </c>
      <c r="AW465" s="13" t="s">
        <v>32</v>
      </c>
      <c r="AX465" s="13" t="s">
        <v>75</v>
      </c>
      <c r="AY465" s="244" t="s">
        <v>154</v>
      </c>
    </row>
    <row r="466" spans="1:51" s="14" customFormat="1" ht="12">
      <c r="A466" s="14"/>
      <c r="B466" s="245"/>
      <c r="C466" s="246"/>
      <c r="D466" s="236" t="s">
        <v>162</v>
      </c>
      <c r="E466" s="247" t="s">
        <v>1</v>
      </c>
      <c r="F466" s="248" t="s">
        <v>500</v>
      </c>
      <c r="G466" s="246"/>
      <c r="H466" s="249">
        <v>1.26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5" t="s">
        <v>162</v>
      </c>
      <c r="AU466" s="255" t="s">
        <v>86</v>
      </c>
      <c r="AV466" s="14" t="s">
        <v>86</v>
      </c>
      <c r="AW466" s="14" t="s">
        <v>32</v>
      </c>
      <c r="AX466" s="14" t="s">
        <v>83</v>
      </c>
      <c r="AY466" s="255" t="s">
        <v>154</v>
      </c>
    </row>
    <row r="467" spans="1:65" s="2" customFormat="1" ht="24.15" customHeight="1">
      <c r="A467" s="39"/>
      <c r="B467" s="40"/>
      <c r="C467" s="220" t="s">
        <v>501</v>
      </c>
      <c r="D467" s="220" t="s">
        <v>156</v>
      </c>
      <c r="E467" s="221" t="s">
        <v>502</v>
      </c>
      <c r="F467" s="222" t="s">
        <v>503</v>
      </c>
      <c r="G467" s="223" t="s">
        <v>304</v>
      </c>
      <c r="H467" s="224">
        <v>18</v>
      </c>
      <c r="I467" s="225"/>
      <c r="J467" s="226">
        <f>ROUND(I467*H467,2)</f>
        <v>0</v>
      </c>
      <c r="K467" s="227"/>
      <c r="L467" s="45"/>
      <c r="M467" s="228" t="s">
        <v>1</v>
      </c>
      <c r="N467" s="229" t="s">
        <v>40</v>
      </c>
      <c r="O467" s="92"/>
      <c r="P467" s="230">
        <f>O467*H467</f>
        <v>0</v>
      </c>
      <c r="Q467" s="230">
        <v>0</v>
      </c>
      <c r="R467" s="230">
        <f>Q467*H467</f>
        <v>0</v>
      </c>
      <c r="S467" s="230">
        <v>0</v>
      </c>
      <c r="T467" s="231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2" t="s">
        <v>160</v>
      </c>
      <c r="AT467" s="232" t="s">
        <v>156</v>
      </c>
      <c r="AU467" s="232" t="s">
        <v>86</v>
      </c>
      <c r="AY467" s="18" t="s">
        <v>154</v>
      </c>
      <c r="BE467" s="233">
        <f>IF(N467="základní",J467,0)</f>
        <v>0</v>
      </c>
      <c r="BF467" s="233">
        <f>IF(N467="snížená",J467,0)</f>
        <v>0</v>
      </c>
      <c r="BG467" s="233">
        <f>IF(N467="zákl. přenesená",J467,0)</f>
        <v>0</v>
      </c>
      <c r="BH467" s="233">
        <f>IF(N467="sníž. přenesená",J467,0)</f>
        <v>0</v>
      </c>
      <c r="BI467" s="233">
        <f>IF(N467="nulová",J467,0)</f>
        <v>0</v>
      </c>
      <c r="BJ467" s="18" t="s">
        <v>83</v>
      </c>
      <c r="BK467" s="233">
        <f>ROUND(I467*H467,2)</f>
        <v>0</v>
      </c>
      <c r="BL467" s="18" t="s">
        <v>160</v>
      </c>
      <c r="BM467" s="232" t="s">
        <v>504</v>
      </c>
    </row>
    <row r="468" spans="1:51" s="13" customFormat="1" ht="12">
      <c r="A468" s="13"/>
      <c r="B468" s="234"/>
      <c r="C468" s="235"/>
      <c r="D468" s="236" t="s">
        <v>162</v>
      </c>
      <c r="E468" s="237" t="s">
        <v>1</v>
      </c>
      <c r="F468" s="238" t="s">
        <v>163</v>
      </c>
      <c r="G468" s="235"/>
      <c r="H468" s="237" t="s">
        <v>1</v>
      </c>
      <c r="I468" s="239"/>
      <c r="J468" s="235"/>
      <c r="K468" s="235"/>
      <c r="L468" s="240"/>
      <c r="M468" s="241"/>
      <c r="N468" s="242"/>
      <c r="O468" s="242"/>
      <c r="P468" s="242"/>
      <c r="Q468" s="242"/>
      <c r="R468" s="242"/>
      <c r="S468" s="242"/>
      <c r="T468" s="24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4" t="s">
        <v>162</v>
      </c>
      <c r="AU468" s="244" t="s">
        <v>86</v>
      </c>
      <c r="AV468" s="13" t="s">
        <v>83</v>
      </c>
      <c r="AW468" s="13" t="s">
        <v>32</v>
      </c>
      <c r="AX468" s="13" t="s">
        <v>75</v>
      </c>
      <c r="AY468" s="244" t="s">
        <v>154</v>
      </c>
    </row>
    <row r="469" spans="1:51" s="13" customFormat="1" ht="12">
      <c r="A469" s="13"/>
      <c r="B469" s="234"/>
      <c r="C469" s="235"/>
      <c r="D469" s="236" t="s">
        <v>162</v>
      </c>
      <c r="E469" s="237" t="s">
        <v>1</v>
      </c>
      <c r="F469" s="238" t="s">
        <v>164</v>
      </c>
      <c r="G469" s="235"/>
      <c r="H469" s="237" t="s">
        <v>1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162</v>
      </c>
      <c r="AU469" s="244" t="s">
        <v>86</v>
      </c>
      <c r="AV469" s="13" t="s">
        <v>83</v>
      </c>
      <c r="AW469" s="13" t="s">
        <v>32</v>
      </c>
      <c r="AX469" s="13" t="s">
        <v>75</v>
      </c>
      <c r="AY469" s="244" t="s">
        <v>154</v>
      </c>
    </row>
    <row r="470" spans="1:51" s="13" customFormat="1" ht="12">
      <c r="A470" s="13"/>
      <c r="B470" s="234"/>
      <c r="C470" s="235"/>
      <c r="D470" s="236" t="s">
        <v>162</v>
      </c>
      <c r="E470" s="237" t="s">
        <v>1</v>
      </c>
      <c r="F470" s="238" t="s">
        <v>359</v>
      </c>
      <c r="G470" s="235"/>
      <c r="H470" s="237" t="s">
        <v>1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162</v>
      </c>
      <c r="AU470" s="244" t="s">
        <v>86</v>
      </c>
      <c r="AV470" s="13" t="s">
        <v>83</v>
      </c>
      <c r="AW470" s="13" t="s">
        <v>32</v>
      </c>
      <c r="AX470" s="13" t="s">
        <v>75</v>
      </c>
      <c r="AY470" s="244" t="s">
        <v>154</v>
      </c>
    </row>
    <row r="471" spans="1:51" s="14" customFormat="1" ht="12">
      <c r="A471" s="14"/>
      <c r="B471" s="245"/>
      <c r="C471" s="246"/>
      <c r="D471" s="236" t="s">
        <v>162</v>
      </c>
      <c r="E471" s="247" t="s">
        <v>1</v>
      </c>
      <c r="F471" s="248" t="s">
        <v>505</v>
      </c>
      <c r="G471" s="246"/>
      <c r="H471" s="249">
        <v>12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162</v>
      </c>
      <c r="AU471" s="255" t="s">
        <v>86</v>
      </c>
      <c r="AV471" s="14" t="s">
        <v>86</v>
      </c>
      <c r="AW471" s="14" t="s">
        <v>32</v>
      </c>
      <c r="AX471" s="14" t="s">
        <v>75</v>
      </c>
      <c r="AY471" s="255" t="s">
        <v>154</v>
      </c>
    </row>
    <row r="472" spans="1:51" s="13" customFormat="1" ht="12">
      <c r="A472" s="13"/>
      <c r="B472" s="234"/>
      <c r="C472" s="235"/>
      <c r="D472" s="236" t="s">
        <v>162</v>
      </c>
      <c r="E472" s="237" t="s">
        <v>1</v>
      </c>
      <c r="F472" s="238" t="s">
        <v>361</v>
      </c>
      <c r="G472" s="235"/>
      <c r="H472" s="237" t="s">
        <v>1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4" t="s">
        <v>162</v>
      </c>
      <c r="AU472" s="244" t="s">
        <v>86</v>
      </c>
      <c r="AV472" s="13" t="s">
        <v>83</v>
      </c>
      <c r="AW472" s="13" t="s">
        <v>32</v>
      </c>
      <c r="AX472" s="13" t="s">
        <v>75</v>
      </c>
      <c r="AY472" s="244" t="s">
        <v>154</v>
      </c>
    </row>
    <row r="473" spans="1:51" s="13" customFormat="1" ht="12">
      <c r="A473" s="13"/>
      <c r="B473" s="234"/>
      <c r="C473" s="235"/>
      <c r="D473" s="236" t="s">
        <v>162</v>
      </c>
      <c r="E473" s="237" t="s">
        <v>1</v>
      </c>
      <c r="F473" s="238" t="s">
        <v>362</v>
      </c>
      <c r="G473" s="235"/>
      <c r="H473" s="237" t="s">
        <v>1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4" t="s">
        <v>162</v>
      </c>
      <c r="AU473" s="244" t="s">
        <v>86</v>
      </c>
      <c r="AV473" s="13" t="s">
        <v>83</v>
      </c>
      <c r="AW473" s="13" t="s">
        <v>32</v>
      </c>
      <c r="AX473" s="13" t="s">
        <v>75</v>
      </c>
      <c r="AY473" s="244" t="s">
        <v>154</v>
      </c>
    </row>
    <row r="474" spans="1:51" s="14" customFormat="1" ht="12">
      <c r="A474" s="14"/>
      <c r="B474" s="245"/>
      <c r="C474" s="246"/>
      <c r="D474" s="236" t="s">
        <v>162</v>
      </c>
      <c r="E474" s="247" t="s">
        <v>1</v>
      </c>
      <c r="F474" s="248" t="s">
        <v>506</v>
      </c>
      <c r="G474" s="246"/>
      <c r="H474" s="249">
        <v>6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5" t="s">
        <v>162</v>
      </c>
      <c r="AU474" s="255" t="s">
        <v>86</v>
      </c>
      <c r="AV474" s="14" t="s">
        <v>86</v>
      </c>
      <c r="AW474" s="14" t="s">
        <v>32</v>
      </c>
      <c r="AX474" s="14" t="s">
        <v>75</v>
      </c>
      <c r="AY474" s="255" t="s">
        <v>154</v>
      </c>
    </row>
    <row r="475" spans="1:51" s="15" customFormat="1" ht="12">
      <c r="A475" s="15"/>
      <c r="B475" s="256"/>
      <c r="C475" s="257"/>
      <c r="D475" s="236" t="s">
        <v>162</v>
      </c>
      <c r="E475" s="258" t="s">
        <v>1</v>
      </c>
      <c r="F475" s="259" t="s">
        <v>172</v>
      </c>
      <c r="G475" s="257"/>
      <c r="H475" s="260">
        <v>18</v>
      </c>
      <c r="I475" s="261"/>
      <c r="J475" s="257"/>
      <c r="K475" s="257"/>
      <c r="L475" s="262"/>
      <c r="M475" s="263"/>
      <c r="N475" s="264"/>
      <c r="O475" s="264"/>
      <c r="P475" s="264"/>
      <c r="Q475" s="264"/>
      <c r="R475" s="264"/>
      <c r="S475" s="264"/>
      <c r="T475" s="26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6" t="s">
        <v>162</v>
      </c>
      <c r="AU475" s="266" t="s">
        <v>86</v>
      </c>
      <c r="AV475" s="15" t="s">
        <v>160</v>
      </c>
      <c r="AW475" s="15" t="s">
        <v>32</v>
      </c>
      <c r="AX475" s="15" t="s">
        <v>83</v>
      </c>
      <c r="AY475" s="266" t="s">
        <v>154</v>
      </c>
    </row>
    <row r="476" spans="1:65" s="2" customFormat="1" ht="24.15" customHeight="1">
      <c r="A476" s="39"/>
      <c r="B476" s="40"/>
      <c r="C476" s="220" t="s">
        <v>507</v>
      </c>
      <c r="D476" s="220" t="s">
        <v>156</v>
      </c>
      <c r="E476" s="221" t="s">
        <v>508</v>
      </c>
      <c r="F476" s="222" t="s">
        <v>509</v>
      </c>
      <c r="G476" s="223" t="s">
        <v>304</v>
      </c>
      <c r="H476" s="224">
        <v>16.6</v>
      </c>
      <c r="I476" s="225"/>
      <c r="J476" s="226">
        <f>ROUND(I476*H476,2)</f>
        <v>0</v>
      </c>
      <c r="K476" s="227"/>
      <c r="L476" s="45"/>
      <c r="M476" s="228" t="s">
        <v>1</v>
      </c>
      <c r="N476" s="229" t="s">
        <v>40</v>
      </c>
      <c r="O476" s="92"/>
      <c r="P476" s="230">
        <f>O476*H476</f>
        <v>0</v>
      </c>
      <c r="Q476" s="230">
        <v>1E-05</v>
      </c>
      <c r="R476" s="230">
        <f>Q476*H476</f>
        <v>0.00016600000000000002</v>
      </c>
      <c r="S476" s="230">
        <v>0</v>
      </c>
      <c r="T476" s="231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2" t="s">
        <v>160</v>
      </c>
      <c r="AT476" s="232" t="s">
        <v>156</v>
      </c>
      <c r="AU476" s="232" t="s">
        <v>86</v>
      </c>
      <c r="AY476" s="18" t="s">
        <v>154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8" t="s">
        <v>83</v>
      </c>
      <c r="BK476" s="233">
        <f>ROUND(I476*H476,2)</f>
        <v>0</v>
      </c>
      <c r="BL476" s="18" t="s">
        <v>160</v>
      </c>
      <c r="BM476" s="232" t="s">
        <v>510</v>
      </c>
    </row>
    <row r="477" spans="1:51" s="13" customFormat="1" ht="12">
      <c r="A477" s="13"/>
      <c r="B477" s="234"/>
      <c r="C477" s="235"/>
      <c r="D477" s="236" t="s">
        <v>162</v>
      </c>
      <c r="E477" s="237" t="s">
        <v>1</v>
      </c>
      <c r="F477" s="238" t="s">
        <v>163</v>
      </c>
      <c r="G477" s="235"/>
      <c r="H477" s="237" t="s">
        <v>1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162</v>
      </c>
      <c r="AU477" s="244" t="s">
        <v>86</v>
      </c>
      <c r="AV477" s="13" t="s">
        <v>83</v>
      </c>
      <c r="AW477" s="13" t="s">
        <v>32</v>
      </c>
      <c r="AX477" s="13" t="s">
        <v>75</v>
      </c>
      <c r="AY477" s="244" t="s">
        <v>154</v>
      </c>
    </row>
    <row r="478" spans="1:51" s="13" customFormat="1" ht="12">
      <c r="A478" s="13"/>
      <c r="B478" s="234"/>
      <c r="C478" s="235"/>
      <c r="D478" s="236" t="s">
        <v>162</v>
      </c>
      <c r="E478" s="237" t="s">
        <v>1</v>
      </c>
      <c r="F478" s="238" t="s">
        <v>164</v>
      </c>
      <c r="G478" s="235"/>
      <c r="H478" s="237" t="s">
        <v>1</v>
      </c>
      <c r="I478" s="239"/>
      <c r="J478" s="235"/>
      <c r="K478" s="235"/>
      <c r="L478" s="240"/>
      <c r="M478" s="241"/>
      <c r="N478" s="242"/>
      <c r="O478" s="242"/>
      <c r="P478" s="242"/>
      <c r="Q478" s="242"/>
      <c r="R478" s="242"/>
      <c r="S478" s="242"/>
      <c r="T478" s="24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4" t="s">
        <v>162</v>
      </c>
      <c r="AU478" s="244" t="s">
        <v>86</v>
      </c>
      <c r="AV478" s="13" t="s">
        <v>83</v>
      </c>
      <c r="AW478" s="13" t="s">
        <v>32</v>
      </c>
      <c r="AX478" s="13" t="s">
        <v>75</v>
      </c>
      <c r="AY478" s="244" t="s">
        <v>154</v>
      </c>
    </row>
    <row r="479" spans="1:51" s="13" customFormat="1" ht="12">
      <c r="A479" s="13"/>
      <c r="B479" s="234"/>
      <c r="C479" s="235"/>
      <c r="D479" s="236" t="s">
        <v>162</v>
      </c>
      <c r="E479" s="237" t="s">
        <v>1</v>
      </c>
      <c r="F479" s="238" t="s">
        <v>169</v>
      </c>
      <c r="G479" s="235"/>
      <c r="H479" s="237" t="s">
        <v>1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162</v>
      </c>
      <c r="AU479" s="244" t="s">
        <v>86</v>
      </c>
      <c r="AV479" s="13" t="s">
        <v>83</v>
      </c>
      <c r="AW479" s="13" t="s">
        <v>32</v>
      </c>
      <c r="AX479" s="13" t="s">
        <v>75</v>
      </c>
      <c r="AY479" s="244" t="s">
        <v>154</v>
      </c>
    </row>
    <row r="480" spans="1:51" s="14" customFormat="1" ht="12">
      <c r="A480" s="14"/>
      <c r="B480" s="245"/>
      <c r="C480" s="246"/>
      <c r="D480" s="236" t="s">
        <v>162</v>
      </c>
      <c r="E480" s="247" t="s">
        <v>1</v>
      </c>
      <c r="F480" s="248" t="s">
        <v>506</v>
      </c>
      <c r="G480" s="246"/>
      <c r="H480" s="249">
        <v>6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5" t="s">
        <v>162</v>
      </c>
      <c r="AU480" s="255" t="s">
        <v>86</v>
      </c>
      <c r="AV480" s="14" t="s">
        <v>86</v>
      </c>
      <c r="AW480" s="14" t="s">
        <v>32</v>
      </c>
      <c r="AX480" s="14" t="s">
        <v>75</v>
      </c>
      <c r="AY480" s="255" t="s">
        <v>154</v>
      </c>
    </row>
    <row r="481" spans="1:51" s="13" customFormat="1" ht="12">
      <c r="A481" s="13"/>
      <c r="B481" s="234"/>
      <c r="C481" s="235"/>
      <c r="D481" s="236" t="s">
        <v>162</v>
      </c>
      <c r="E481" s="237" t="s">
        <v>1</v>
      </c>
      <c r="F481" s="238" t="s">
        <v>499</v>
      </c>
      <c r="G481" s="235"/>
      <c r="H481" s="237" t="s">
        <v>1</v>
      </c>
      <c r="I481" s="239"/>
      <c r="J481" s="235"/>
      <c r="K481" s="235"/>
      <c r="L481" s="240"/>
      <c r="M481" s="241"/>
      <c r="N481" s="242"/>
      <c r="O481" s="242"/>
      <c r="P481" s="242"/>
      <c r="Q481" s="242"/>
      <c r="R481" s="242"/>
      <c r="S481" s="242"/>
      <c r="T481" s="24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4" t="s">
        <v>162</v>
      </c>
      <c r="AU481" s="244" t="s">
        <v>86</v>
      </c>
      <c r="AV481" s="13" t="s">
        <v>83</v>
      </c>
      <c r="AW481" s="13" t="s">
        <v>32</v>
      </c>
      <c r="AX481" s="13" t="s">
        <v>75</v>
      </c>
      <c r="AY481" s="244" t="s">
        <v>154</v>
      </c>
    </row>
    <row r="482" spans="1:51" s="14" customFormat="1" ht="12">
      <c r="A482" s="14"/>
      <c r="B482" s="245"/>
      <c r="C482" s="246"/>
      <c r="D482" s="236" t="s">
        <v>162</v>
      </c>
      <c r="E482" s="247" t="s">
        <v>1</v>
      </c>
      <c r="F482" s="248" t="s">
        <v>511</v>
      </c>
      <c r="G482" s="246"/>
      <c r="H482" s="249">
        <v>10.6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5" t="s">
        <v>162</v>
      </c>
      <c r="AU482" s="255" t="s">
        <v>86</v>
      </c>
      <c r="AV482" s="14" t="s">
        <v>86</v>
      </c>
      <c r="AW482" s="14" t="s">
        <v>32</v>
      </c>
      <c r="AX482" s="14" t="s">
        <v>75</v>
      </c>
      <c r="AY482" s="255" t="s">
        <v>154</v>
      </c>
    </row>
    <row r="483" spans="1:51" s="15" customFormat="1" ht="12">
      <c r="A483" s="15"/>
      <c r="B483" s="256"/>
      <c r="C483" s="257"/>
      <c r="D483" s="236" t="s">
        <v>162</v>
      </c>
      <c r="E483" s="258" t="s">
        <v>1</v>
      </c>
      <c r="F483" s="259" t="s">
        <v>172</v>
      </c>
      <c r="G483" s="257"/>
      <c r="H483" s="260">
        <v>16.6</v>
      </c>
      <c r="I483" s="261"/>
      <c r="J483" s="257"/>
      <c r="K483" s="257"/>
      <c r="L483" s="262"/>
      <c r="M483" s="263"/>
      <c r="N483" s="264"/>
      <c r="O483" s="264"/>
      <c r="P483" s="264"/>
      <c r="Q483" s="264"/>
      <c r="R483" s="264"/>
      <c r="S483" s="264"/>
      <c r="T483" s="26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66" t="s">
        <v>162</v>
      </c>
      <c r="AU483" s="266" t="s">
        <v>86</v>
      </c>
      <c r="AV483" s="15" t="s">
        <v>160</v>
      </c>
      <c r="AW483" s="15" t="s">
        <v>32</v>
      </c>
      <c r="AX483" s="15" t="s">
        <v>83</v>
      </c>
      <c r="AY483" s="266" t="s">
        <v>154</v>
      </c>
    </row>
    <row r="484" spans="1:65" s="2" customFormat="1" ht="24.15" customHeight="1">
      <c r="A484" s="39"/>
      <c r="B484" s="40"/>
      <c r="C484" s="220" t="s">
        <v>512</v>
      </c>
      <c r="D484" s="220" t="s">
        <v>156</v>
      </c>
      <c r="E484" s="221" t="s">
        <v>513</v>
      </c>
      <c r="F484" s="222" t="s">
        <v>514</v>
      </c>
      <c r="G484" s="223" t="s">
        <v>304</v>
      </c>
      <c r="H484" s="224">
        <v>7</v>
      </c>
      <c r="I484" s="225"/>
      <c r="J484" s="226">
        <f>ROUND(I484*H484,2)</f>
        <v>0</v>
      </c>
      <c r="K484" s="227"/>
      <c r="L484" s="45"/>
      <c r="M484" s="228" t="s">
        <v>1</v>
      </c>
      <c r="N484" s="229" t="s">
        <v>40</v>
      </c>
      <c r="O484" s="92"/>
      <c r="P484" s="230">
        <f>O484*H484</f>
        <v>0</v>
      </c>
      <c r="Q484" s="230">
        <v>1E-05</v>
      </c>
      <c r="R484" s="230">
        <f>Q484*H484</f>
        <v>7.000000000000001E-05</v>
      </c>
      <c r="S484" s="230">
        <v>0</v>
      </c>
      <c r="T484" s="231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2" t="s">
        <v>160</v>
      </c>
      <c r="AT484" s="232" t="s">
        <v>156</v>
      </c>
      <c r="AU484" s="232" t="s">
        <v>86</v>
      </c>
      <c r="AY484" s="18" t="s">
        <v>154</v>
      </c>
      <c r="BE484" s="233">
        <f>IF(N484="základní",J484,0)</f>
        <v>0</v>
      </c>
      <c r="BF484" s="233">
        <f>IF(N484="snížená",J484,0)</f>
        <v>0</v>
      </c>
      <c r="BG484" s="233">
        <f>IF(N484="zákl. přenesená",J484,0)</f>
        <v>0</v>
      </c>
      <c r="BH484" s="233">
        <f>IF(N484="sníž. přenesená",J484,0)</f>
        <v>0</v>
      </c>
      <c r="BI484" s="233">
        <f>IF(N484="nulová",J484,0)</f>
        <v>0</v>
      </c>
      <c r="BJ484" s="18" t="s">
        <v>83</v>
      </c>
      <c r="BK484" s="233">
        <f>ROUND(I484*H484,2)</f>
        <v>0</v>
      </c>
      <c r="BL484" s="18" t="s">
        <v>160</v>
      </c>
      <c r="BM484" s="232" t="s">
        <v>515</v>
      </c>
    </row>
    <row r="485" spans="1:51" s="13" customFormat="1" ht="12">
      <c r="A485" s="13"/>
      <c r="B485" s="234"/>
      <c r="C485" s="235"/>
      <c r="D485" s="236" t="s">
        <v>162</v>
      </c>
      <c r="E485" s="237" t="s">
        <v>1</v>
      </c>
      <c r="F485" s="238" t="s">
        <v>167</v>
      </c>
      <c r="G485" s="235"/>
      <c r="H485" s="237" t="s">
        <v>1</v>
      </c>
      <c r="I485" s="239"/>
      <c r="J485" s="235"/>
      <c r="K485" s="235"/>
      <c r="L485" s="240"/>
      <c r="M485" s="241"/>
      <c r="N485" s="242"/>
      <c r="O485" s="242"/>
      <c r="P485" s="242"/>
      <c r="Q485" s="242"/>
      <c r="R485" s="242"/>
      <c r="S485" s="242"/>
      <c r="T485" s="24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4" t="s">
        <v>162</v>
      </c>
      <c r="AU485" s="244" t="s">
        <v>86</v>
      </c>
      <c r="AV485" s="13" t="s">
        <v>83</v>
      </c>
      <c r="AW485" s="13" t="s">
        <v>32</v>
      </c>
      <c r="AX485" s="13" t="s">
        <v>75</v>
      </c>
      <c r="AY485" s="244" t="s">
        <v>154</v>
      </c>
    </row>
    <row r="486" spans="1:51" s="13" customFormat="1" ht="12">
      <c r="A486" s="13"/>
      <c r="B486" s="234"/>
      <c r="C486" s="235"/>
      <c r="D486" s="236" t="s">
        <v>162</v>
      </c>
      <c r="E486" s="237" t="s">
        <v>1</v>
      </c>
      <c r="F486" s="238" t="s">
        <v>168</v>
      </c>
      <c r="G486" s="235"/>
      <c r="H486" s="237" t="s">
        <v>1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4" t="s">
        <v>162</v>
      </c>
      <c r="AU486" s="244" t="s">
        <v>86</v>
      </c>
      <c r="AV486" s="13" t="s">
        <v>83</v>
      </c>
      <c r="AW486" s="13" t="s">
        <v>32</v>
      </c>
      <c r="AX486" s="13" t="s">
        <v>75</v>
      </c>
      <c r="AY486" s="244" t="s">
        <v>154</v>
      </c>
    </row>
    <row r="487" spans="1:51" s="13" customFormat="1" ht="12">
      <c r="A487" s="13"/>
      <c r="B487" s="234"/>
      <c r="C487" s="235"/>
      <c r="D487" s="236" t="s">
        <v>162</v>
      </c>
      <c r="E487" s="237" t="s">
        <v>1</v>
      </c>
      <c r="F487" s="238" t="s">
        <v>169</v>
      </c>
      <c r="G487" s="235"/>
      <c r="H487" s="237" t="s">
        <v>1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4" t="s">
        <v>162</v>
      </c>
      <c r="AU487" s="244" t="s">
        <v>86</v>
      </c>
      <c r="AV487" s="13" t="s">
        <v>83</v>
      </c>
      <c r="AW487" s="13" t="s">
        <v>32</v>
      </c>
      <c r="AX487" s="13" t="s">
        <v>75</v>
      </c>
      <c r="AY487" s="244" t="s">
        <v>154</v>
      </c>
    </row>
    <row r="488" spans="1:51" s="14" customFormat="1" ht="12">
      <c r="A488" s="14"/>
      <c r="B488" s="245"/>
      <c r="C488" s="246"/>
      <c r="D488" s="236" t="s">
        <v>162</v>
      </c>
      <c r="E488" s="247" t="s">
        <v>1</v>
      </c>
      <c r="F488" s="248" t="s">
        <v>516</v>
      </c>
      <c r="G488" s="246"/>
      <c r="H488" s="249">
        <v>7</v>
      </c>
      <c r="I488" s="250"/>
      <c r="J488" s="246"/>
      <c r="K488" s="246"/>
      <c r="L488" s="251"/>
      <c r="M488" s="252"/>
      <c r="N488" s="253"/>
      <c r="O488" s="253"/>
      <c r="P488" s="253"/>
      <c r="Q488" s="253"/>
      <c r="R488" s="253"/>
      <c r="S488" s="253"/>
      <c r="T488" s="25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5" t="s">
        <v>162</v>
      </c>
      <c r="AU488" s="255" t="s">
        <v>86</v>
      </c>
      <c r="AV488" s="14" t="s">
        <v>86</v>
      </c>
      <c r="AW488" s="14" t="s">
        <v>32</v>
      </c>
      <c r="AX488" s="14" t="s">
        <v>83</v>
      </c>
      <c r="AY488" s="255" t="s">
        <v>154</v>
      </c>
    </row>
    <row r="489" spans="1:65" s="2" customFormat="1" ht="21.75" customHeight="1">
      <c r="A489" s="39"/>
      <c r="B489" s="40"/>
      <c r="C489" s="220" t="s">
        <v>517</v>
      </c>
      <c r="D489" s="220" t="s">
        <v>156</v>
      </c>
      <c r="E489" s="221" t="s">
        <v>518</v>
      </c>
      <c r="F489" s="222" t="s">
        <v>519</v>
      </c>
      <c r="G489" s="223" t="s">
        <v>231</v>
      </c>
      <c r="H489" s="224">
        <v>11</v>
      </c>
      <c r="I489" s="225"/>
      <c r="J489" s="226">
        <f>ROUND(I489*H489,2)</f>
        <v>0</v>
      </c>
      <c r="K489" s="227"/>
      <c r="L489" s="45"/>
      <c r="M489" s="228" t="s">
        <v>1</v>
      </c>
      <c r="N489" s="229" t="s">
        <v>40</v>
      </c>
      <c r="O489" s="92"/>
      <c r="P489" s="230">
        <f>O489*H489</f>
        <v>0</v>
      </c>
      <c r="Q489" s="230">
        <v>0</v>
      </c>
      <c r="R489" s="230">
        <f>Q489*H489</f>
        <v>0</v>
      </c>
      <c r="S489" s="230">
        <v>0.076</v>
      </c>
      <c r="T489" s="231">
        <f>S489*H489</f>
        <v>0.836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2" t="s">
        <v>160</v>
      </c>
      <c r="AT489" s="232" t="s">
        <v>156</v>
      </c>
      <c r="AU489" s="232" t="s">
        <v>86</v>
      </c>
      <c r="AY489" s="18" t="s">
        <v>154</v>
      </c>
      <c r="BE489" s="233">
        <f>IF(N489="základní",J489,0)</f>
        <v>0</v>
      </c>
      <c r="BF489" s="233">
        <f>IF(N489="snížená",J489,0)</f>
        <v>0</v>
      </c>
      <c r="BG489" s="233">
        <f>IF(N489="zákl. přenesená",J489,0)</f>
        <v>0</v>
      </c>
      <c r="BH489" s="233">
        <f>IF(N489="sníž. přenesená",J489,0)</f>
        <v>0</v>
      </c>
      <c r="BI489" s="233">
        <f>IF(N489="nulová",J489,0)</f>
        <v>0</v>
      </c>
      <c r="BJ489" s="18" t="s">
        <v>83</v>
      </c>
      <c r="BK489" s="233">
        <f>ROUND(I489*H489,2)</f>
        <v>0</v>
      </c>
      <c r="BL489" s="18" t="s">
        <v>160</v>
      </c>
      <c r="BM489" s="232" t="s">
        <v>520</v>
      </c>
    </row>
    <row r="490" spans="1:51" s="13" customFormat="1" ht="12">
      <c r="A490" s="13"/>
      <c r="B490" s="234"/>
      <c r="C490" s="235"/>
      <c r="D490" s="236" t="s">
        <v>162</v>
      </c>
      <c r="E490" s="237" t="s">
        <v>1</v>
      </c>
      <c r="F490" s="238" t="s">
        <v>167</v>
      </c>
      <c r="G490" s="235"/>
      <c r="H490" s="237" t="s">
        <v>1</v>
      </c>
      <c r="I490" s="239"/>
      <c r="J490" s="235"/>
      <c r="K490" s="235"/>
      <c r="L490" s="240"/>
      <c r="M490" s="241"/>
      <c r="N490" s="242"/>
      <c r="O490" s="242"/>
      <c r="P490" s="242"/>
      <c r="Q490" s="242"/>
      <c r="R490" s="242"/>
      <c r="S490" s="242"/>
      <c r="T490" s="24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4" t="s">
        <v>162</v>
      </c>
      <c r="AU490" s="244" t="s">
        <v>86</v>
      </c>
      <c r="AV490" s="13" t="s">
        <v>83</v>
      </c>
      <c r="AW490" s="13" t="s">
        <v>32</v>
      </c>
      <c r="AX490" s="13" t="s">
        <v>75</v>
      </c>
      <c r="AY490" s="244" t="s">
        <v>154</v>
      </c>
    </row>
    <row r="491" spans="1:51" s="13" customFormat="1" ht="12">
      <c r="A491" s="13"/>
      <c r="B491" s="234"/>
      <c r="C491" s="235"/>
      <c r="D491" s="236" t="s">
        <v>162</v>
      </c>
      <c r="E491" s="237" t="s">
        <v>1</v>
      </c>
      <c r="F491" s="238" t="s">
        <v>254</v>
      </c>
      <c r="G491" s="235"/>
      <c r="H491" s="237" t="s">
        <v>1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4" t="s">
        <v>162</v>
      </c>
      <c r="AU491" s="244" t="s">
        <v>86</v>
      </c>
      <c r="AV491" s="13" t="s">
        <v>83</v>
      </c>
      <c r="AW491" s="13" t="s">
        <v>32</v>
      </c>
      <c r="AX491" s="13" t="s">
        <v>75</v>
      </c>
      <c r="AY491" s="244" t="s">
        <v>154</v>
      </c>
    </row>
    <row r="492" spans="1:51" s="14" customFormat="1" ht="12">
      <c r="A492" s="14"/>
      <c r="B492" s="245"/>
      <c r="C492" s="246"/>
      <c r="D492" s="236" t="s">
        <v>162</v>
      </c>
      <c r="E492" s="247" t="s">
        <v>1</v>
      </c>
      <c r="F492" s="248" t="s">
        <v>521</v>
      </c>
      <c r="G492" s="246"/>
      <c r="H492" s="249">
        <v>3.152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5" t="s">
        <v>162</v>
      </c>
      <c r="AU492" s="255" t="s">
        <v>86</v>
      </c>
      <c r="AV492" s="14" t="s">
        <v>86</v>
      </c>
      <c r="AW492" s="14" t="s">
        <v>32</v>
      </c>
      <c r="AX492" s="14" t="s">
        <v>75</v>
      </c>
      <c r="AY492" s="255" t="s">
        <v>154</v>
      </c>
    </row>
    <row r="493" spans="1:51" s="13" customFormat="1" ht="12">
      <c r="A493" s="13"/>
      <c r="B493" s="234"/>
      <c r="C493" s="235"/>
      <c r="D493" s="236" t="s">
        <v>162</v>
      </c>
      <c r="E493" s="237" t="s">
        <v>1</v>
      </c>
      <c r="F493" s="238" t="s">
        <v>401</v>
      </c>
      <c r="G493" s="235"/>
      <c r="H493" s="237" t="s">
        <v>1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4" t="s">
        <v>162</v>
      </c>
      <c r="AU493" s="244" t="s">
        <v>86</v>
      </c>
      <c r="AV493" s="13" t="s">
        <v>83</v>
      </c>
      <c r="AW493" s="13" t="s">
        <v>32</v>
      </c>
      <c r="AX493" s="13" t="s">
        <v>75</v>
      </c>
      <c r="AY493" s="244" t="s">
        <v>154</v>
      </c>
    </row>
    <row r="494" spans="1:51" s="14" customFormat="1" ht="12">
      <c r="A494" s="14"/>
      <c r="B494" s="245"/>
      <c r="C494" s="246"/>
      <c r="D494" s="236" t="s">
        <v>162</v>
      </c>
      <c r="E494" s="247" t="s">
        <v>1</v>
      </c>
      <c r="F494" s="248" t="s">
        <v>522</v>
      </c>
      <c r="G494" s="246"/>
      <c r="H494" s="249">
        <v>1.576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5" t="s">
        <v>162</v>
      </c>
      <c r="AU494" s="255" t="s">
        <v>86</v>
      </c>
      <c r="AV494" s="14" t="s">
        <v>86</v>
      </c>
      <c r="AW494" s="14" t="s">
        <v>32</v>
      </c>
      <c r="AX494" s="14" t="s">
        <v>75</v>
      </c>
      <c r="AY494" s="255" t="s">
        <v>154</v>
      </c>
    </row>
    <row r="495" spans="1:51" s="13" customFormat="1" ht="12">
      <c r="A495" s="13"/>
      <c r="B495" s="234"/>
      <c r="C495" s="235"/>
      <c r="D495" s="236" t="s">
        <v>162</v>
      </c>
      <c r="E495" s="237" t="s">
        <v>1</v>
      </c>
      <c r="F495" s="238" t="s">
        <v>403</v>
      </c>
      <c r="G495" s="235"/>
      <c r="H495" s="237" t="s">
        <v>1</v>
      </c>
      <c r="I495" s="239"/>
      <c r="J495" s="235"/>
      <c r="K495" s="235"/>
      <c r="L495" s="240"/>
      <c r="M495" s="241"/>
      <c r="N495" s="242"/>
      <c r="O495" s="242"/>
      <c r="P495" s="242"/>
      <c r="Q495" s="242"/>
      <c r="R495" s="242"/>
      <c r="S495" s="242"/>
      <c r="T495" s="24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4" t="s">
        <v>162</v>
      </c>
      <c r="AU495" s="244" t="s">
        <v>86</v>
      </c>
      <c r="AV495" s="13" t="s">
        <v>83</v>
      </c>
      <c r="AW495" s="13" t="s">
        <v>32</v>
      </c>
      <c r="AX495" s="13" t="s">
        <v>75</v>
      </c>
      <c r="AY495" s="244" t="s">
        <v>154</v>
      </c>
    </row>
    <row r="496" spans="1:51" s="14" customFormat="1" ht="12">
      <c r="A496" s="14"/>
      <c r="B496" s="245"/>
      <c r="C496" s="246"/>
      <c r="D496" s="236" t="s">
        <v>162</v>
      </c>
      <c r="E496" s="247" t="s">
        <v>1</v>
      </c>
      <c r="F496" s="248" t="s">
        <v>523</v>
      </c>
      <c r="G496" s="246"/>
      <c r="H496" s="249">
        <v>1.773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5" t="s">
        <v>162</v>
      </c>
      <c r="AU496" s="255" t="s">
        <v>86</v>
      </c>
      <c r="AV496" s="14" t="s">
        <v>86</v>
      </c>
      <c r="AW496" s="14" t="s">
        <v>32</v>
      </c>
      <c r="AX496" s="14" t="s">
        <v>75</v>
      </c>
      <c r="AY496" s="255" t="s">
        <v>154</v>
      </c>
    </row>
    <row r="497" spans="1:51" s="13" customFormat="1" ht="12">
      <c r="A497" s="13"/>
      <c r="B497" s="234"/>
      <c r="C497" s="235"/>
      <c r="D497" s="236" t="s">
        <v>162</v>
      </c>
      <c r="E497" s="237" t="s">
        <v>1</v>
      </c>
      <c r="F497" s="238" t="s">
        <v>163</v>
      </c>
      <c r="G497" s="235"/>
      <c r="H497" s="237" t="s">
        <v>1</v>
      </c>
      <c r="I497" s="239"/>
      <c r="J497" s="235"/>
      <c r="K497" s="235"/>
      <c r="L497" s="240"/>
      <c r="M497" s="241"/>
      <c r="N497" s="242"/>
      <c r="O497" s="242"/>
      <c r="P497" s="242"/>
      <c r="Q497" s="242"/>
      <c r="R497" s="242"/>
      <c r="S497" s="242"/>
      <c r="T497" s="24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4" t="s">
        <v>162</v>
      </c>
      <c r="AU497" s="244" t="s">
        <v>86</v>
      </c>
      <c r="AV497" s="13" t="s">
        <v>83</v>
      </c>
      <c r="AW497" s="13" t="s">
        <v>32</v>
      </c>
      <c r="AX497" s="13" t="s">
        <v>75</v>
      </c>
      <c r="AY497" s="244" t="s">
        <v>154</v>
      </c>
    </row>
    <row r="498" spans="1:51" s="13" customFormat="1" ht="12">
      <c r="A498" s="13"/>
      <c r="B498" s="234"/>
      <c r="C498" s="235"/>
      <c r="D498" s="236" t="s">
        <v>162</v>
      </c>
      <c r="E498" s="237" t="s">
        <v>1</v>
      </c>
      <c r="F498" s="238" t="s">
        <v>164</v>
      </c>
      <c r="G498" s="235"/>
      <c r="H498" s="237" t="s">
        <v>1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4" t="s">
        <v>162</v>
      </c>
      <c r="AU498" s="244" t="s">
        <v>86</v>
      </c>
      <c r="AV498" s="13" t="s">
        <v>83</v>
      </c>
      <c r="AW498" s="13" t="s">
        <v>32</v>
      </c>
      <c r="AX498" s="13" t="s">
        <v>75</v>
      </c>
      <c r="AY498" s="244" t="s">
        <v>154</v>
      </c>
    </row>
    <row r="499" spans="1:51" s="14" customFormat="1" ht="12">
      <c r="A499" s="14"/>
      <c r="B499" s="245"/>
      <c r="C499" s="246"/>
      <c r="D499" s="236" t="s">
        <v>162</v>
      </c>
      <c r="E499" s="247" t="s">
        <v>1</v>
      </c>
      <c r="F499" s="248" t="s">
        <v>523</v>
      </c>
      <c r="G499" s="246"/>
      <c r="H499" s="249">
        <v>1.773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5" t="s">
        <v>162</v>
      </c>
      <c r="AU499" s="255" t="s">
        <v>86</v>
      </c>
      <c r="AV499" s="14" t="s">
        <v>86</v>
      </c>
      <c r="AW499" s="14" t="s">
        <v>32</v>
      </c>
      <c r="AX499" s="14" t="s">
        <v>75</v>
      </c>
      <c r="AY499" s="255" t="s">
        <v>154</v>
      </c>
    </row>
    <row r="500" spans="1:51" s="13" customFormat="1" ht="12">
      <c r="A500" s="13"/>
      <c r="B500" s="234"/>
      <c r="C500" s="235"/>
      <c r="D500" s="236" t="s">
        <v>162</v>
      </c>
      <c r="E500" s="237" t="s">
        <v>1</v>
      </c>
      <c r="F500" s="238" t="s">
        <v>213</v>
      </c>
      <c r="G500" s="235"/>
      <c r="H500" s="237" t="s">
        <v>1</v>
      </c>
      <c r="I500" s="239"/>
      <c r="J500" s="235"/>
      <c r="K500" s="235"/>
      <c r="L500" s="240"/>
      <c r="M500" s="241"/>
      <c r="N500" s="242"/>
      <c r="O500" s="242"/>
      <c r="P500" s="242"/>
      <c r="Q500" s="242"/>
      <c r="R500" s="242"/>
      <c r="S500" s="242"/>
      <c r="T500" s="24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4" t="s">
        <v>162</v>
      </c>
      <c r="AU500" s="244" t="s">
        <v>86</v>
      </c>
      <c r="AV500" s="13" t="s">
        <v>83</v>
      </c>
      <c r="AW500" s="13" t="s">
        <v>32</v>
      </c>
      <c r="AX500" s="13" t="s">
        <v>75</v>
      </c>
      <c r="AY500" s="244" t="s">
        <v>154</v>
      </c>
    </row>
    <row r="501" spans="1:51" s="13" customFormat="1" ht="12">
      <c r="A501" s="13"/>
      <c r="B501" s="234"/>
      <c r="C501" s="235"/>
      <c r="D501" s="236" t="s">
        <v>162</v>
      </c>
      <c r="E501" s="237" t="s">
        <v>1</v>
      </c>
      <c r="F501" s="238" t="s">
        <v>241</v>
      </c>
      <c r="G501" s="235"/>
      <c r="H501" s="237" t="s">
        <v>1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4" t="s">
        <v>162</v>
      </c>
      <c r="AU501" s="244" t="s">
        <v>86</v>
      </c>
      <c r="AV501" s="13" t="s">
        <v>83</v>
      </c>
      <c r="AW501" s="13" t="s">
        <v>32</v>
      </c>
      <c r="AX501" s="13" t="s">
        <v>75</v>
      </c>
      <c r="AY501" s="244" t="s">
        <v>154</v>
      </c>
    </row>
    <row r="502" spans="1:51" s="14" customFormat="1" ht="12">
      <c r="A502" s="14"/>
      <c r="B502" s="245"/>
      <c r="C502" s="246"/>
      <c r="D502" s="236" t="s">
        <v>162</v>
      </c>
      <c r="E502" s="247" t="s">
        <v>1</v>
      </c>
      <c r="F502" s="248" t="s">
        <v>523</v>
      </c>
      <c r="G502" s="246"/>
      <c r="H502" s="249">
        <v>1.773</v>
      </c>
      <c r="I502" s="250"/>
      <c r="J502" s="246"/>
      <c r="K502" s="246"/>
      <c r="L502" s="251"/>
      <c r="M502" s="252"/>
      <c r="N502" s="253"/>
      <c r="O502" s="253"/>
      <c r="P502" s="253"/>
      <c r="Q502" s="253"/>
      <c r="R502" s="253"/>
      <c r="S502" s="253"/>
      <c r="T502" s="25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5" t="s">
        <v>162</v>
      </c>
      <c r="AU502" s="255" t="s">
        <v>86</v>
      </c>
      <c r="AV502" s="14" t="s">
        <v>86</v>
      </c>
      <c r="AW502" s="14" t="s">
        <v>32</v>
      </c>
      <c r="AX502" s="14" t="s">
        <v>75</v>
      </c>
      <c r="AY502" s="255" t="s">
        <v>154</v>
      </c>
    </row>
    <row r="503" spans="1:51" s="14" customFormat="1" ht="12">
      <c r="A503" s="14"/>
      <c r="B503" s="245"/>
      <c r="C503" s="246"/>
      <c r="D503" s="236" t="s">
        <v>162</v>
      </c>
      <c r="E503" s="247" t="s">
        <v>1</v>
      </c>
      <c r="F503" s="248" t="s">
        <v>524</v>
      </c>
      <c r="G503" s="246"/>
      <c r="H503" s="249">
        <v>0.953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5" t="s">
        <v>162</v>
      </c>
      <c r="AU503" s="255" t="s">
        <v>86</v>
      </c>
      <c r="AV503" s="14" t="s">
        <v>86</v>
      </c>
      <c r="AW503" s="14" t="s">
        <v>32</v>
      </c>
      <c r="AX503" s="14" t="s">
        <v>75</v>
      </c>
      <c r="AY503" s="255" t="s">
        <v>154</v>
      </c>
    </row>
    <row r="504" spans="1:51" s="15" customFormat="1" ht="12">
      <c r="A504" s="15"/>
      <c r="B504" s="256"/>
      <c r="C504" s="257"/>
      <c r="D504" s="236" t="s">
        <v>162</v>
      </c>
      <c r="E504" s="258" t="s">
        <v>1</v>
      </c>
      <c r="F504" s="259" t="s">
        <v>172</v>
      </c>
      <c r="G504" s="257"/>
      <c r="H504" s="260">
        <v>10.999999999999998</v>
      </c>
      <c r="I504" s="261"/>
      <c r="J504" s="257"/>
      <c r="K504" s="257"/>
      <c r="L504" s="262"/>
      <c r="M504" s="263"/>
      <c r="N504" s="264"/>
      <c r="O504" s="264"/>
      <c r="P504" s="264"/>
      <c r="Q504" s="264"/>
      <c r="R504" s="264"/>
      <c r="S504" s="264"/>
      <c r="T504" s="26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66" t="s">
        <v>162</v>
      </c>
      <c r="AU504" s="266" t="s">
        <v>86</v>
      </c>
      <c r="AV504" s="15" t="s">
        <v>160</v>
      </c>
      <c r="AW504" s="15" t="s">
        <v>32</v>
      </c>
      <c r="AX504" s="15" t="s">
        <v>83</v>
      </c>
      <c r="AY504" s="266" t="s">
        <v>154</v>
      </c>
    </row>
    <row r="505" spans="1:65" s="2" customFormat="1" ht="24.15" customHeight="1">
      <c r="A505" s="39"/>
      <c r="B505" s="40"/>
      <c r="C505" s="220" t="s">
        <v>525</v>
      </c>
      <c r="D505" s="220" t="s">
        <v>156</v>
      </c>
      <c r="E505" s="221" t="s">
        <v>526</v>
      </c>
      <c r="F505" s="222" t="s">
        <v>527</v>
      </c>
      <c r="G505" s="223" t="s">
        <v>220</v>
      </c>
      <c r="H505" s="224">
        <v>14</v>
      </c>
      <c r="I505" s="225"/>
      <c r="J505" s="226">
        <f>ROUND(I505*H505,2)</f>
        <v>0</v>
      </c>
      <c r="K505" s="227"/>
      <c r="L505" s="45"/>
      <c r="M505" s="228" t="s">
        <v>1</v>
      </c>
      <c r="N505" s="229" t="s">
        <v>40</v>
      </c>
      <c r="O505" s="92"/>
      <c r="P505" s="230">
        <f>O505*H505</f>
        <v>0</v>
      </c>
      <c r="Q505" s="230">
        <v>0</v>
      </c>
      <c r="R505" s="230">
        <f>Q505*H505</f>
        <v>0</v>
      </c>
      <c r="S505" s="230">
        <v>0.024</v>
      </c>
      <c r="T505" s="231">
        <f>S505*H505</f>
        <v>0.336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2" t="s">
        <v>160</v>
      </c>
      <c r="AT505" s="232" t="s">
        <v>156</v>
      </c>
      <c r="AU505" s="232" t="s">
        <v>86</v>
      </c>
      <c r="AY505" s="18" t="s">
        <v>154</v>
      </c>
      <c r="BE505" s="233">
        <f>IF(N505="základní",J505,0)</f>
        <v>0</v>
      </c>
      <c r="BF505" s="233">
        <f>IF(N505="snížená",J505,0)</f>
        <v>0</v>
      </c>
      <c r="BG505" s="233">
        <f>IF(N505="zákl. přenesená",J505,0)</f>
        <v>0</v>
      </c>
      <c r="BH505" s="233">
        <f>IF(N505="sníž. přenesená",J505,0)</f>
        <v>0</v>
      </c>
      <c r="BI505" s="233">
        <f>IF(N505="nulová",J505,0)</f>
        <v>0</v>
      </c>
      <c r="BJ505" s="18" t="s">
        <v>83</v>
      </c>
      <c r="BK505" s="233">
        <f>ROUND(I505*H505,2)</f>
        <v>0</v>
      </c>
      <c r="BL505" s="18" t="s">
        <v>160</v>
      </c>
      <c r="BM505" s="232" t="s">
        <v>528</v>
      </c>
    </row>
    <row r="506" spans="1:51" s="13" customFormat="1" ht="12">
      <c r="A506" s="13"/>
      <c r="B506" s="234"/>
      <c r="C506" s="235"/>
      <c r="D506" s="236" t="s">
        <v>162</v>
      </c>
      <c r="E506" s="237" t="s">
        <v>1</v>
      </c>
      <c r="F506" s="238" t="s">
        <v>529</v>
      </c>
      <c r="G506" s="235"/>
      <c r="H506" s="237" t="s">
        <v>1</v>
      </c>
      <c r="I506" s="239"/>
      <c r="J506" s="235"/>
      <c r="K506" s="235"/>
      <c r="L506" s="240"/>
      <c r="M506" s="241"/>
      <c r="N506" s="242"/>
      <c r="O506" s="242"/>
      <c r="P506" s="242"/>
      <c r="Q506" s="242"/>
      <c r="R506" s="242"/>
      <c r="S506" s="242"/>
      <c r="T506" s="24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4" t="s">
        <v>162</v>
      </c>
      <c r="AU506" s="244" t="s">
        <v>86</v>
      </c>
      <c r="AV506" s="13" t="s">
        <v>83</v>
      </c>
      <c r="AW506" s="13" t="s">
        <v>32</v>
      </c>
      <c r="AX506" s="13" t="s">
        <v>75</v>
      </c>
      <c r="AY506" s="244" t="s">
        <v>154</v>
      </c>
    </row>
    <row r="507" spans="1:51" s="14" customFormat="1" ht="12">
      <c r="A507" s="14"/>
      <c r="B507" s="245"/>
      <c r="C507" s="246"/>
      <c r="D507" s="236" t="s">
        <v>162</v>
      </c>
      <c r="E507" s="247" t="s">
        <v>1</v>
      </c>
      <c r="F507" s="248" t="s">
        <v>193</v>
      </c>
      <c r="G507" s="246"/>
      <c r="H507" s="249">
        <v>6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5" t="s">
        <v>162</v>
      </c>
      <c r="AU507" s="255" t="s">
        <v>86</v>
      </c>
      <c r="AV507" s="14" t="s">
        <v>86</v>
      </c>
      <c r="AW507" s="14" t="s">
        <v>32</v>
      </c>
      <c r="AX507" s="14" t="s">
        <v>75</v>
      </c>
      <c r="AY507" s="255" t="s">
        <v>154</v>
      </c>
    </row>
    <row r="508" spans="1:51" s="13" customFormat="1" ht="12">
      <c r="A508" s="13"/>
      <c r="B508" s="234"/>
      <c r="C508" s="235"/>
      <c r="D508" s="236" t="s">
        <v>162</v>
      </c>
      <c r="E508" s="237" t="s">
        <v>1</v>
      </c>
      <c r="F508" s="238" t="s">
        <v>530</v>
      </c>
      <c r="G508" s="235"/>
      <c r="H508" s="237" t="s">
        <v>1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4" t="s">
        <v>162</v>
      </c>
      <c r="AU508" s="244" t="s">
        <v>86</v>
      </c>
      <c r="AV508" s="13" t="s">
        <v>83</v>
      </c>
      <c r="AW508" s="13" t="s">
        <v>32</v>
      </c>
      <c r="AX508" s="13" t="s">
        <v>75</v>
      </c>
      <c r="AY508" s="244" t="s">
        <v>154</v>
      </c>
    </row>
    <row r="509" spans="1:51" s="14" customFormat="1" ht="12">
      <c r="A509" s="14"/>
      <c r="B509" s="245"/>
      <c r="C509" s="246"/>
      <c r="D509" s="236" t="s">
        <v>162</v>
      </c>
      <c r="E509" s="247" t="s">
        <v>1</v>
      </c>
      <c r="F509" s="248" t="s">
        <v>531</v>
      </c>
      <c r="G509" s="246"/>
      <c r="H509" s="249">
        <v>8</v>
      </c>
      <c r="I509" s="250"/>
      <c r="J509" s="246"/>
      <c r="K509" s="246"/>
      <c r="L509" s="251"/>
      <c r="M509" s="252"/>
      <c r="N509" s="253"/>
      <c r="O509" s="253"/>
      <c r="P509" s="253"/>
      <c r="Q509" s="253"/>
      <c r="R509" s="253"/>
      <c r="S509" s="253"/>
      <c r="T509" s="25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5" t="s">
        <v>162</v>
      </c>
      <c r="AU509" s="255" t="s">
        <v>86</v>
      </c>
      <c r="AV509" s="14" t="s">
        <v>86</v>
      </c>
      <c r="AW509" s="14" t="s">
        <v>32</v>
      </c>
      <c r="AX509" s="14" t="s">
        <v>75</v>
      </c>
      <c r="AY509" s="255" t="s">
        <v>154</v>
      </c>
    </row>
    <row r="510" spans="1:51" s="15" customFormat="1" ht="12">
      <c r="A510" s="15"/>
      <c r="B510" s="256"/>
      <c r="C510" s="257"/>
      <c r="D510" s="236" t="s">
        <v>162</v>
      </c>
      <c r="E510" s="258" t="s">
        <v>1</v>
      </c>
      <c r="F510" s="259" t="s">
        <v>172</v>
      </c>
      <c r="G510" s="257"/>
      <c r="H510" s="260">
        <v>14</v>
      </c>
      <c r="I510" s="261"/>
      <c r="J510" s="257"/>
      <c r="K510" s="257"/>
      <c r="L510" s="262"/>
      <c r="M510" s="263"/>
      <c r="N510" s="264"/>
      <c r="O510" s="264"/>
      <c r="P510" s="264"/>
      <c r="Q510" s="264"/>
      <c r="R510" s="264"/>
      <c r="S510" s="264"/>
      <c r="T510" s="26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6" t="s">
        <v>162</v>
      </c>
      <c r="AU510" s="266" t="s">
        <v>86</v>
      </c>
      <c r="AV510" s="15" t="s">
        <v>160</v>
      </c>
      <c r="AW510" s="15" t="s">
        <v>32</v>
      </c>
      <c r="AX510" s="15" t="s">
        <v>83</v>
      </c>
      <c r="AY510" s="266" t="s">
        <v>154</v>
      </c>
    </row>
    <row r="511" spans="1:65" s="2" customFormat="1" ht="24.15" customHeight="1">
      <c r="A511" s="39"/>
      <c r="B511" s="40"/>
      <c r="C511" s="220" t="s">
        <v>532</v>
      </c>
      <c r="D511" s="220" t="s">
        <v>156</v>
      </c>
      <c r="E511" s="221" t="s">
        <v>533</v>
      </c>
      <c r="F511" s="222" t="s">
        <v>534</v>
      </c>
      <c r="G511" s="223" t="s">
        <v>231</v>
      </c>
      <c r="H511" s="224">
        <v>9</v>
      </c>
      <c r="I511" s="225"/>
      <c r="J511" s="226">
        <f>ROUND(I511*H511,2)</f>
        <v>0</v>
      </c>
      <c r="K511" s="227"/>
      <c r="L511" s="45"/>
      <c r="M511" s="228" t="s">
        <v>1</v>
      </c>
      <c r="N511" s="229" t="s">
        <v>40</v>
      </c>
      <c r="O511" s="92"/>
      <c r="P511" s="230">
        <f>O511*H511</f>
        <v>0</v>
      </c>
      <c r="Q511" s="230">
        <v>0</v>
      </c>
      <c r="R511" s="230">
        <f>Q511*H511</f>
        <v>0</v>
      </c>
      <c r="S511" s="230">
        <v>0.055</v>
      </c>
      <c r="T511" s="231">
        <f>S511*H511</f>
        <v>0.495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2" t="s">
        <v>160</v>
      </c>
      <c r="AT511" s="232" t="s">
        <v>156</v>
      </c>
      <c r="AU511" s="232" t="s">
        <v>86</v>
      </c>
      <c r="AY511" s="18" t="s">
        <v>154</v>
      </c>
      <c r="BE511" s="233">
        <f>IF(N511="základní",J511,0)</f>
        <v>0</v>
      </c>
      <c r="BF511" s="233">
        <f>IF(N511="snížená",J511,0)</f>
        <v>0</v>
      </c>
      <c r="BG511" s="233">
        <f>IF(N511="zákl. přenesená",J511,0)</f>
        <v>0</v>
      </c>
      <c r="BH511" s="233">
        <f>IF(N511="sníž. přenesená",J511,0)</f>
        <v>0</v>
      </c>
      <c r="BI511" s="233">
        <f>IF(N511="nulová",J511,0)</f>
        <v>0</v>
      </c>
      <c r="BJ511" s="18" t="s">
        <v>83</v>
      </c>
      <c r="BK511" s="233">
        <f>ROUND(I511*H511,2)</f>
        <v>0</v>
      </c>
      <c r="BL511" s="18" t="s">
        <v>160</v>
      </c>
      <c r="BM511" s="232" t="s">
        <v>535</v>
      </c>
    </row>
    <row r="512" spans="1:51" s="13" customFormat="1" ht="12">
      <c r="A512" s="13"/>
      <c r="B512" s="234"/>
      <c r="C512" s="235"/>
      <c r="D512" s="236" t="s">
        <v>162</v>
      </c>
      <c r="E512" s="237" t="s">
        <v>1</v>
      </c>
      <c r="F512" s="238" t="s">
        <v>167</v>
      </c>
      <c r="G512" s="235"/>
      <c r="H512" s="237" t="s">
        <v>1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162</v>
      </c>
      <c r="AU512" s="244" t="s">
        <v>86</v>
      </c>
      <c r="AV512" s="13" t="s">
        <v>83</v>
      </c>
      <c r="AW512" s="13" t="s">
        <v>32</v>
      </c>
      <c r="AX512" s="13" t="s">
        <v>75</v>
      </c>
      <c r="AY512" s="244" t="s">
        <v>154</v>
      </c>
    </row>
    <row r="513" spans="1:51" s="13" customFormat="1" ht="12">
      <c r="A513" s="13"/>
      <c r="B513" s="234"/>
      <c r="C513" s="235"/>
      <c r="D513" s="236" t="s">
        <v>162</v>
      </c>
      <c r="E513" s="237" t="s">
        <v>1</v>
      </c>
      <c r="F513" s="238" t="s">
        <v>254</v>
      </c>
      <c r="G513" s="235"/>
      <c r="H513" s="237" t="s">
        <v>1</v>
      </c>
      <c r="I513" s="239"/>
      <c r="J513" s="235"/>
      <c r="K513" s="235"/>
      <c r="L513" s="240"/>
      <c r="M513" s="241"/>
      <c r="N513" s="242"/>
      <c r="O513" s="242"/>
      <c r="P513" s="242"/>
      <c r="Q513" s="242"/>
      <c r="R513" s="242"/>
      <c r="S513" s="242"/>
      <c r="T513" s="24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4" t="s">
        <v>162</v>
      </c>
      <c r="AU513" s="244" t="s">
        <v>86</v>
      </c>
      <c r="AV513" s="13" t="s">
        <v>83</v>
      </c>
      <c r="AW513" s="13" t="s">
        <v>32</v>
      </c>
      <c r="AX513" s="13" t="s">
        <v>75</v>
      </c>
      <c r="AY513" s="244" t="s">
        <v>154</v>
      </c>
    </row>
    <row r="514" spans="1:51" s="13" customFormat="1" ht="12">
      <c r="A514" s="13"/>
      <c r="B514" s="234"/>
      <c r="C514" s="235"/>
      <c r="D514" s="236" t="s">
        <v>162</v>
      </c>
      <c r="E514" s="237" t="s">
        <v>1</v>
      </c>
      <c r="F514" s="238" t="s">
        <v>536</v>
      </c>
      <c r="G514" s="235"/>
      <c r="H514" s="237" t="s">
        <v>1</v>
      </c>
      <c r="I514" s="239"/>
      <c r="J514" s="235"/>
      <c r="K514" s="235"/>
      <c r="L514" s="240"/>
      <c r="M514" s="241"/>
      <c r="N514" s="242"/>
      <c r="O514" s="242"/>
      <c r="P514" s="242"/>
      <c r="Q514" s="242"/>
      <c r="R514" s="242"/>
      <c r="S514" s="242"/>
      <c r="T514" s="24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4" t="s">
        <v>162</v>
      </c>
      <c r="AU514" s="244" t="s">
        <v>86</v>
      </c>
      <c r="AV514" s="13" t="s">
        <v>83</v>
      </c>
      <c r="AW514" s="13" t="s">
        <v>32</v>
      </c>
      <c r="AX514" s="13" t="s">
        <v>75</v>
      </c>
      <c r="AY514" s="244" t="s">
        <v>154</v>
      </c>
    </row>
    <row r="515" spans="1:51" s="14" customFormat="1" ht="12">
      <c r="A515" s="14"/>
      <c r="B515" s="245"/>
      <c r="C515" s="246"/>
      <c r="D515" s="236" t="s">
        <v>162</v>
      </c>
      <c r="E515" s="247" t="s">
        <v>1</v>
      </c>
      <c r="F515" s="248" t="s">
        <v>537</v>
      </c>
      <c r="G515" s="246"/>
      <c r="H515" s="249">
        <v>0.72</v>
      </c>
      <c r="I515" s="250"/>
      <c r="J515" s="246"/>
      <c r="K515" s="246"/>
      <c r="L515" s="251"/>
      <c r="M515" s="252"/>
      <c r="N515" s="253"/>
      <c r="O515" s="253"/>
      <c r="P515" s="253"/>
      <c r="Q515" s="253"/>
      <c r="R515" s="253"/>
      <c r="S515" s="253"/>
      <c r="T515" s="25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5" t="s">
        <v>162</v>
      </c>
      <c r="AU515" s="255" t="s">
        <v>86</v>
      </c>
      <c r="AV515" s="14" t="s">
        <v>86</v>
      </c>
      <c r="AW515" s="14" t="s">
        <v>32</v>
      </c>
      <c r="AX515" s="14" t="s">
        <v>75</v>
      </c>
      <c r="AY515" s="255" t="s">
        <v>154</v>
      </c>
    </row>
    <row r="516" spans="1:51" s="13" customFormat="1" ht="12">
      <c r="A516" s="13"/>
      <c r="B516" s="234"/>
      <c r="C516" s="235"/>
      <c r="D516" s="236" t="s">
        <v>162</v>
      </c>
      <c r="E516" s="237" t="s">
        <v>1</v>
      </c>
      <c r="F516" s="238" t="s">
        <v>538</v>
      </c>
      <c r="G516" s="235"/>
      <c r="H516" s="237" t="s">
        <v>1</v>
      </c>
      <c r="I516" s="239"/>
      <c r="J516" s="235"/>
      <c r="K516" s="235"/>
      <c r="L516" s="240"/>
      <c r="M516" s="241"/>
      <c r="N516" s="242"/>
      <c r="O516" s="242"/>
      <c r="P516" s="242"/>
      <c r="Q516" s="242"/>
      <c r="R516" s="242"/>
      <c r="S516" s="242"/>
      <c r="T516" s="24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4" t="s">
        <v>162</v>
      </c>
      <c r="AU516" s="244" t="s">
        <v>86</v>
      </c>
      <c r="AV516" s="13" t="s">
        <v>83</v>
      </c>
      <c r="AW516" s="13" t="s">
        <v>32</v>
      </c>
      <c r="AX516" s="13" t="s">
        <v>75</v>
      </c>
      <c r="AY516" s="244" t="s">
        <v>154</v>
      </c>
    </row>
    <row r="517" spans="1:51" s="14" customFormat="1" ht="12">
      <c r="A517" s="14"/>
      <c r="B517" s="245"/>
      <c r="C517" s="246"/>
      <c r="D517" s="236" t="s">
        <v>162</v>
      </c>
      <c r="E517" s="247" t="s">
        <v>1</v>
      </c>
      <c r="F517" s="248" t="s">
        <v>539</v>
      </c>
      <c r="G517" s="246"/>
      <c r="H517" s="249">
        <v>1.26</v>
      </c>
      <c r="I517" s="250"/>
      <c r="J517" s="246"/>
      <c r="K517" s="246"/>
      <c r="L517" s="251"/>
      <c r="M517" s="252"/>
      <c r="N517" s="253"/>
      <c r="O517" s="253"/>
      <c r="P517" s="253"/>
      <c r="Q517" s="253"/>
      <c r="R517" s="253"/>
      <c r="S517" s="253"/>
      <c r="T517" s="25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5" t="s">
        <v>162</v>
      </c>
      <c r="AU517" s="255" t="s">
        <v>86</v>
      </c>
      <c r="AV517" s="14" t="s">
        <v>86</v>
      </c>
      <c r="AW517" s="14" t="s">
        <v>32</v>
      </c>
      <c r="AX517" s="14" t="s">
        <v>75</v>
      </c>
      <c r="AY517" s="255" t="s">
        <v>154</v>
      </c>
    </row>
    <row r="518" spans="1:51" s="13" customFormat="1" ht="12">
      <c r="A518" s="13"/>
      <c r="B518" s="234"/>
      <c r="C518" s="235"/>
      <c r="D518" s="236" t="s">
        <v>162</v>
      </c>
      <c r="E518" s="237" t="s">
        <v>1</v>
      </c>
      <c r="F518" s="238" t="s">
        <v>401</v>
      </c>
      <c r="G518" s="235"/>
      <c r="H518" s="237" t="s">
        <v>1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4" t="s">
        <v>162</v>
      </c>
      <c r="AU518" s="244" t="s">
        <v>86</v>
      </c>
      <c r="AV518" s="13" t="s">
        <v>83</v>
      </c>
      <c r="AW518" s="13" t="s">
        <v>32</v>
      </c>
      <c r="AX518" s="13" t="s">
        <v>75</v>
      </c>
      <c r="AY518" s="244" t="s">
        <v>154</v>
      </c>
    </row>
    <row r="519" spans="1:51" s="14" customFormat="1" ht="12">
      <c r="A519" s="14"/>
      <c r="B519" s="245"/>
      <c r="C519" s="246"/>
      <c r="D519" s="236" t="s">
        <v>162</v>
      </c>
      <c r="E519" s="247" t="s">
        <v>1</v>
      </c>
      <c r="F519" s="248" t="s">
        <v>540</v>
      </c>
      <c r="G519" s="246"/>
      <c r="H519" s="249">
        <v>0.75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5" t="s">
        <v>162</v>
      </c>
      <c r="AU519" s="255" t="s">
        <v>86</v>
      </c>
      <c r="AV519" s="14" t="s">
        <v>86</v>
      </c>
      <c r="AW519" s="14" t="s">
        <v>32</v>
      </c>
      <c r="AX519" s="14" t="s">
        <v>75</v>
      </c>
      <c r="AY519" s="255" t="s">
        <v>154</v>
      </c>
    </row>
    <row r="520" spans="1:51" s="13" customFormat="1" ht="12">
      <c r="A520" s="13"/>
      <c r="B520" s="234"/>
      <c r="C520" s="235"/>
      <c r="D520" s="236" t="s">
        <v>162</v>
      </c>
      <c r="E520" s="237" t="s">
        <v>1</v>
      </c>
      <c r="F520" s="238" t="s">
        <v>403</v>
      </c>
      <c r="G520" s="235"/>
      <c r="H520" s="237" t="s">
        <v>1</v>
      </c>
      <c r="I520" s="239"/>
      <c r="J520" s="235"/>
      <c r="K520" s="235"/>
      <c r="L520" s="240"/>
      <c r="M520" s="241"/>
      <c r="N520" s="242"/>
      <c r="O520" s="242"/>
      <c r="P520" s="242"/>
      <c r="Q520" s="242"/>
      <c r="R520" s="242"/>
      <c r="S520" s="242"/>
      <c r="T520" s="24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4" t="s">
        <v>162</v>
      </c>
      <c r="AU520" s="244" t="s">
        <v>86</v>
      </c>
      <c r="AV520" s="13" t="s">
        <v>83</v>
      </c>
      <c r="AW520" s="13" t="s">
        <v>32</v>
      </c>
      <c r="AX520" s="13" t="s">
        <v>75</v>
      </c>
      <c r="AY520" s="244" t="s">
        <v>154</v>
      </c>
    </row>
    <row r="521" spans="1:51" s="14" customFormat="1" ht="12">
      <c r="A521" s="14"/>
      <c r="B521" s="245"/>
      <c r="C521" s="246"/>
      <c r="D521" s="236" t="s">
        <v>162</v>
      </c>
      <c r="E521" s="247" t="s">
        <v>1</v>
      </c>
      <c r="F521" s="248" t="s">
        <v>540</v>
      </c>
      <c r="G521" s="246"/>
      <c r="H521" s="249">
        <v>0.75</v>
      </c>
      <c r="I521" s="250"/>
      <c r="J521" s="246"/>
      <c r="K521" s="246"/>
      <c r="L521" s="251"/>
      <c r="M521" s="252"/>
      <c r="N521" s="253"/>
      <c r="O521" s="253"/>
      <c r="P521" s="253"/>
      <c r="Q521" s="253"/>
      <c r="R521" s="253"/>
      <c r="S521" s="253"/>
      <c r="T521" s="25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5" t="s">
        <v>162</v>
      </c>
      <c r="AU521" s="255" t="s">
        <v>86</v>
      </c>
      <c r="AV521" s="14" t="s">
        <v>86</v>
      </c>
      <c r="AW521" s="14" t="s">
        <v>32</v>
      </c>
      <c r="AX521" s="14" t="s">
        <v>75</v>
      </c>
      <c r="AY521" s="255" t="s">
        <v>154</v>
      </c>
    </row>
    <row r="522" spans="1:51" s="13" customFormat="1" ht="12">
      <c r="A522" s="13"/>
      <c r="B522" s="234"/>
      <c r="C522" s="235"/>
      <c r="D522" s="236" t="s">
        <v>162</v>
      </c>
      <c r="E522" s="237" t="s">
        <v>1</v>
      </c>
      <c r="F522" s="238" t="s">
        <v>163</v>
      </c>
      <c r="G522" s="235"/>
      <c r="H522" s="237" t="s">
        <v>1</v>
      </c>
      <c r="I522" s="239"/>
      <c r="J522" s="235"/>
      <c r="K522" s="235"/>
      <c r="L522" s="240"/>
      <c r="M522" s="241"/>
      <c r="N522" s="242"/>
      <c r="O522" s="242"/>
      <c r="P522" s="242"/>
      <c r="Q522" s="242"/>
      <c r="R522" s="242"/>
      <c r="S522" s="242"/>
      <c r="T522" s="24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4" t="s">
        <v>162</v>
      </c>
      <c r="AU522" s="244" t="s">
        <v>86</v>
      </c>
      <c r="AV522" s="13" t="s">
        <v>83</v>
      </c>
      <c r="AW522" s="13" t="s">
        <v>32</v>
      </c>
      <c r="AX522" s="13" t="s">
        <v>75</v>
      </c>
      <c r="AY522" s="244" t="s">
        <v>154</v>
      </c>
    </row>
    <row r="523" spans="1:51" s="13" customFormat="1" ht="12">
      <c r="A523" s="13"/>
      <c r="B523" s="234"/>
      <c r="C523" s="235"/>
      <c r="D523" s="236" t="s">
        <v>162</v>
      </c>
      <c r="E523" s="237" t="s">
        <v>1</v>
      </c>
      <c r="F523" s="238" t="s">
        <v>164</v>
      </c>
      <c r="G523" s="235"/>
      <c r="H523" s="237" t="s">
        <v>1</v>
      </c>
      <c r="I523" s="239"/>
      <c r="J523" s="235"/>
      <c r="K523" s="235"/>
      <c r="L523" s="240"/>
      <c r="M523" s="241"/>
      <c r="N523" s="242"/>
      <c r="O523" s="242"/>
      <c r="P523" s="242"/>
      <c r="Q523" s="242"/>
      <c r="R523" s="242"/>
      <c r="S523" s="242"/>
      <c r="T523" s="24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4" t="s">
        <v>162</v>
      </c>
      <c r="AU523" s="244" t="s">
        <v>86</v>
      </c>
      <c r="AV523" s="13" t="s">
        <v>83</v>
      </c>
      <c r="AW523" s="13" t="s">
        <v>32</v>
      </c>
      <c r="AX523" s="13" t="s">
        <v>75</v>
      </c>
      <c r="AY523" s="244" t="s">
        <v>154</v>
      </c>
    </row>
    <row r="524" spans="1:51" s="14" customFormat="1" ht="12">
      <c r="A524" s="14"/>
      <c r="B524" s="245"/>
      <c r="C524" s="246"/>
      <c r="D524" s="236" t="s">
        <v>162</v>
      </c>
      <c r="E524" s="247" t="s">
        <v>1</v>
      </c>
      <c r="F524" s="248" t="s">
        <v>540</v>
      </c>
      <c r="G524" s="246"/>
      <c r="H524" s="249">
        <v>0.75</v>
      </c>
      <c r="I524" s="250"/>
      <c r="J524" s="246"/>
      <c r="K524" s="246"/>
      <c r="L524" s="251"/>
      <c r="M524" s="252"/>
      <c r="N524" s="253"/>
      <c r="O524" s="253"/>
      <c r="P524" s="253"/>
      <c r="Q524" s="253"/>
      <c r="R524" s="253"/>
      <c r="S524" s="253"/>
      <c r="T524" s="25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5" t="s">
        <v>162</v>
      </c>
      <c r="AU524" s="255" t="s">
        <v>86</v>
      </c>
      <c r="AV524" s="14" t="s">
        <v>86</v>
      </c>
      <c r="AW524" s="14" t="s">
        <v>32</v>
      </c>
      <c r="AX524" s="14" t="s">
        <v>75</v>
      </c>
      <c r="AY524" s="255" t="s">
        <v>154</v>
      </c>
    </row>
    <row r="525" spans="1:51" s="13" customFormat="1" ht="12">
      <c r="A525" s="13"/>
      <c r="B525" s="234"/>
      <c r="C525" s="235"/>
      <c r="D525" s="236" t="s">
        <v>162</v>
      </c>
      <c r="E525" s="237" t="s">
        <v>1</v>
      </c>
      <c r="F525" s="238" t="s">
        <v>213</v>
      </c>
      <c r="G525" s="235"/>
      <c r="H525" s="237" t="s">
        <v>1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4" t="s">
        <v>162</v>
      </c>
      <c r="AU525" s="244" t="s">
        <v>86</v>
      </c>
      <c r="AV525" s="13" t="s">
        <v>83</v>
      </c>
      <c r="AW525" s="13" t="s">
        <v>32</v>
      </c>
      <c r="AX525" s="13" t="s">
        <v>75</v>
      </c>
      <c r="AY525" s="244" t="s">
        <v>154</v>
      </c>
    </row>
    <row r="526" spans="1:51" s="13" customFormat="1" ht="12">
      <c r="A526" s="13"/>
      <c r="B526" s="234"/>
      <c r="C526" s="235"/>
      <c r="D526" s="236" t="s">
        <v>162</v>
      </c>
      <c r="E526" s="237" t="s">
        <v>1</v>
      </c>
      <c r="F526" s="238" t="s">
        <v>241</v>
      </c>
      <c r="G526" s="235"/>
      <c r="H526" s="237" t="s">
        <v>1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4" t="s">
        <v>162</v>
      </c>
      <c r="AU526" s="244" t="s">
        <v>86</v>
      </c>
      <c r="AV526" s="13" t="s">
        <v>83</v>
      </c>
      <c r="AW526" s="13" t="s">
        <v>32</v>
      </c>
      <c r="AX526" s="13" t="s">
        <v>75</v>
      </c>
      <c r="AY526" s="244" t="s">
        <v>154</v>
      </c>
    </row>
    <row r="527" spans="1:51" s="14" customFormat="1" ht="12">
      <c r="A527" s="14"/>
      <c r="B527" s="245"/>
      <c r="C527" s="246"/>
      <c r="D527" s="236" t="s">
        <v>162</v>
      </c>
      <c r="E527" s="247" t="s">
        <v>1</v>
      </c>
      <c r="F527" s="248" t="s">
        <v>540</v>
      </c>
      <c r="G527" s="246"/>
      <c r="H527" s="249">
        <v>0.75</v>
      </c>
      <c r="I527" s="250"/>
      <c r="J527" s="246"/>
      <c r="K527" s="246"/>
      <c r="L527" s="251"/>
      <c r="M527" s="252"/>
      <c r="N527" s="253"/>
      <c r="O527" s="253"/>
      <c r="P527" s="253"/>
      <c r="Q527" s="253"/>
      <c r="R527" s="253"/>
      <c r="S527" s="253"/>
      <c r="T527" s="25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5" t="s">
        <v>162</v>
      </c>
      <c r="AU527" s="255" t="s">
        <v>86</v>
      </c>
      <c r="AV527" s="14" t="s">
        <v>86</v>
      </c>
      <c r="AW527" s="14" t="s">
        <v>32</v>
      </c>
      <c r="AX527" s="14" t="s">
        <v>75</v>
      </c>
      <c r="AY527" s="255" t="s">
        <v>154</v>
      </c>
    </row>
    <row r="528" spans="1:51" s="13" customFormat="1" ht="12">
      <c r="A528" s="13"/>
      <c r="B528" s="234"/>
      <c r="C528" s="235"/>
      <c r="D528" s="236" t="s">
        <v>162</v>
      </c>
      <c r="E528" s="237" t="s">
        <v>1</v>
      </c>
      <c r="F528" s="238" t="s">
        <v>541</v>
      </c>
      <c r="G528" s="235"/>
      <c r="H528" s="237" t="s">
        <v>1</v>
      </c>
      <c r="I528" s="239"/>
      <c r="J528" s="235"/>
      <c r="K528" s="235"/>
      <c r="L528" s="240"/>
      <c r="M528" s="241"/>
      <c r="N528" s="242"/>
      <c r="O528" s="242"/>
      <c r="P528" s="242"/>
      <c r="Q528" s="242"/>
      <c r="R528" s="242"/>
      <c r="S528" s="242"/>
      <c r="T528" s="24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4" t="s">
        <v>162</v>
      </c>
      <c r="AU528" s="244" t="s">
        <v>86</v>
      </c>
      <c r="AV528" s="13" t="s">
        <v>83</v>
      </c>
      <c r="AW528" s="13" t="s">
        <v>32</v>
      </c>
      <c r="AX528" s="13" t="s">
        <v>75</v>
      </c>
      <c r="AY528" s="244" t="s">
        <v>154</v>
      </c>
    </row>
    <row r="529" spans="1:51" s="14" customFormat="1" ht="12">
      <c r="A529" s="14"/>
      <c r="B529" s="245"/>
      <c r="C529" s="246"/>
      <c r="D529" s="236" t="s">
        <v>162</v>
      </c>
      <c r="E529" s="247" t="s">
        <v>1</v>
      </c>
      <c r="F529" s="248" t="s">
        <v>542</v>
      </c>
      <c r="G529" s="246"/>
      <c r="H529" s="249">
        <v>4.02</v>
      </c>
      <c r="I529" s="250"/>
      <c r="J529" s="246"/>
      <c r="K529" s="246"/>
      <c r="L529" s="251"/>
      <c r="M529" s="252"/>
      <c r="N529" s="253"/>
      <c r="O529" s="253"/>
      <c r="P529" s="253"/>
      <c r="Q529" s="253"/>
      <c r="R529" s="253"/>
      <c r="S529" s="253"/>
      <c r="T529" s="25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5" t="s">
        <v>162</v>
      </c>
      <c r="AU529" s="255" t="s">
        <v>86</v>
      </c>
      <c r="AV529" s="14" t="s">
        <v>86</v>
      </c>
      <c r="AW529" s="14" t="s">
        <v>32</v>
      </c>
      <c r="AX529" s="14" t="s">
        <v>75</v>
      </c>
      <c r="AY529" s="255" t="s">
        <v>154</v>
      </c>
    </row>
    <row r="530" spans="1:51" s="15" customFormat="1" ht="12">
      <c r="A530" s="15"/>
      <c r="B530" s="256"/>
      <c r="C530" s="257"/>
      <c r="D530" s="236" t="s">
        <v>162</v>
      </c>
      <c r="E530" s="258" t="s">
        <v>1</v>
      </c>
      <c r="F530" s="259" t="s">
        <v>172</v>
      </c>
      <c r="G530" s="257"/>
      <c r="H530" s="260">
        <v>9</v>
      </c>
      <c r="I530" s="261"/>
      <c r="J530" s="257"/>
      <c r="K530" s="257"/>
      <c r="L530" s="262"/>
      <c r="M530" s="263"/>
      <c r="N530" s="264"/>
      <c r="O530" s="264"/>
      <c r="P530" s="264"/>
      <c r="Q530" s="264"/>
      <c r="R530" s="264"/>
      <c r="S530" s="264"/>
      <c r="T530" s="26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66" t="s">
        <v>162</v>
      </c>
      <c r="AU530" s="266" t="s">
        <v>86</v>
      </c>
      <c r="AV530" s="15" t="s">
        <v>160</v>
      </c>
      <c r="AW530" s="15" t="s">
        <v>32</v>
      </c>
      <c r="AX530" s="15" t="s">
        <v>83</v>
      </c>
      <c r="AY530" s="266" t="s">
        <v>154</v>
      </c>
    </row>
    <row r="531" spans="1:65" s="2" customFormat="1" ht="24.15" customHeight="1">
      <c r="A531" s="39"/>
      <c r="B531" s="40"/>
      <c r="C531" s="220" t="s">
        <v>543</v>
      </c>
      <c r="D531" s="220" t="s">
        <v>156</v>
      </c>
      <c r="E531" s="221" t="s">
        <v>544</v>
      </c>
      <c r="F531" s="222" t="s">
        <v>545</v>
      </c>
      <c r="G531" s="223" t="s">
        <v>231</v>
      </c>
      <c r="H531" s="224">
        <v>0.72</v>
      </c>
      <c r="I531" s="225"/>
      <c r="J531" s="226">
        <f>ROUND(I531*H531,2)</f>
        <v>0</v>
      </c>
      <c r="K531" s="227"/>
      <c r="L531" s="45"/>
      <c r="M531" s="228" t="s">
        <v>1</v>
      </c>
      <c r="N531" s="229" t="s">
        <v>40</v>
      </c>
      <c r="O531" s="92"/>
      <c r="P531" s="230">
        <f>O531*H531</f>
        <v>0</v>
      </c>
      <c r="Q531" s="230">
        <v>0</v>
      </c>
      <c r="R531" s="230">
        <f>Q531*H531</f>
        <v>0</v>
      </c>
      <c r="S531" s="230">
        <v>0.275</v>
      </c>
      <c r="T531" s="231">
        <f>S531*H531</f>
        <v>0.198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2" t="s">
        <v>160</v>
      </c>
      <c r="AT531" s="232" t="s">
        <v>156</v>
      </c>
      <c r="AU531" s="232" t="s">
        <v>86</v>
      </c>
      <c r="AY531" s="18" t="s">
        <v>154</v>
      </c>
      <c r="BE531" s="233">
        <f>IF(N531="základní",J531,0)</f>
        <v>0</v>
      </c>
      <c r="BF531" s="233">
        <f>IF(N531="snížená",J531,0)</f>
        <v>0</v>
      </c>
      <c r="BG531" s="233">
        <f>IF(N531="zákl. přenesená",J531,0)</f>
        <v>0</v>
      </c>
      <c r="BH531" s="233">
        <f>IF(N531="sníž. přenesená",J531,0)</f>
        <v>0</v>
      </c>
      <c r="BI531" s="233">
        <f>IF(N531="nulová",J531,0)</f>
        <v>0</v>
      </c>
      <c r="BJ531" s="18" t="s">
        <v>83</v>
      </c>
      <c r="BK531" s="233">
        <f>ROUND(I531*H531,2)</f>
        <v>0</v>
      </c>
      <c r="BL531" s="18" t="s">
        <v>160</v>
      </c>
      <c r="BM531" s="232" t="s">
        <v>546</v>
      </c>
    </row>
    <row r="532" spans="1:51" s="13" customFormat="1" ht="12">
      <c r="A532" s="13"/>
      <c r="B532" s="234"/>
      <c r="C532" s="235"/>
      <c r="D532" s="236" t="s">
        <v>162</v>
      </c>
      <c r="E532" s="237" t="s">
        <v>1</v>
      </c>
      <c r="F532" s="238" t="s">
        <v>547</v>
      </c>
      <c r="G532" s="235"/>
      <c r="H532" s="237" t="s">
        <v>1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4" t="s">
        <v>162</v>
      </c>
      <c r="AU532" s="244" t="s">
        <v>86</v>
      </c>
      <c r="AV532" s="13" t="s">
        <v>83</v>
      </c>
      <c r="AW532" s="13" t="s">
        <v>32</v>
      </c>
      <c r="AX532" s="13" t="s">
        <v>75</v>
      </c>
      <c r="AY532" s="244" t="s">
        <v>154</v>
      </c>
    </row>
    <row r="533" spans="1:51" s="14" customFormat="1" ht="12">
      <c r="A533" s="14"/>
      <c r="B533" s="245"/>
      <c r="C533" s="246"/>
      <c r="D533" s="236" t="s">
        <v>162</v>
      </c>
      <c r="E533" s="247" t="s">
        <v>1</v>
      </c>
      <c r="F533" s="248" t="s">
        <v>548</v>
      </c>
      <c r="G533" s="246"/>
      <c r="H533" s="249">
        <v>0.72</v>
      </c>
      <c r="I533" s="250"/>
      <c r="J533" s="246"/>
      <c r="K533" s="246"/>
      <c r="L533" s="251"/>
      <c r="M533" s="252"/>
      <c r="N533" s="253"/>
      <c r="O533" s="253"/>
      <c r="P533" s="253"/>
      <c r="Q533" s="253"/>
      <c r="R533" s="253"/>
      <c r="S533" s="253"/>
      <c r="T533" s="25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5" t="s">
        <v>162</v>
      </c>
      <c r="AU533" s="255" t="s">
        <v>86</v>
      </c>
      <c r="AV533" s="14" t="s">
        <v>86</v>
      </c>
      <c r="AW533" s="14" t="s">
        <v>32</v>
      </c>
      <c r="AX533" s="14" t="s">
        <v>83</v>
      </c>
      <c r="AY533" s="255" t="s">
        <v>154</v>
      </c>
    </row>
    <row r="534" spans="1:65" s="2" customFormat="1" ht="24.15" customHeight="1">
      <c r="A534" s="39"/>
      <c r="B534" s="40"/>
      <c r="C534" s="220" t="s">
        <v>549</v>
      </c>
      <c r="D534" s="220" t="s">
        <v>156</v>
      </c>
      <c r="E534" s="221" t="s">
        <v>550</v>
      </c>
      <c r="F534" s="222" t="s">
        <v>551</v>
      </c>
      <c r="G534" s="223" t="s">
        <v>304</v>
      </c>
      <c r="H534" s="224">
        <v>6</v>
      </c>
      <c r="I534" s="225"/>
      <c r="J534" s="226">
        <f>ROUND(I534*H534,2)</f>
        <v>0</v>
      </c>
      <c r="K534" s="227"/>
      <c r="L534" s="45"/>
      <c r="M534" s="228" t="s">
        <v>1</v>
      </c>
      <c r="N534" s="229" t="s">
        <v>40</v>
      </c>
      <c r="O534" s="92"/>
      <c r="P534" s="230">
        <f>O534*H534</f>
        <v>0</v>
      </c>
      <c r="Q534" s="230">
        <v>0</v>
      </c>
      <c r="R534" s="230">
        <f>Q534*H534</f>
        <v>0</v>
      </c>
      <c r="S534" s="230">
        <v>0.042</v>
      </c>
      <c r="T534" s="231">
        <f>S534*H534</f>
        <v>0.252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2" t="s">
        <v>160</v>
      </c>
      <c r="AT534" s="232" t="s">
        <v>156</v>
      </c>
      <c r="AU534" s="232" t="s">
        <v>86</v>
      </c>
      <c r="AY534" s="18" t="s">
        <v>154</v>
      </c>
      <c r="BE534" s="233">
        <f>IF(N534="základní",J534,0)</f>
        <v>0</v>
      </c>
      <c r="BF534" s="233">
        <f>IF(N534="snížená",J534,0)</f>
        <v>0</v>
      </c>
      <c r="BG534" s="233">
        <f>IF(N534="zákl. přenesená",J534,0)</f>
        <v>0</v>
      </c>
      <c r="BH534" s="233">
        <f>IF(N534="sníž. přenesená",J534,0)</f>
        <v>0</v>
      </c>
      <c r="BI534" s="233">
        <f>IF(N534="nulová",J534,0)</f>
        <v>0</v>
      </c>
      <c r="BJ534" s="18" t="s">
        <v>83</v>
      </c>
      <c r="BK534" s="233">
        <f>ROUND(I534*H534,2)</f>
        <v>0</v>
      </c>
      <c r="BL534" s="18" t="s">
        <v>160</v>
      </c>
      <c r="BM534" s="232" t="s">
        <v>552</v>
      </c>
    </row>
    <row r="535" spans="1:51" s="13" customFormat="1" ht="12">
      <c r="A535" s="13"/>
      <c r="B535" s="234"/>
      <c r="C535" s="235"/>
      <c r="D535" s="236" t="s">
        <v>162</v>
      </c>
      <c r="E535" s="237" t="s">
        <v>1</v>
      </c>
      <c r="F535" s="238" t="s">
        <v>167</v>
      </c>
      <c r="G535" s="235"/>
      <c r="H535" s="237" t="s">
        <v>1</v>
      </c>
      <c r="I535" s="239"/>
      <c r="J535" s="235"/>
      <c r="K535" s="235"/>
      <c r="L535" s="240"/>
      <c r="M535" s="241"/>
      <c r="N535" s="242"/>
      <c r="O535" s="242"/>
      <c r="P535" s="242"/>
      <c r="Q535" s="242"/>
      <c r="R535" s="242"/>
      <c r="S535" s="242"/>
      <c r="T535" s="24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4" t="s">
        <v>162</v>
      </c>
      <c r="AU535" s="244" t="s">
        <v>86</v>
      </c>
      <c r="AV535" s="13" t="s">
        <v>83</v>
      </c>
      <c r="AW535" s="13" t="s">
        <v>32</v>
      </c>
      <c r="AX535" s="13" t="s">
        <v>75</v>
      </c>
      <c r="AY535" s="244" t="s">
        <v>154</v>
      </c>
    </row>
    <row r="536" spans="1:51" s="13" customFormat="1" ht="12">
      <c r="A536" s="13"/>
      <c r="B536" s="234"/>
      <c r="C536" s="235"/>
      <c r="D536" s="236" t="s">
        <v>162</v>
      </c>
      <c r="E536" s="237" t="s">
        <v>1</v>
      </c>
      <c r="F536" s="238" t="s">
        <v>254</v>
      </c>
      <c r="G536" s="235"/>
      <c r="H536" s="237" t="s">
        <v>1</v>
      </c>
      <c r="I536" s="239"/>
      <c r="J536" s="235"/>
      <c r="K536" s="235"/>
      <c r="L536" s="240"/>
      <c r="M536" s="241"/>
      <c r="N536" s="242"/>
      <c r="O536" s="242"/>
      <c r="P536" s="242"/>
      <c r="Q536" s="242"/>
      <c r="R536" s="242"/>
      <c r="S536" s="242"/>
      <c r="T536" s="24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4" t="s">
        <v>162</v>
      </c>
      <c r="AU536" s="244" t="s">
        <v>86</v>
      </c>
      <c r="AV536" s="13" t="s">
        <v>83</v>
      </c>
      <c r="AW536" s="13" t="s">
        <v>32</v>
      </c>
      <c r="AX536" s="13" t="s">
        <v>75</v>
      </c>
      <c r="AY536" s="244" t="s">
        <v>154</v>
      </c>
    </row>
    <row r="537" spans="1:51" s="14" customFormat="1" ht="12">
      <c r="A537" s="14"/>
      <c r="B537" s="245"/>
      <c r="C537" s="246"/>
      <c r="D537" s="236" t="s">
        <v>162</v>
      </c>
      <c r="E537" s="247" t="s">
        <v>1</v>
      </c>
      <c r="F537" s="248" t="s">
        <v>553</v>
      </c>
      <c r="G537" s="246"/>
      <c r="H537" s="249">
        <v>6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5" t="s">
        <v>162</v>
      </c>
      <c r="AU537" s="255" t="s">
        <v>86</v>
      </c>
      <c r="AV537" s="14" t="s">
        <v>86</v>
      </c>
      <c r="AW537" s="14" t="s">
        <v>32</v>
      </c>
      <c r="AX537" s="14" t="s">
        <v>83</v>
      </c>
      <c r="AY537" s="255" t="s">
        <v>154</v>
      </c>
    </row>
    <row r="538" spans="1:65" s="2" customFormat="1" ht="24.15" customHeight="1">
      <c r="A538" s="39"/>
      <c r="B538" s="40"/>
      <c r="C538" s="220" t="s">
        <v>554</v>
      </c>
      <c r="D538" s="220" t="s">
        <v>156</v>
      </c>
      <c r="E538" s="221" t="s">
        <v>555</v>
      </c>
      <c r="F538" s="222" t="s">
        <v>556</v>
      </c>
      <c r="G538" s="223" t="s">
        <v>231</v>
      </c>
      <c r="H538" s="224">
        <v>64.3</v>
      </c>
      <c r="I538" s="225"/>
      <c r="J538" s="226">
        <f>ROUND(I538*H538,2)</f>
        <v>0</v>
      </c>
      <c r="K538" s="227"/>
      <c r="L538" s="45"/>
      <c r="M538" s="228" t="s">
        <v>1</v>
      </c>
      <c r="N538" s="229" t="s">
        <v>40</v>
      </c>
      <c r="O538" s="92"/>
      <c r="P538" s="230">
        <f>O538*H538</f>
        <v>0</v>
      </c>
      <c r="Q538" s="230">
        <v>0</v>
      </c>
      <c r="R538" s="230">
        <f>Q538*H538</f>
        <v>0</v>
      </c>
      <c r="S538" s="230">
        <v>0.0021</v>
      </c>
      <c r="T538" s="231">
        <f>S538*H538</f>
        <v>0.13502999999999998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2" t="s">
        <v>160</v>
      </c>
      <c r="AT538" s="232" t="s">
        <v>156</v>
      </c>
      <c r="AU538" s="232" t="s">
        <v>86</v>
      </c>
      <c r="AY538" s="18" t="s">
        <v>154</v>
      </c>
      <c r="BE538" s="233">
        <f>IF(N538="základní",J538,0)</f>
        <v>0</v>
      </c>
      <c r="BF538" s="233">
        <f>IF(N538="snížená",J538,0)</f>
        <v>0</v>
      </c>
      <c r="BG538" s="233">
        <f>IF(N538="zákl. přenesená",J538,0)</f>
        <v>0</v>
      </c>
      <c r="BH538" s="233">
        <f>IF(N538="sníž. přenesená",J538,0)</f>
        <v>0</v>
      </c>
      <c r="BI538" s="233">
        <f>IF(N538="nulová",J538,0)</f>
        <v>0</v>
      </c>
      <c r="BJ538" s="18" t="s">
        <v>83</v>
      </c>
      <c r="BK538" s="233">
        <f>ROUND(I538*H538,2)</f>
        <v>0</v>
      </c>
      <c r="BL538" s="18" t="s">
        <v>160</v>
      </c>
      <c r="BM538" s="232" t="s">
        <v>557</v>
      </c>
    </row>
    <row r="539" spans="1:51" s="13" customFormat="1" ht="12">
      <c r="A539" s="13"/>
      <c r="B539" s="234"/>
      <c r="C539" s="235"/>
      <c r="D539" s="236" t="s">
        <v>162</v>
      </c>
      <c r="E539" s="237" t="s">
        <v>1</v>
      </c>
      <c r="F539" s="238" t="s">
        <v>163</v>
      </c>
      <c r="G539" s="235"/>
      <c r="H539" s="237" t="s">
        <v>1</v>
      </c>
      <c r="I539" s="239"/>
      <c r="J539" s="235"/>
      <c r="K539" s="235"/>
      <c r="L539" s="240"/>
      <c r="M539" s="241"/>
      <c r="N539" s="242"/>
      <c r="O539" s="242"/>
      <c r="P539" s="242"/>
      <c r="Q539" s="242"/>
      <c r="R539" s="242"/>
      <c r="S539" s="242"/>
      <c r="T539" s="24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4" t="s">
        <v>162</v>
      </c>
      <c r="AU539" s="244" t="s">
        <v>86</v>
      </c>
      <c r="AV539" s="13" t="s">
        <v>83</v>
      </c>
      <c r="AW539" s="13" t="s">
        <v>32</v>
      </c>
      <c r="AX539" s="13" t="s">
        <v>75</v>
      </c>
      <c r="AY539" s="244" t="s">
        <v>154</v>
      </c>
    </row>
    <row r="540" spans="1:51" s="13" customFormat="1" ht="12">
      <c r="A540" s="13"/>
      <c r="B540" s="234"/>
      <c r="C540" s="235"/>
      <c r="D540" s="236" t="s">
        <v>162</v>
      </c>
      <c r="E540" s="237" t="s">
        <v>1</v>
      </c>
      <c r="F540" s="238" t="s">
        <v>164</v>
      </c>
      <c r="G540" s="235"/>
      <c r="H540" s="237" t="s">
        <v>1</v>
      </c>
      <c r="I540" s="239"/>
      <c r="J540" s="235"/>
      <c r="K540" s="235"/>
      <c r="L540" s="240"/>
      <c r="M540" s="241"/>
      <c r="N540" s="242"/>
      <c r="O540" s="242"/>
      <c r="P540" s="242"/>
      <c r="Q540" s="242"/>
      <c r="R540" s="242"/>
      <c r="S540" s="242"/>
      <c r="T540" s="24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4" t="s">
        <v>162</v>
      </c>
      <c r="AU540" s="244" t="s">
        <v>86</v>
      </c>
      <c r="AV540" s="13" t="s">
        <v>83</v>
      </c>
      <c r="AW540" s="13" t="s">
        <v>32</v>
      </c>
      <c r="AX540" s="13" t="s">
        <v>75</v>
      </c>
      <c r="AY540" s="244" t="s">
        <v>154</v>
      </c>
    </row>
    <row r="541" spans="1:51" s="14" customFormat="1" ht="12">
      <c r="A541" s="14"/>
      <c r="B541" s="245"/>
      <c r="C541" s="246"/>
      <c r="D541" s="236" t="s">
        <v>162</v>
      </c>
      <c r="E541" s="247" t="s">
        <v>1</v>
      </c>
      <c r="F541" s="248" t="s">
        <v>558</v>
      </c>
      <c r="G541" s="246"/>
      <c r="H541" s="249">
        <v>64.3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5" t="s">
        <v>162</v>
      </c>
      <c r="AU541" s="255" t="s">
        <v>86</v>
      </c>
      <c r="AV541" s="14" t="s">
        <v>86</v>
      </c>
      <c r="AW541" s="14" t="s">
        <v>32</v>
      </c>
      <c r="AX541" s="14" t="s">
        <v>83</v>
      </c>
      <c r="AY541" s="255" t="s">
        <v>154</v>
      </c>
    </row>
    <row r="542" spans="1:65" s="2" customFormat="1" ht="24.15" customHeight="1">
      <c r="A542" s="39"/>
      <c r="B542" s="40"/>
      <c r="C542" s="220" t="s">
        <v>559</v>
      </c>
      <c r="D542" s="220" t="s">
        <v>156</v>
      </c>
      <c r="E542" s="221" t="s">
        <v>560</v>
      </c>
      <c r="F542" s="222" t="s">
        <v>561</v>
      </c>
      <c r="G542" s="223" t="s">
        <v>231</v>
      </c>
      <c r="H542" s="224">
        <v>22</v>
      </c>
      <c r="I542" s="225"/>
      <c r="J542" s="226">
        <f>ROUND(I542*H542,2)</f>
        <v>0</v>
      </c>
      <c r="K542" s="227"/>
      <c r="L542" s="45"/>
      <c r="M542" s="228" t="s">
        <v>1</v>
      </c>
      <c r="N542" s="229" t="s">
        <v>40</v>
      </c>
      <c r="O542" s="92"/>
      <c r="P542" s="230">
        <f>O542*H542</f>
        <v>0</v>
      </c>
      <c r="Q542" s="230">
        <v>0</v>
      </c>
      <c r="R542" s="230">
        <f>Q542*H542</f>
        <v>0</v>
      </c>
      <c r="S542" s="230">
        <v>0.014</v>
      </c>
      <c r="T542" s="231">
        <f>S542*H542</f>
        <v>0.308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2" t="s">
        <v>160</v>
      </c>
      <c r="AT542" s="232" t="s">
        <v>156</v>
      </c>
      <c r="AU542" s="232" t="s">
        <v>86</v>
      </c>
      <c r="AY542" s="18" t="s">
        <v>154</v>
      </c>
      <c r="BE542" s="233">
        <f>IF(N542="základní",J542,0)</f>
        <v>0</v>
      </c>
      <c r="BF542" s="233">
        <f>IF(N542="snížená",J542,0)</f>
        <v>0</v>
      </c>
      <c r="BG542" s="233">
        <f>IF(N542="zákl. přenesená",J542,0)</f>
        <v>0</v>
      </c>
      <c r="BH542" s="233">
        <f>IF(N542="sníž. přenesená",J542,0)</f>
        <v>0</v>
      </c>
      <c r="BI542" s="233">
        <f>IF(N542="nulová",J542,0)</f>
        <v>0</v>
      </c>
      <c r="BJ542" s="18" t="s">
        <v>83</v>
      </c>
      <c r="BK542" s="233">
        <f>ROUND(I542*H542,2)</f>
        <v>0</v>
      </c>
      <c r="BL542" s="18" t="s">
        <v>160</v>
      </c>
      <c r="BM542" s="232" t="s">
        <v>562</v>
      </c>
    </row>
    <row r="543" spans="1:51" s="13" customFormat="1" ht="12">
      <c r="A543" s="13"/>
      <c r="B543" s="234"/>
      <c r="C543" s="235"/>
      <c r="D543" s="236" t="s">
        <v>162</v>
      </c>
      <c r="E543" s="237" t="s">
        <v>1</v>
      </c>
      <c r="F543" s="238" t="s">
        <v>213</v>
      </c>
      <c r="G543" s="235"/>
      <c r="H543" s="237" t="s">
        <v>1</v>
      </c>
      <c r="I543" s="239"/>
      <c r="J543" s="235"/>
      <c r="K543" s="235"/>
      <c r="L543" s="240"/>
      <c r="M543" s="241"/>
      <c r="N543" s="242"/>
      <c r="O543" s="242"/>
      <c r="P543" s="242"/>
      <c r="Q543" s="242"/>
      <c r="R543" s="242"/>
      <c r="S543" s="242"/>
      <c r="T543" s="24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4" t="s">
        <v>162</v>
      </c>
      <c r="AU543" s="244" t="s">
        <v>86</v>
      </c>
      <c r="AV543" s="13" t="s">
        <v>83</v>
      </c>
      <c r="AW543" s="13" t="s">
        <v>32</v>
      </c>
      <c r="AX543" s="13" t="s">
        <v>75</v>
      </c>
      <c r="AY543" s="244" t="s">
        <v>154</v>
      </c>
    </row>
    <row r="544" spans="1:51" s="13" customFormat="1" ht="12">
      <c r="A544" s="13"/>
      <c r="B544" s="234"/>
      <c r="C544" s="235"/>
      <c r="D544" s="236" t="s">
        <v>162</v>
      </c>
      <c r="E544" s="237" t="s">
        <v>1</v>
      </c>
      <c r="F544" s="238" t="s">
        <v>241</v>
      </c>
      <c r="G544" s="235"/>
      <c r="H544" s="237" t="s">
        <v>1</v>
      </c>
      <c r="I544" s="239"/>
      <c r="J544" s="235"/>
      <c r="K544" s="235"/>
      <c r="L544" s="240"/>
      <c r="M544" s="241"/>
      <c r="N544" s="242"/>
      <c r="O544" s="242"/>
      <c r="P544" s="242"/>
      <c r="Q544" s="242"/>
      <c r="R544" s="242"/>
      <c r="S544" s="242"/>
      <c r="T544" s="24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4" t="s">
        <v>162</v>
      </c>
      <c r="AU544" s="244" t="s">
        <v>86</v>
      </c>
      <c r="AV544" s="13" t="s">
        <v>83</v>
      </c>
      <c r="AW544" s="13" t="s">
        <v>32</v>
      </c>
      <c r="AX544" s="13" t="s">
        <v>75</v>
      </c>
      <c r="AY544" s="244" t="s">
        <v>154</v>
      </c>
    </row>
    <row r="545" spans="1:51" s="14" customFormat="1" ht="12">
      <c r="A545" s="14"/>
      <c r="B545" s="245"/>
      <c r="C545" s="246"/>
      <c r="D545" s="236" t="s">
        <v>162</v>
      </c>
      <c r="E545" s="247" t="s">
        <v>1</v>
      </c>
      <c r="F545" s="248" t="s">
        <v>563</v>
      </c>
      <c r="G545" s="246"/>
      <c r="H545" s="249">
        <v>22</v>
      </c>
      <c r="I545" s="250"/>
      <c r="J545" s="246"/>
      <c r="K545" s="246"/>
      <c r="L545" s="251"/>
      <c r="M545" s="252"/>
      <c r="N545" s="253"/>
      <c r="O545" s="253"/>
      <c r="P545" s="253"/>
      <c r="Q545" s="253"/>
      <c r="R545" s="253"/>
      <c r="S545" s="253"/>
      <c r="T545" s="25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5" t="s">
        <v>162</v>
      </c>
      <c r="AU545" s="255" t="s">
        <v>86</v>
      </c>
      <c r="AV545" s="14" t="s">
        <v>86</v>
      </c>
      <c r="AW545" s="14" t="s">
        <v>32</v>
      </c>
      <c r="AX545" s="14" t="s">
        <v>83</v>
      </c>
      <c r="AY545" s="255" t="s">
        <v>154</v>
      </c>
    </row>
    <row r="546" spans="1:65" s="2" customFormat="1" ht="24.15" customHeight="1">
      <c r="A546" s="39"/>
      <c r="B546" s="40"/>
      <c r="C546" s="220" t="s">
        <v>564</v>
      </c>
      <c r="D546" s="220" t="s">
        <v>156</v>
      </c>
      <c r="E546" s="221" t="s">
        <v>565</v>
      </c>
      <c r="F546" s="222" t="s">
        <v>566</v>
      </c>
      <c r="G546" s="223" t="s">
        <v>231</v>
      </c>
      <c r="H546" s="224">
        <v>343</v>
      </c>
      <c r="I546" s="225"/>
      <c r="J546" s="226">
        <f>ROUND(I546*H546,2)</f>
        <v>0</v>
      </c>
      <c r="K546" s="227"/>
      <c r="L546" s="45"/>
      <c r="M546" s="228" t="s">
        <v>1</v>
      </c>
      <c r="N546" s="229" t="s">
        <v>40</v>
      </c>
      <c r="O546" s="92"/>
      <c r="P546" s="230">
        <f>O546*H546</f>
        <v>0</v>
      </c>
      <c r="Q546" s="230">
        <v>0</v>
      </c>
      <c r="R546" s="230">
        <f>Q546*H546</f>
        <v>0</v>
      </c>
      <c r="S546" s="230">
        <v>0.003</v>
      </c>
      <c r="T546" s="231">
        <f>S546*H546</f>
        <v>1.029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2" t="s">
        <v>160</v>
      </c>
      <c r="AT546" s="232" t="s">
        <v>156</v>
      </c>
      <c r="AU546" s="232" t="s">
        <v>86</v>
      </c>
      <c r="AY546" s="18" t="s">
        <v>154</v>
      </c>
      <c r="BE546" s="233">
        <f>IF(N546="základní",J546,0)</f>
        <v>0</v>
      </c>
      <c r="BF546" s="233">
        <f>IF(N546="snížená",J546,0)</f>
        <v>0</v>
      </c>
      <c r="BG546" s="233">
        <f>IF(N546="zákl. přenesená",J546,0)</f>
        <v>0</v>
      </c>
      <c r="BH546" s="233">
        <f>IF(N546="sníž. přenesená",J546,0)</f>
        <v>0</v>
      </c>
      <c r="BI546" s="233">
        <f>IF(N546="nulová",J546,0)</f>
        <v>0</v>
      </c>
      <c r="BJ546" s="18" t="s">
        <v>83</v>
      </c>
      <c r="BK546" s="233">
        <f>ROUND(I546*H546,2)</f>
        <v>0</v>
      </c>
      <c r="BL546" s="18" t="s">
        <v>160</v>
      </c>
      <c r="BM546" s="232" t="s">
        <v>567</v>
      </c>
    </row>
    <row r="547" spans="1:51" s="13" customFormat="1" ht="12">
      <c r="A547" s="13"/>
      <c r="B547" s="234"/>
      <c r="C547" s="235"/>
      <c r="D547" s="236" t="s">
        <v>162</v>
      </c>
      <c r="E547" s="237" t="s">
        <v>1</v>
      </c>
      <c r="F547" s="238" t="s">
        <v>167</v>
      </c>
      <c r="G547" s="235"/>
      <c r="H547" s="237" t="s">
        <v>1</v>
      </c>
      <c r="I547" s="239"/>
      <c r="J547" s="235"/>
      <c r="K547" s="235"/>
      <c r="L547" s="240"/>
      <c r="M547" s="241"/>
      <c r="N547" s="242"/>
      <c r="O547" s="242"/>
      <c r="P547" s="242"/>
      <c r="Q547" s="242"/>
      <c r="R547" s="242"/>
      <c r="S547" s="242"/>
      <c r="T547" s="24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4" t="s">
        <v>162</v>
      </c>
      <c r="AU547" s="244" t="s">
        <v>86</v>
      </c>
      <c r="AV547" s="13" t="s">
        <v>83</v>
      </c>
      <c r="AW547" s="13" t="s">
        <v>32</v>
      </c>
      <c r="AX547" s="13" t="s">
        <v>75</v>
      </c>
      <c r="AY547" s="244" t="s">
        <v>154</v>
      </c>
    </row>
    <row r="548" spans="1:51" s="13" customFormat="1" ht="12">
      <c r="A548" s="13"/>
      <c r="B548" s="234"/>
      <c r="C548" s="235"/>
      <c r="D548" s="236" t="s">
        <v>162</v>
      </c>
      <c r="E548" s="237" t="s">
        <v>1</v>
      </c>
      <c r="F548" s="238" t="s">
        <v>254</v>
      </c>
      <c r="G548" s="235"/>
      <c r="H548" s="237" t="s">
        <v>1</v>
      </c>
      <c r="I548" s="239"/>
      <c r="J548" s="235"/>
      <c r="K548" s="235"/>
      <c r="L548" s="240"/>
      <c r="M548" s="241"/>
      <c r="N548" s="242"/>
      <c r="O548" s="242"/>
      <c r="P548" s="242"/>
      <c r="Q548" s="242"/>
      <c r="R548" s="242"/>
      <c r="S548" s="242"/>
      <c r="T548" s="24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4" t="s">
        <v>162</v>
      </c>
      <c r="AU548" s="244" t="s">
        <v>86</v>
      </c>
      <c r="AV548" s="13" t="s">
        <v>83</v>
      </c>
      <c r="AW548" s="13" t="s">
        <v>32</v>
      </c>
      <c r="AX548" s="13" t="s">
        <v>75</v>
      </c>
      <c r="AY548" s="244" t="s">
        <v>154</v>
      </c>
    </row>
    <row r="549" spans="1:51" s="13" customFormat="1" ht="12">
      <c r="A549" s="13"/>
      <c r="B549" s="234"/>
      <c r="C549" s="235"/>
      <c r="D549" s="236" t="s">
        <v>162</v>
      </c>
      <c r="E549" s="237" t="s">
        <v>1</v>
      </c>
      <c r="F549" s="238" t="s">
        <v>568</v>
      </c>
      <c r="G549" s="235"/>
      <c r="H549" s="237" t="s">
        <v>1</v>
      </c>
      <c r="I549" s="239"/>
      <c r="J549" s="235"/>
      <c r="K549" s="235"/>
      <c r="L549" s="240"/>
      <c r="M549" s="241"/>
      <c r="N549" s="242"/>
      <c r="O549" s="242"/>
      <c r="P549" s="242"/>
      <c r="Q549" s="242"/>
      <c r="R549" s="242"/>
      <c r="S549" s="242"/>
      <c r="T549" s="24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4" t="s">
        <v>162</v>
      </c>
      <c r="AU549" s="244" t="s">
        <v>86</v>
      </c>
      <c r="AV549" s="13" t="s">
        <v>83</v>
      </c>
      <c r="AW549" s="13" t="s">
        <v>32</v>
      </c>
      <c r="AX549" s="13" t="s">
        <v>75</v>
      </c>
      <c r="AY549" s="244" t="s">
        <v>154</v>
      </c>
    </row>
    <row r="550" spans="1:51" s="14" customFormat="1" ht="12">
      <c r="A550" s="14"/>
      <c r="B550" s="245"/>
      <c r="C550" s="246"/>
      <c r="D550" s="236" t="s">
        <v>162</v>
      </c>
      <c r="E550" s="247" t="s">
        <v>1</v>
      </c>
      <c r="F550" s="248" t="s">
        <v>569</v>
      </c>
      <c r="G550" s="246"/>
      <c r="H550" s="249">
        <v>30.36</v>
      </c>
      <c r="I550" s="250"/>
      <c r="J550" s="246"/>
      <c r="K550" s="246"/>
      <c r="L550" s="251"/>
      <c r="M550" s="252"/>
      <c r="N550" s="253"/>
      <c r="O550" s="253"/>
      <c r="P550" s="253"/>
      <c r="Q550" s="253"/>
      <c r="R550" s="253"/>
      <c r="S550" s="253"/>
      <c r="T550" s="25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5" t="s">
        <v>162</v>
      </c>
      <c r="AU550" s="255" t="s">
        <v>86</v>
      </c>
      <c r="AV550" s="14" t="s">
        <v>86</v>
      </c>
      <c r="AW550" s="14" t="s">
        <v>32</v>
      </c>
      <c r="AX550" s="14" t="s">
        <v>75</v>
      </c>
      <c r="AY550" s="255" t="s">
        <v>154</v>
      </c>
    </row>
    <row r="551" spans="1:51" s="13" customFormat="1" ht="12">
      <c r="A551" s="13"/>
      <c r="B551" s="234"/>
      <c r="C551" s="235"/>
      <c r="D551" s="236" t="s">
        <v>162</v>
      </c>
      <c r="E551" s="237" t="s">
        <v>1</v>
      </c>
      <c r="F551" s="238" t="s">
        <v>570</v>
      </c>
      <c r="G551" s="235"/>
      <c r="H551" s="237" t="s">
        <v>1</v>
      </c>
      <c r="I551" s="239"/>
      <c r="J551" s="235"/>
      <c r="K551" s="235"/>
      <c r="L551" s="240"/>
      <c r="M551" s="241"/>
      <c r="N551" s="242"/>
      <c r="O551" s="242"/>
      <c r="P551" s="242"/>
      <c r="Q551" s="242"/>
      <c r="R551" s="242"/>
      <c r="S551" s="242"/>
      <c r="T551" s="24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4" t="s">
        <v>162</v>
      </c>
      <c r="AU551" s="244" t="s">
        <v>86</v>
      </c>
      <c r="AV551" s="13" t="s">
        <v>83</v>
      </c>
      <c r="AW551" s="13" t="s">
        <v>32</v>
      </c>
      <c r="AX551" s="13" t="s">
        <v>75</v>
      </c>
      <c r="AY551" s="244" t="s">
        <v>154</v>
      </c>
    </row>
    <row r="552" spans="1:51" s="14" customFormat="1" ht="12">
      <c r="A552" s="14"/>
      <c r="B552" s="245"/>
      <c r="C552" s="246"/>
      <c r="D552" s="236" t="s">
        <v>162</v>
      </c>
      <c r="E552" s="247" t="s">
        <v>1</v>
      </c>
      <c r="F552" s="248" t="s">
        <v>571</v>
      </c>
      <c r="G552" s="246"/>
      <c r="H552" s="249">
        <v>21.78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5" t="s">
        <v>162</v>
      </c>
      <c r="AU552" s="255" t="s">
        <v>86</v>
      </c>
      <c r="AV552" s="14" t="s">
        <v>86</v>
      </c>
      <c r="AW552" s="14" t="s">
        <v>32</v>
      </c>
      <c r="AX552" s="14" t="s">
        <v>75</v>
      </c>
      <c r="AY552" s="255" t="s">
        <v>154</v>
      </c>
    </row>
    <row r="553" spans="1:51" s="13" customFormat="1" ht="12">
      <c r="A553" s="13"/>
      <c r="B553" s="234"/>
      <c r="C553" s="235"/>
      <c r="D553" s="236" t="s">
        <v>162</v>
      </c>
      <c r="E553" s="237" t="s">
        <v>1</v>
      </c>
      <c r="F553" s="238" t="s">
        <v>308</v>
      </c>
      <c r="G553" s="235"/>
      <c r="H553" s="237" t="s">
        <v>1</v>
      </c>
      <c r="I553" s="239"/>
      <c r="J553" s="235"/>
      <c r="K553" s="235"/>
      <c r="L553" s="240"/>
      <c r="M553" s="241"/>
      <c r="N553" s="242"/>
      <c r="O553" s="242"/>
      <c r="P553" s="242"/>
      <c r="Q553" s="242"/>
      <c r="R553" s="242"/>
      <c r="S553" s="242"/>
      <c r="T553" s="24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4" t="s">
        <v>162</v>
      </c>
      <c r="AU553" s="244" t="s">
        <v>86</v>
      </c>
      <c r="AV553" s="13" t="s">
        <v>83</v>
      </c>
      <c r="AW553" s="13" t="s">
        <v>32</v>
      </c>
      <c r="AX553" s="13" t="s">
        <v>75</v>
      </c>
      <c r="AY553" s="244" t="s">
        <v>154</v>
      </c>
    </row>
    <row r="554" spans="1:51" s="14" customFormat="1" ht="12">
      <c r="A554" s="14"/>
      <c r="B554" s="245"/>
      <c r="C554" s="246"/>
      <c r="D554" s="236" t="s">
        <v>162</v>
      </c>
      <c r="E554" s="247" t="s">
        <v>1</v>
      </c>
      <c r="F554" s="248" t="s">
        <v>333</v>
      </c>
      <c r="G554" s="246"/>
      <c r="H554" s="249">
        <v>64.8</v>
      </c>
      <c r="I554" s="250"/>
      <c r="J554" s="246"/>
      <c r="K554" s="246"/>
      <c r="L554" s="251"/>
      <c r="M554" s="252"/>
      <c r="N554" s="253"/>
      <c r="O554" s="253"/>
      <c r="P554" s="253"/>
      <c r="Q554" s="253"/>
      <c r="R554" s="253"/>
      <c r="S554" s="253"/>
      <c r="T554" s="25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5" t="s">
        <v>162</v>
      </c>
      <c r="AU554" s="255" t="s">
        <v>86</v>
      </c>
      <c r="AV554" s="14" t="s">
        <v>86</v>
      </c>
      <c r="AW554" s="14" t="s">
        <v>32</v>
      </c>
      <c r="AX554" s="14" t="s">
        <v>75</v>
      </c>
      <c r="AY554" s="255" t="s">
        <v>154</v>
      </c>
    </row>
    <row r="555" spans="1:51" s="13" customFormat="1" ht="12">
      <c r="A555" s="13"/>
      <c r="B555" s="234"/>
      <c r="C555" s="235"/>
      <c r="D555" s="236" t="s">
        <v>162</v>
      </c>
      <c r="E555" s="237" t="s">
        <v>1</v>
      </c>
      <c r="F555" s="238" t="s">
        <v>310</v>
      </c>
      <c r="G555" s="235"/>
      <c r="H555" s="237" t="s">
        <v>1</v>
      </c>
      <c r="I555" s="239"/>
      <c r="J555" s="235"/>
      <c r="K555" s="235"/>
      <c r="L555" s="240"/>
      <c r="M555" s="241"/>
      <c r="N555" s="242"/>
      <c r="O555" s="242"/>
      <c r="P555" s="242"/>
      <c r="Q555" s="242"/>
      <c r="R555" s="242"/>
      <c r="S555" s="242"/>
      <c r="T555" s="24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4" t="s">
        <v>162</v>
      </c>
      <c r="AU555" s="244" t="s">
        <v>86</v>
      </c>
      <c r="AV555" s="13" t="s">
        <v>83</v>
      </c>
      <c r="AW555" s="13" t="s">
        <v>32</v>
      </c>
      <c r="AX555" s="13" t="s">
        <v>75</v>
      </c>
      <c r="AY555" s="244" t="s">
        <v>154</v>
      </c>
    </row>
    <row r="556" spans="1:51" s="14" customFormat="1" ht="12">
      <c r="A556" s="14"/>
      <c r="B556" s="245"/>
      <c r="C556" s="246"/>
      <c r="D556" s="236" t="s">
        <v>162</v>
      </c>
      <c r="E556" s="247" t="s">
        <v>1</v>
      </c>
      <c r="F556" s="248" t="s">
        <v>334</v>
      </c>
      <c r="G556" s="246"/>
      <c r="H556" s="249">
        <v>86.5</v>
      </c>
      <c r="I556" s="250"/>
      <c r="J556" s="246"/>
      <c r="K556" s="246"/>
      <c r="L556" s="251"/>
      <c r="M556" s="252"/>
      <c r="N556" s="253"/>
      <c r="O556" s="253"/>
      <c r="P556" s="253"/>
      <c r="Q556" s="253"/>
      <c r="R556" s="253"/>
      <c r="S556" s="253"/>
      <c r="T556" s="25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5" t="s">
        <v>162</v>
      </c>
      <c r="AU556" s="255" t="s">
        <v>86</v>
      </c>
      <c r="AV556" s="14" t="s">
        <v>86</v>
      </c>
      <c r="AW556" s="14" t="s">
        <v>32</v>
      </c>
      <c r="AX556" s="14" t="s">
        <v>75</v>
      </c>
      <c r="AY556" s="255" t="s">
        <v>154</v>
      </c>
    </row>
    <row r="557" spans="1:51" s="13" customFormat="1" ht="12">
      <c r="A557" s="13"/>
      <c r="B557" s="234"/>
      <c r="C557" s="235"/>
      <c r="D557" s="236" t="s">
        <v>162</v>
      </c>
      <c r="E557" s="237" t="s">
        <v>1</v>
      </c>
      <c r="F557" s="238" t="s">
        <v>163</v>
      </c>
      <c r="G557" s="235"/>
      <c r="H557" s="237" t="s">
        <v>1</v>
      </c>
      <c r="I557" s="239"/>
      <c r="J557" s="235"/>
      <c r="K557" s="235"/>
      <c r="L557" s="240"/>
      <c r="M557" s="241"/>
      <c r="N557" s="242"/>
      <c r="O557" s="242"/>
      <c r="P557" s="242"/>
      <c r="Q557" s="242"/>
      <c r="R557" s="242"/>
      <c r="S557" s="242"/>
      <c r="T557" s="24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4" t="s">
        <v>162</v>
      </c>
      <c r="AU557" s="244" t="s">
        <v>86</v>
      </c>
      <c r="AV557" s="13" t="s">
        <v>83</v>
      </c>
      <c r="AW557" s="13" t="s">
        <v>32</v>
      </c>
      <c r="AX557" s="13" t="s">
        <v>75</v>
      </c>
      <c r="AY557" s="244" t="s">
        <v>154</v>
      </c>
    </row>
    <row r="558" spans="1:51" s="13" customFormat="1" ht="12">
      <c r="A558" s="13"/>
      <c r="B558" s="234"/>
      <c r="C558" s="235"/>
      <c r="D558" s="236" t="s">
        <v>162</v>
      </c>
      <c r="E558" s="237" t="s">
        <v>1</v>
      </c>
      <c r="F558" s="238" t="s">
        <v>164</v>
      </c>
      <c r="G558" s="235"/>
      <c r="H558" s="237" t="s">
        <v>1</v>
      </c>
      <c r="I558" s="239"/>
      <c r="J558" s="235"/>
      <c r="K558" s="235"/>
      <c r="L558" s="240"/>
      <c r="M558" s="241"/>
      <c r="N558" s="242"/>
      <c r="O558" s="242"/>
      <c r="P558" s="242"/>
      <c r="Q558" s="242"/>
      <c r="R558" s="242"/>
      <c r="S558" s="242"/>
      <c r="T558" s="24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4" t="s">
        <v>162</v>
      </c>
      <c r="AU558" s="244" t="s">
        <v>86</v>
      </c>
      <c r="AV558" s="13" t="s">
        <v>83</v>
      </c>
      <c r="AW558" s="13" t="s">
        <v>32</v>
      </c>
      <c r="AX558" s="13" t="s">
        <v>75</v>
      </c>
      <c r="AY558" s="244" t="s">
        <v>154</v>
      </c>
    </row>
    <row r="559" spans="1:51" s="14" customFormat="1" ht="12">
      <c r="A559" s="14"/>
      <c r="B559" s="245"/>
      <c r="C559" s="246"/>
      <c r="D559" s="236" t="s">
        <v>162</v>
      </c>
      <c r="E559" s="247" t="s">
        <v>1</v>
      </c>
      <c r="F559" s="248" t="s">
        <v>335</v>
      </c>
      <c r="G559" s="246"/>
      <c r="H559" s="249">
        <v>65.948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5" t="s">
        <v>162</v>
      </c>
      <c r="AU559" s="255" t="s">
        <v>86</v>
      </c>
      <c r="AV559" s="14" t="s">
        <v>86</v>
      </c>
      <c r="AW559" s="14" t="s">
        <v>32</v>
      </c>
      <c r="AX559" s="14" t="s">
        <v>75</v>
      </c>
      <c r="AY559" s="255" t="s">
        <v>154</v>
      </c>
    </row>
    <row r="560" spans="1:51" s="13" customFormat="1" ht="12">
      <c r="A560" s="13"/>
      <c r="B560" s="234"/>
      <c r="C560" s="235"/>
      <c r="D560" s="236" t="s">
        <v>162</v>
      </c>
      <c r="E560" s="237" t="s">
        <v>1</v>
      </c>
      <c r="F560" s="238" t="s">
        <v>213</v>
      </c>
      <c r="G560" s="235"/>
      <c r="H560" s="237" t="s">
        <v>1</v>
      </c>
      <c r="I560" s="239"/>
      <c r="J560" s="235"/>
      <c r="K560" s="235"/>
      <c r="L560" s="240"/>
      <c r="M560" s="241"/>
      <c r="N560" s="242"/>
      <c r="O560" s="242"/>
      <c r="P560" s="242"/>
      <c r="Q560" s="242"/>
      <c r="R560" s="242"/>
      <c r="S560" s="242"/>
      <c r="T560" s="24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4" t="s">
        <v>162</v>
      </c>
      <c r="AU560" s="244" t="s">
        <v>86</v>
      </c>
      <c r="AV560" s="13" t="s">
        <v>83</v>
      </c>
      <c r="AW560" s="13" t="s">
        <v>32</v>
      </c>
      <c r="AX560" s="13" t="s">
        <v>75</v>
      </c>
      <c r="AY560" s="244" t="s">
        <v>154</v>
      </c>
    </row>
    <row r="561" spans="1:51" s="13" customFormat="1" ht="12">
      <c r="A561" s="13"/>
      <c r="B561" s="234"/>
      <c r="C561" s="235"/>
      <c r="D561" s="236" t="s">
        <v>162</v>
      </c>
      <c r="E561" s="237" t="s">
        <v>1</v>
      </c>
      <c r="F561" s="238" t="s">
        <v>313</v>
      </c>
      <c r="G561" s="235"/>
      <c r="H561" s="237" t="s">
        <v>1</v>
      </c>
      <c r="I561" s="239"/>
      <c r="J561" s="235"/>
      <c r="K561" s="235"/>
      <c r="L561" s="240"/>
      <c r="M561" s="241"/>
      <c r="N561" s="242"/>
      <c r="O561" s="242"/>
      <c r="P561" s="242"/>
      <c r="Q561" s="242"/>
      <c r="R561" s="242"/>
      <c r="S561" s="242"/>
      <c r="T561" s="24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4" t="s">
        <v>162</v>
      </c>
      <c r="AU561" s="244" t="s">
        <v>86</v>
      </c>
      <c r="AV561" s="13" t="s">
        <v>83</v>
      </c>
      <c r="AW561" s="13" t="s">
        <v>32</v>
      </c>
      <c r="AX561" s="13" t="s">
        <v>75</v>
      </c>
      <c r="AY561" s="244" t="s">
        <v>154</v>
      </c>
    </row>
    <row r="562" spans="1:51" s="14" customFormat="1" ht="12">
      <c r="A562" s="14"/>
      <c r="B562" s="245"/>
      <c r="C562" s="246"/>
      <c r="D562" s="236" t="s">
        <v>162</v>
      </c>
      <c r="E562" s="247" t="s">
        <v>1</v>
      </c>
      <c r="F562" s="248" t="s">
        <v>336</v>
      </c>
      <c r="G562" s="246"/>
      <c r="H562" s="249">
        <v>62.8</v>
      </c>
      <c r="I562" s="250"/>
      <c r="J562" s="246"/>
      <c r="K562" s="246"/>
      <c r="L562" s="251"/>
      <c r="M562" s="252"/>
      <c r="N562" s="253"/>
      <c r="O562" s="253"/>
      <c r="P562" s="253"/>
      <c r="Q562" s="253"/>
      <c r="R562" s="253"/>
      <c r="S562" s="253"/>
      <c r="T562" s="25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5" t="s">
        <v>162</v>
      </c>
      <c r="AU562" s="255" t="s">
        <v>86</v>
      </c>
      <c r="AV562" s="14" t="s">
        <v>86</v>
      </c>
      <c r="AW562" s="14" t="s">
        <v>32</v>
      </c>
      <c r="AX562" s="14" t="s">
        <v>75</v>
      </c>
      <c r="AY562" s="255" t="s">
        <v>154</v>
      </c>
    </row>
    <row r="563" spans="1:51" s="14" customFormat="1" ht="12">
      <c r="A563" s="14"/>
      <c r="B563" s="245"/>
      <c r="C563" s="246"/>
      <c r="D563" s="236" t="s">
        <v>162</v>
      </c>
      <c r="E563" s="247" t="s">
        <v>1</v>
      </c>
      <c r="F563" s="248" t="s">
        <v>572</v>
      </c>
      <c r="G563" s="246"/>
      <c r="H563" s="249">
        <v>10.812</v>
      </c>
      <c r="I563" s="250"/>
      <c r="J563" s="246"/>
      <c r="K563" s="246"/>
      <c r="L563" s="251"/>
      <c r="M563" s="252"/>
      <c r="N563" s="253"/>
      <c r="O563" s="253"/>
      <c r="P563" s="253"/>
      <c r="Q563" s="253"/>
      <c r="R563" s="253"/>
      <c r="S563" s="253"/>
      <c r="T563" s="25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5" t="s">
        <v>162</v>
      </c>
      <c r="AU563" s="255" t="s">
        <v>86</v>
      </c>
      <c r="AV563" s="14" t="s">
        <v>86</v>
      </c>
      <c r="AW563" s="14" t="s">
        <v>32</v>
      </c>
      <c r="AX563" s="14" t="s">
        <v>75</v>
      </c>
      <c r="AY563" s="255" t="s">
        <v>154</v>
      </c>
    </row>
    <row r="564" spans="1:51" s="15" customFormat="1" ht="12">
      <c r="A564" s="15"/>
      <c r="B564" s="256"/>
      <c r="C564" s="257"/>
      <c r="D564" s="236" t="s">
        <v>162</v>
      </c>
      <c r="E564" s="258" t="s">
        <v>1</v>
      </c>
      <c r="F564" s="259" t="s">
        <v>172</v>
      </c>
      <c r="G564" s="257"/>
      <c r="H564" s="260">
        <v>343</v>
      </c>
      <c r="I564" s="261"/>
      <c r="J564" s="257"/>
      <c r="K564" s="257"/>
      <c r="L564" s="262"/>
      <c r="M564" s="263"/>
      <c r="N564" s="264"/>
      <c r="O564" s="264"/>
      <c r="P564" s="264"/>
      <c r="Q564" s="264"/>
      <c r="R564" s="264"/>
      <c r="S564" s="264"/>
      <c r="T564" s="26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6" t="s">
        <v>162</v>
      </c>
      <c r="AU564" s="266" t="s">
        <v>86</v>
      </c>
      <c r="AV564" s="15" t="s">
        <v>160</v>
      </c>
      <c r="AW564" s="15" t="s">
        <v>32</v>
      </c>
      <c r="AX564" s="15" t="s">
        <v>83</v>
      </c>
      <c r="AY564" s="266" t="s">
        <v>154</v>
      </c>
    </row>
    <row r="565" spans="1:65" s="2" customFormat="1" ht="21.75" customHeight="1">
      <c r="A565" s="39"/>
      <c r="B565" s="40"/>
      <c r="C565" s="220" t="s">
        <v>573</v>
      </c>
      <c r="D565" s="220" t="s">
        <v>156</v>
      </c>
      <c r="E565" s="221" t="s">
        <v>574</v>
      </c>
      <c r="F565" s="222" t="s">
        <v>575</v>
      </c>
      <c r="G565" s="223" t="s">
        <v>304</v>
      </c>
      <c r="H565" s="224">
        <v>163.1</v>
      </c>
      <c r="I565" s="225"/>
      <c r="J565" s="226">
        <f>ROUND(I565*H565,2)</f>
        <v>0</v>
      </c>
      <c r="K565" s="227"/>
      <c r="L565" s="45"/>
      <c r="M565" s="228" t="s">
        <v>1</v>
      </c>
      <c r="N565" s="229" t="s">
        <v>40</v>
      </c>
      <c r="O565" s="92"/>
      <c r="P565" s="230">
        <f>O565*H565</f>
        <v>0</v>
      </c>
      <c r="Q565" s="230">
        <v>0</v>
      </c>
      <c r="R565" s="230">
        <f>Q565*H565</f>
        <v>0</v>
      </c>
      <c r="S565" s="230">
        <v>0.0003</v>
      </c>
      <c r="T565" s="231">
        <f>S565*H565</f>
        <v>0.048929999999999994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2" t="s">
        <v>160</v>
      </c>
      <c r="AT565" s="232" t="s">
        <v>156</v>
      </c>
      <c r="AU565" s="232" t="s">
        <v>86</v>
      </c>
      <c r="AY565" s="18" t="s">
        <v>154</v>
      </c>
      <c r="BE565" s="233">
        <f>IF(N565="základní",J565,0)</f>
        <v>0</v>
      </c>
      <c r="BF565" s="233">
        <f>IF(N565="snížená",J565,0)</f>
        <v>0</v>
      </c>
      <c r="BG565" s="233">
        <f>IF(N565="zákl. přenesená",J565,0)</f>
        <v>0</v>
      </c>
      <c r="BH565" s="233">
        <f>IF(N565="sníž. přenesená",J565,0)</f>
        <v>0</v>
      </c>
      <c r="BI565" s="233">
        <f>IF(N565="nulová",J565,0)</f>
        <v>0</v>
      </c>
      <c r="BJ565" s="18" t="s">
        <v>83</v>
      </c>
      <c r="BK565" s="233">
        <f>ROUND(I565*H565,2)</f>
        <v>0</v>
      </c>
      <c r="BL565" s="18" t="s">
        <v>160</v>
      </c>
      <c r="BM565" s="232" t="s">
        <v>576</v>
      </c>
    </row>
    <row r="566" spans="1:51" s="13" customFormat="1" ht="12">
      <c r="A566" s="13"/>
      <c r="B566" s="234"/>
      <c r="C566" s="235"/>
      <c r="D566" s="236" t="s">
        <v>162</v>
      </c>
      <c r="E566" s="237" t="s">
        <v>1</v>
      </c>
      <c r="F566" s="238" t="s">
        <v>167</v>
      </c>
      <c r="G566" s="235"/>
      <c r="H566" s="237" t="s">
        <v>1</v>
      </c>
      <c r="I566" s="239"/>
      <c r="J566" s="235"/>
      <c r="K566" s="235"/>
      <c r="L566" s="240"/>
      <c r="M566" s="241"/>
      <c r="N566" s="242"/>
      <c r="O566" s="242"/>
      <c r="P566" s="242"/>
      <c r="Q566" s="242"/>
      <c r="R566" s="242"/>
      <c r="S566" s="242"/>
      <c r="T566" s="24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4" t="s">
        <v>162</v>
      </c>
      <c r="AU566" s="244" t="s">
        <v>86</v>
      </c>
      <c r="AV566" s="13" t="s">
        <v>83</v>
      </c>
      <c r="AW566" s="13" t="s">
        <v>32</v>
      </c>
      <c r="AX566" s="13" t="s">
        <v>75</v>
      </c>
      <c r="AY566" s="244" t="s">
        <v>154</v>
      </c>
    </row>
    <row r="567" spans="1:51" s="13" customFormat="1" ht="12">
      <c r="A567" s="13"/>
      <c r="B567" s="234"/>
      <c r="C567" s="235"/>
      <c r="D567" s="236" t="s">
        <v>162</v>
      </c>
      <c r="E567" s="237" t="s">
        <v>1</v>
      </c>
      <c r="F567" s="238" t="s">
        <v>254</v>
      </c>
      <c r="G567" s="235"/>
      <c r="H567" s="237" t="s">
        <v>1</v>
      </c>
      <c r="I567" s="239"/>
      <c r="J567" s="235"/>
      <c r="K567" s="235"/>
      <c r="L567" s="240"/>
      <c r="M567" s="241"/>
      <c r="N567" s="242"/>
      <c r="O567" s="242"/>
      <c r="P567" s="242"/>
      <c r="Q567" s="242"/>
      <c r="R567" s="242"/>
      <c r="S567" s="242"/>
      <c r="T567" s="24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4" t="s">
        <v>162</v>
      </c>
      <c r="AU567" s="244" t="s">
        <v>86</v>
      </c>
      <c r="AV567" s="13" t="s">
        <v>83</v>
      </c>
      <c r="AW567" s="13" t="s">
        <v>32</v>
      </c>
      <c r="AX567" s="13" t="s">
        <v>75</v>
      </c>
      <c r="AY567" s="244" t="s">
        <v>154</v>
      </c>
    </row>
    <row r="568" spans="1:51" s="13" customFormat="1" ht="12">
      <c r="A568" s="13"/>
      <c r="B568" s="234"/>
      <c r="C568" s="235"/>
      <c r="D568" s="236" t="s">
        <v>162</v>
      </c>
      <c r="E568" s="237" t="s">
        <v>1</v>
      </c>
      <c r="F568" s="238" t="s">
        <v>577</v>
      </c>
      <c r="G568" s="235"/>
      <c r="H568" s="237" t="s">
        <v>1</v>
      </c>
      <c r="I568" s="239"/>
      <c r="J568" s="235"/>
      <c r="K568" s="235"/>
      <c r="L568" s="240"/>
      <c r="M568" s="241"/>
      <c r="N568" s="242"/>
      <c r="O568" s="242"/>
      <c r="P568" s="242"/>
      <c r="Q568" s="242"/>
      <c r="R568" s="242"/>
      <c r="S568" s="242"/>
      <c r="T568" s="24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4" t="s">
        <v>162</v>
      </c>
      <c r="AU568" s="244" t="s">
        <v>86</v>
      </c>
      <c r="AV568" s="13" t="s">
        <v>83</v>
      </c>
      <c r="AW568" s="13" t="s">
        <v>32</v>
      </c>
      <c r="AX568" s="13" t="s">
        <v>75</v>
      </c>
      <c r="AY568" s="244" t="s">
        <v>154</v>
      </c>
    </row>
    <row r="569" spans="1:51" s="14" customFormat="1" ht="12">
      <c r="A569" s="14"/>
      <c r="B569" s="245"/>
      <c r="C569" s="246"/>
      <c r="D569" s="236" t="s">
        <v>162</v>
      </c>
      <c r="E569" s="247" t="s">
        <v>1</v>
      </c>
      <c r="F569" s="248" t="s">
        <v>578</v>
      </c>
      <c r="G569" s="246"/>
      <c r="H569" s="249">
        <v>21.6</v>
      </c>
      <c r="I569" s="250"/>
      <c r="J569" s="246"/>
      <c r="K569" s="246"/>
      <c r="L569" s="251"/>
      <c r="M569" s="252"/>
      <c r="N569" s="253"/>
      <c r="O569" s="253"/>
      <c r="P569" s="253"/>
      <c r="Q569" s="253"/>
      <c r="R569" s="253"/>
      <c r="S569" s="253"/>
      <c r="T569" s="25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5" t="s">
        <v>162</v>
      </c>
      <c r="AU569" s="255" t="s">
        <v>86</v>
      </c>
      <c r="AV569" s="14" t="s">
        <v>86</v>
      </c>
      <c r="AW569" s="14" t="s">
        <v>32</v>
      </c>
      <c r="AX569" s="14" t="s">
        <v>75</v>
      </c>
      <c r="AY569" s="255" t="s">
        <v>154</v>
      </c>
    </row>
    <row r="570" spans="1:51" s="13" customFormat="1" ht="12">
      <c r="A570" s="13"/>
      <c r="B570" s="234"/>
      <c r="C570" s="235"/>
      <c r="D570" s="236" t="s">
        <v>162</v>
      </c>
      <c r="E570" s="237" t="s">
        <v>1</v>
      </c>
      <c r="F570" s="238" t="s">
        <v>308</v>
      </c>
      <c r="G570" s="235"/>
      <c r="H570" s="237" t="s">
        <v>1</v>
      </c>
      <c r="I570" s="239"/>
      <c r="J570" s="235"/>
      <c r="K570" s="235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162</v>
      </c>
      <c r="AU570" s="244" t="s">
        <v>86</v>
      </c>
      <c r="AV570" s="13" t="s">
        <v>83</v>
      </c>
      <c r="AW570" s="13" t="s">
        <v>32</v>
      </c>
      <c r="AX570" s="13" t="s">
        <v>75</v>
      </c>
      <c r="AY570" s="244" t="s">
        <v>154</v>
      </c>
    </row>
    <row r="571" spans="1:51" s="14" customFormat="1" ht="12">
      <c r="A571" s="14"/>
      <c r="B571" s="245"/>
      <c r="C571" s="246"/>
      <c r="D571" s="236" t="s">
        <v>162</v>
      </c>
      <c r="E571" s="247" t="s">
        <v>1</v>
      </c>
      <c r="F571" s="248" t="s">
        <v>579</v>
      </c>
      <c r="G571" s="246"/>
      <c r="H571" s="249">
        <v>15.16</v>
      </c>
      <c r="I571" s="250"/>
      <c r="J571" s="246"/>
      <c r="K571" s="246"/>
      <c r="L571" s="251"/>
      <c r="M571" s="252"/>
      <c r="N571" s="253"/>
      <c r="O571" s="253"/>
      <c r="P571" s="253"/>
      <c r="Q571" s="253"/>
      <c r="R571" s="253"/>
      <c r="S571" s="253"/>
      <c r="T571" s="25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5" t="s">
        <v>162</v>
      </c>
      <c r="AU571" s="255" t="s">
        <v>86</v>
      </c>
      <c r="AV571" s="14" t="s">
        <v>86</v>
      </c>
      <c r="AW571" s="14" t="s">
        <v>32</v>
      </c>
      <c r="AX571" s="14" t="s">
        <v>75</v>
      </c>
      <c r="AY571" s="255" t="s">
        <v>154</v>
      </c>
    </row>
    <row r="572" spans="1:51" s="13" customFormat="1" ht="12">
      <c r="A572" s="13"/>
      <c r="B572" s="234"/>
      <c r="C572" s="235"/>
      <c r="D572" s="236" t="s">
        <v>162</v>
      </c>
      <c r="E572" s="237" t="s">
        <v>1</v>
      </c>
      <c r="F572" s="238" t="s">
        <v>310</v>
      </c>
      <c r="G572" s="235"/>
      <c r="H572" s="237" t="s">
        <v>1</v>
      </c>
      <c r="I572" s="239"/>
      <c r="J572" s="235"/>
      <c r="K572" s="235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162</v>
      </c>
      <c r="AU572" s="244" t="s">
        <v>86</v>
      </c>
      <c r="AV572" s="13" t="s">
        <v>83</v>
      </c>
      <c r="AW572" s="13" t="s">
        <v>32</v>
      </c>
      <c r="AX572" s="13" t="s">
        <v>75</v>
      </c>
      <c r="AY572" s="244" t="s">
        <v>154</v>
      </c>
    </row>
    <row r="573" spans="1:51" s="14" customFormat="1" ht="12">
      <c r="A573" s="14"/>
      <c r="B573" s="245"/>
      <c r="C573" s="246"/>
      <c r="D573" s="236" t="s">
        <v>162</v>
      </c>
      <c r="E573" s="247" t="s">
        <v>1</v>
      </c>
      <c r="F573" s="248" t="s">
        <v>580</v>
      </c>
      <c r="G573" s="246"/>
      <c r="H573" s="249">
        <v>37.8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5" t="s">
        <v>162</v>
      </c>
      <c r="AU573" s="255" t="s">
        <v>86</v>
      </c>
      <c r="AV573" s="14" t="s">
        <v>86</v>
      </c>
      <c r="AW573" s="14" t="s">
        <v>32</v>
      </c>
      <c r="AX573" s="14" t="s">
        <v>75</v>
      </c>
      <c r="AY573" s="255" t="s">
        <v>154</v>
      </c>
    </row>
    <row r="574" spans="1:51" s="13" customFormat="1" ht="12">
      <c r="A574" s="13"/>
      <c r="B574" s="234"/>
      <c r="C574" s="235"/>
      <c r="D574" s="236" t="s">
        <v>162</v>
      </c>
      <c r="E574" s="237" t="s">
        <v>1</v>
      </c>
      <c r="F574" s="238" t="s">
        <v>163</v>
      </c>
      <c r="G574" s="235"/>
      <c r="H574" s="237" t="s">
        <v>1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162</v>
      </c>
      <c r="AU574" s="244" t="s">
        <v>86</v>
      </c>
      <c r="AV574" s="13" t="s">
        <v>83</v>
      </c>
      <c r="AW574" s="13" t="s">
        <v>32</v>
      </c>
      <c r="AX574" s="13" t="s">
        <v>75</v>
      </c>
      <c r="AY574" s="244" t="s">
        <v>154</v>
      </c>
    </row>
    <row r="575" spans="1:51" s="13" customFormat="1" ht="12">
      <c r="A575" s="13"/>
      <c r="B575" s="234"/>
      <c r="C575" s="235"/>
      <c r="D575" s="236" t="s">
        <v>162</v>
      </c>
      <c r="E575" s="237" t="s">
        <v>1</v>
      </c>
      <c r="F575" s="238" t="s">
        <v>164</v>
      </c>
      <c r="G575" s="235"/>
      <c r="H575" s="237" t="s">
        <v>1</v>
      </c>
      <c r="I575" s="239"/>
      <c r="J575" s="235"/>
      <c r="K575" s="235"/>
      <c r="L575" s="240"/>
      <c r="M575" s="241"/>
      <c r="N575" s="242"/>
      <c r="O575" s="242"/>
      <c r="P575" s="242"/>
      <c r="Q575" s="242"/>
      <c r="R575" s="242"/>
      <c r="S575" s="242"/>
      <c r="T575" s="24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4" t="s">
        <v>162</v>
      </c>
      <c r="AU575" s="244" t="s">
        <v>86</v>
      </c>
      <c r="AV575" s="13" t="s">
        <v>83</v>
      </c>
      <c r="AW575" s="13" t="s">
        <v>32</v>
      </c>
      <c r="AX575" s="13" t="s">
        <v>75</v>
      </c>
      <c r="AY575" s="244" t="s">
        <v>154</v>
      </c>
    </row>
    <row r="576" spans="1:51" s="14" customFormat="1" ht="12">
      <c r="A576" s="14"/>
      <c r="B576" s="245"/>
      <c r="C576" s="246"/>
      <c r="D576" s="236" t="s">
        <v>162</v>
      </c>
      <c r="E576" s="247" t="s">
        <v>1</v>
      </c>
      <c r="F576" s="248" t="s">
        <v>581</v>
      </c>
      <c r="G576" s="246"/>
      <c r="H576" s="249">
        <v>47.2</v>
      </c>
      <c r="I576" s="250"/>
      <c r="J576" s="246"/>
      <c r="K576" s="246"/>
      <c r="L576" s="251"/>
      <c r="M576" s="252"/>
      <c r="N576" s="253"/>
      <c r="O576" s="253"/>
      <c r="P576" s="253"/>
      <c r="Q576" s="253"/>
      <c r="R576" s="253"/>
      <c r="S576" s="253"/>
      <c r="T576" s="25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5" t="s">
        <v>162</v>
      </c>
      <c r="AU576" s="255" t="s">
        <v>86</v>
      </c>
      <c r="AV576" s="14" t="s">
        <v>86</v>
      </c>
      <c r="AW576" s="14" t="s">
        <v>32</v>
      </c>
      <c r="AX576" s="14" t="s">
        <v>75</v>
      </c>
      <c r="AY576" s="255" t="s">
        <v>154</v>
      </c>
    </row>
    <row r="577" spans="1:51" s="13" customFormat="1" ht="12">
      <c r="A577" s="13"/>
      <c r="B577" s="234"/>
      <c r="C577" s="235"/>
      <c r="D577" s="236" t="s">
        <v>162</v>
      </c>
      <c r="E577" s="237" t="s">
        <v>1</v>
      </c>
      <c r="F577" s="238" t="s">
        <v>213</v>
      </c>
      <c r="G577" s="235"/>
      <c r="H577" s="237" t="s">
        <v>1</v>
      </c>
      <c r="I577" s="239"/>
      <c r="J577" s="235"/>
      <c r="K577" s="235"/>
      <c r="L577" s="240"/>
      <c r="M577" s="241"/>
      <c r="N577" s="242"/>
      <c r="O577" s="242"/>
      <c r="P577" s="242"/>
      <c r="Q577" s="242"/>
      <c r="R577" s="242"/>
      <c r="S577" s="242"/>
      <c r="T577" s="24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4" t="s">
        <v>162</v>
      </c>
      <c r="AU577" s="244" t="s">
        <v>86</v>
      </c>
      <c r="AV577" s="13" t="s">
        <v>83</v>
      </c>
      <c r="AW577" s="13" t="s">
        <v>32</v>
      </c>
      <c r="AX577" s="13" t="s">
        <v>75</v>
      </c>
      <c r="AY577" s="244" t="s">
        <v>154</v>
      </c>
    </row>
    <row r="578" spans="1:51" s="13" customFormat="1" ht="12">
      <c r="A578" s="13"/>
      <c r="B578" s="234"/>
      <c r="C578" s="235"/>
      <c r="D578" s="236" t="s">
        <v>162</v>
      </c>
      <c r="E578" s="237" t="s">
        <v>1</v>
      </c>
      <c r="F578" s="238" t="s">
        <v>313</v>
      </c>
      <c r="G578" s="235"/>
      <c r="H578" s="237" t="s">
        <v>1</v>
      </c>
      <c r="I578" s="239"/>
      <c r="J578" s="235"/>
      <c r="K578" s="235"/>
      <c r="L578" s="240"/>
      <c r="M578" s="241"/>
      <c r="N578" s="242"/>
      <c r="O578" s="242"/>
      <c r="P578" s="242"/>
      <c r="Q578" s="242"/>
      <c r="R578" s="242"/>
      <c r="S578" s="242"/>
      <c r="T578" s="24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4" t="s">
        <v>162</v>
      </c>
      <c r="AU578" s="244" t="s">
        <v>86</v>
      </c>
      <c r="AV578" s="13" t="s">
        <v>83</v>
      </c>
      <c r="AW578" s="13" t="s">
        <v>32</v>
      </c>
      <c r="AX578" s="13" t="s">
        <v>75</v>
      </c>
      <c r="AY578" s="244" t="s">
        <v>154</v>
      </c>
    </row>
    <row r="579" spans="1:51" s="14" customFormat="1" ht="12">
      <c r="A579" s="14"/>
      <c r="B579" s="245"/>
      <c r="C579" s="246"/>
      <c r="D579" s="236" t="s">
        <v>162</v>
      </c>
      <c r="E579" s="247" t="s">
        <v>1</v>
      </c>
      <c r="F579" s="248" t="s">
        <v>582</v>
      </c>
      <c r="G579" s="246"/>
      <c r="H579" s="249">
        <v>34</v>
      </c>
      <c r="I579" s="250"/>
      <c r="J579" s="246"/>
      <c r="K579" s="246"/>
      <c r="L579" s="251"/>
      <c r="M579" s="252"/>
      <c r="N579" s="253"/>
      <c r="O579" s="253"/>
      <c r="P579" s="253"/>
      <c r="Q579" s="253"/>
      <c r="R579" s="253"/>
      <c r="S579" s="253"/>
      <c r="T579" s="25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5" t="s">
        <v>162</v>
      </c>
      <c r="AU579" s="255" t="s">
        <v>86</v>
      </c>
      <c r="AV579" s="14" t="s">
        <v>86</v>
      </c>
      <c r="AW579" s="14" t="s">
        <v>32</v>
      </c>
      <c r="AX579" s="14" t="s">
        <v>75</v>
      </c>
      <c r="AY579" s="255" t="s">
        <v>154</v>
      </c>
    </row>
    <row r="580" spans="1:51" s="14" customFormat="1" ht="12">
      <c r="A580" s="14"/>
      <c r="B580" s="245"/>
      <c r="C580" s="246"/>
      <c r="D580" s="236" t="s">
        <v>162</v>
      </c>
      <c r="E580" s="247" t="s">
        <v>1</v>
      </c>
      <c r="F580" s="248" t="s">
        <v>583</v>
      </c>
      <c r="G580" s="246"/>
      <c r="H580" s="249">
        <v>7.34</v>
      </c>
      <c r="I580" s="250"/>
      <c r="J580" s="246"/>
      <c r="K580" s="246"/>
      <c r="L580" s="251"/>
      <c r="M580" s="252"/>
      <c r="N580" s="253"/>
      <c r="O580" s="253"/>
      <c r="P580" s="253"/>
      <c r="Q580" s="253"/>
      <c r="R580" s="253"/>
      <c r="S580" s="253"/>
      <c r="T580" s="25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5" t="s">
        <v>162</v>
      </c>
      <c r="AU580" s="255" t="s">
        <v>86</v>
      </c>
      <c r="AV580" s="14" t="s">
        <v>86</v>
      </c>
      <c r="AW580" s="14" t="s">
        <v>32</v>
      </c>
      <c r="AX580" s="14" t="s">
        <v>75</v>
      </c>
      <c r="AY580" s="255" t="s">
        <v>154</v>
      </c>
    </row>
    <row r="581" spans="1:51" s="15" customFormat="1" ht="12">
      <c r="A581" s="15"/>
      <c r="B581" s="256"/>
      <c r="C581" s="257"/>
      <c r="D581" s="236" t="s">
        <v>162</v>
      </c>
      <c r="E581" s="258" t="s">
        <v>1</v>
      </c>
      <c r="F581" s="259" t="s">
        <v>172</v>
      </c>
      <c r="G581" s="257"/>
      <c r="H581" s="260">
        <v>163.1</v>
      </c>
      <c r="I581" s="261"/>
      <c r="J581" s="257"/>
      <c r="K581" s="257"/>
      <c r="L581" s="262"/>
      <c r="M581" s="263"/>
      <c r="N581" s="264"/>
      <c r="O581" s="264"/>
      <c r="P581" s="264"/>
      <c r="Q581" s="264"/>
      <c r="R581" s="264"/>
      <c r="S581" s="264"/>
      <c r="T581" s="26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66" t="s">
        <v>162</v>
      </c>
      <c r="AU581" s="266" t="s">
        <v>86</v>
      </c>
      <c r="AV581" s="15" t="s">
        <v>160</v>
      </c>
      <c r="AW581" s="15" t="s">
        <v>32</v>
      </c>
      <c r="AX581" s="15" t="s">
        <v>83</v>
      </c>
      <c r="AY581" s="266" t="s">
        <v>154</v>
      </c>
    </row>
    <row r="582" spans="1:65" s="2" customFormat="1" ht="16.5" customHeight="1">
      <c r="A582" s="39"/>
      <c r="B582" s="40"/>
      <c r="C582" s="220" t="s">
        <v>584</v>
      </c>
      <c r="D582" s="220" t="s">
        <v>156</v>
      </c>
      <c r="E582" s="221" t="s">
        <v>585</v>
      </c>
      <c r="F582" s="222" t="s">
        <v>586</v>
      </c>
      <c r="G582" s="223" t="s">
        <v>304</v>
      </c>
      <c r="H582" s="224">
        <v>13.2</v>
      </c>
      <c r="I582" s="225"/>
      <c r="J582" s="226">
        <f>ROUND(I582*H582,2)</f>
        <v>0</v>
      </c>
      <c r="K582" s="227"/>
      <c r="L582" s="45"/>
      <c r="M582" s="228" t="s">
        <v>1</v>
      </c>
      <c r="N582" s="229" t="s">
        <v>40</v>
      </c>
      <c r="O582" s="92"/>
      <c r="P582" s="230">
        <f>O582*H582</f>
        <v>0</v>
      </c>
      <c r="Q582" s="230">
        <v>0</v>
      </c>
      <c r="R582" s="230">
        <f>Q582*H582</f>
        <v>0</v>
      </c>
      <c r="S582" s="230">
        <v>0.0003</v>
      </c>
      <c r="T582" s="231">
        <f>S582*H582</f>
        <v>0.003959999999999999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2" t="s">
        <v>160</v>
      </c>
      <c r="AT582" s="232" t="s">
        <v>156</v>
      </c>
      <c r="AU582" s="232" t="s">
        <v>86</v>
      </c>
      <c r="AY582" s="18" t="s">
        <v>154</v>
      </c>
      <c r="BE582" s="233">
        <f>IF(N582="základní",J582,0)</f>
        <v>0</v>
      </c>
      <c r="BF582" s="233">
        <f>IF(N582="snížená",J582,0)</f>
        <v>0</v>
      </c>
      <c r="BG582" s="233">
        <f>IF(N582="zákl. přenesená",J582,0)</f>
        <v>0</v>
      </c>
      <c r="BH582" s="233">
        <f>IF(N582="sníž. přenesená",J582,0)</f>
        <v>0</v>
      </c>
      <c r="BI582" s="233">
        <f>IF(N582="nulová",J582,0)</f>
        <v>0</v>
      </c>
      <c r="BJ582" s="18" t="s">
        <v>83</v>
      </c>
      <c r="BK582" s="233">
        <f>ROUND(I582*H582,2)</f>
        <v>0</v>
      </c>
      <c r="BL582" s="18" t="s">
        <v>160</v>
      </c>
      <c r="BM582" s="232" t="s">
        <v>587</v>
      </c>
    </row>
    <row r="583" spans="1:51" s="13" customFormat="1" ht="12">
      <c r="A583" s="13"/>
      <c r="B583" s="234"/>
      <c r="C583" s="235"/>
      <c r="D583" s="236" t="s">
        <v>162</v>
      </c>
      <c r="E583" s="237" t="s">
        <v>1</v>
      </c>
      <c r="F583" s="238" t="s">
        <v>164</v>
      </c>
      <c r="G583" s="235"/>
      <c r="H583" s="237" t="s">
        <v>1</v>
      </c>
      <c r="I583" s="239"/>
      <c r="J583" s="235"/>
      <c r="K583" s="235"/>
      <c r="L583" s="240"/>
      <c r="M583" s="241"/>
      <c r="N583" s="242"/>
      <c r="O583" s="242"/>
      <c r="P583" s="242"/>
      <c r="Q583" s="242"/>
      <c r="R583" s="242"/>
      <c r="S583" s="242"/>
      <c r="T583" s="24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4" t="s">
        <v>162</v>
      </c>
      <c r="AU583" s="244" t="s">
        <v>86</v>
      </c>
      <c r="AV583" s="13" t="s">
        <v>83</v>
      </c>
      <c r="AW583" s="13" t="s">
        <v>32</v>
      </c>
      <c r="AX583" s="13" t="s">
        <v>75</v>
      </c>
      <c r="AY583" s="244" t="s">
        <v>154</v>
      </c>
    </row>
    <row r="584" spans="1:51" s="14" customFormat="1" ht="12">
      <c r="A584" s="14"/>
      <c r="B584" s="245"/>
      <c r="C584" s="246"/>
      <c r="D584" s="236" t="s">
        <v>162</v>
      </c>
      <c r="E584" s="247" t="s">
        <v>1</v>
      </c>
      <c r="F584" s="248" t="s">
        <v>588</v>
      </c>
      <c r="G584" s="246"/>
      <c r="H584" s="249">
        <v>13.2</v>
      </c>
      <c r="I584" s="250"/>
      <c r="J584" s="246"/>
      <c r="K584" s="246"/>
      <c r="L584" s="251"/>
      <c r="M584" s="252"/>
      <c r="N584" s="253"/>
      <c r="O584" s="253"/>
      <c r="P584" s="253"/>
      <c r="Q584" s="253"/>
      <c r="R584" s="253"/>
      <c r="S584" s="253"/>
      <c r="T584" s="25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5" t="s">
        <v>162</v>
      </c>
      <c r="AU584" s="255" t="s">
        <v>86</v>
      </c>
      <c r="AV584" s="14" t="s">
        <v>86</v>
      </c>
      <c r="AW584" s="14" t="s">
        <v>32</v>
      </c>
      <c r="AX584" s="14" t="s">
        <v>83</v>
      </c>
      <c r="AY584" s="255" t="s">
        <v>154</v>
      </c>
    </row>
    <row r="585" spans="1:65" s="2" customFormat="1" ht="33" customHeight="1">
      <c r="A585" s="39"/>
      <c r="B585" s="40"/>
      <c r="C585" s="220" t="s">
        <v>589</v>
      </c>
      <c r="D585" s="220" t="s">
        <v>156</v>
      </c>
      <c r="E585" s="221" t="s">
        <v>590</v>
      </c>
      <c r="F585" s="222" t="s">
        <v>591</v>
      </c>
      <c r="G585" s="223" t="s">
        <v>231</v>
      </c>
      <c r="H585" s="224">
        <v>16</v>
      </c>
      <c r="I585" s="225"/>
      <c r="J585" s="226">
        <f>ROUND(I585*H585,2)</f>
        <v>0</v>
      </c>
      <c r="K585" s="227"/>
      <c r="L585" s="45"/>
      <c r="M585" s="228" t="s">
        <v>1</v>
      </c>
      <c r="N585" s="229" t="s">
        <v>40</v>
      </c>
      <c r="O585" s="92"/>
      <c r="P585" s="230">
        <f>O585*H585</f>
        <v>0</v>
      </c>
      <c r="Q585" s="230">
        <v>0</v>
      </c>
      <c r="R585" s="230">
        <f>Q585*H585</f>
        <v>0</v>
      </c>
      <c r="S585" s="230">
        <v>0.059</v>
      </c>
      <c r="T585" s="231">
        <f>S585*H585</f>
        <v>0.944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2" t="s">
        <v>160</v>
      </c>
      <c r="AT585" s="232" t="s">
        <v>156</v>
      </c>
      <c r="AU585" s="232" t="s">
        <v>86</v>
      </c>
      <c r="AY585" s="18" t="s">
        <v>154</v>
      </c>
      <c r="BE585" s="233">
        <f>IF(N585="základní",J585,0)</f>
        <v>0</v>
      </c>
      <c r="BF585" s="233">
        <f>IF(N585="snížená",J585,0)</f>
        <v>0</v>
      </c>
      <c r="BG585" s="233">
        <f>IF(N585="zákl. přenesená",J585,0)</f>
        <v>0</v>
      </c>
      <c r="BH585" s="233">
        <f>IF(N585="sníž. přenesená",J585,0)</f>
        <v>0</v>
      </c>
      <c r="BI585" s="233">
        <f>IF(N585="nulová",J585,0)</f>
        <v>0</v>
      </c>
      <c r="BJ585" s="18" t="s">
        <v>83</v>
      </c>
      <c r="BK585" s="233">
        <f>ROUND(I585*H585,2)</f>
        <v>0</v>
      </c>
      <c r="BL585" s="18" t="s">
        <v>160</v>
      </c>
      <c r="BM585" s="232" t="s">
        <v>592</v>
      </c>
    </row>
    <row r="586" spans="1:51" s="13" customFormat="1" ht="12">
      <c r="A586" s="13"/>
      <c r="B586" s="234"/>
      <c r="C586" s="235"/>
      <c r="D586" s="236" t="s">
        <v>162</v>
      </c>
      <c r="E586" s="237" t="s">
        <v>1</v>
      </c>
      <c r="F586" s="238" t="s">
        <v>593</v>
      </c>
      <c r="G586" s="235"/>
      <c r="H586" s="237" t="s">
        <v>1</v>
      </c>
      <c r="I586" s="239"/>
      <c r="J586" s="235"/>
      <c r="K586" s="235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162</v>
      </c>
      <c r="AU586" s="244" t="s">
        <v>86</v>
      </c>
      <c r="AV586" s="13" t="s">
        <v>83</v>
      </c>
      <c r="AW586" s="13" t="s">
        <v>32</v>
      </c>
      <c r="AX586" s="13" t="s">
        <v>75</v>
      </c>
      <c r="AY586" s="244" t="s">
        <v>154</v>
      </c>
    </row>
    <row r="587" spans="1:51" s="13" customFormat="1" ht="12">
      <c r="A587" s="13"/>
      <c r="B587" s="234"/>
      <c r="C587" s="235"/>
      <c r="D587" s="236" t="s">
        <v>162</v>
      </c>
      <c r="E587" s="237" t="s">
        <v>1</v>
      </c>
      <c r="F587" s="238" t="s">
        <v>594</v>
      </c>
      <c r="G587" s="235"/>
      <c r="H587" s="237" t="s">
        <v>1</v>
      </c>
      <c r="I587" s="239"/>
      <c r="J587" s="235"/>
      <c r="K587" s="235"/>
      <c r="L587" s="240"/>
      <c r="M587" s="241"/>
      <c r="N587" s="242"/>
      <c r="O587" s="242"/>
      <c r="P587" s="242"/>
      <c r="Q587" s="242"/>
      <c r="R587" s="242"/>
      <c r="S587" s="242"/>
      <c r="T587" s="24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4" t="s">
        <v>162</v>
      </c>
      <c r="AU587" s="244" t="s">
        <v>86</v>
      </c>
      <c r="AV587" s="13" t="s">
        <v>83</v>
      </c>
      <c r="AW587" s="13" t="s">
        <v>32</v>
      </c>
      <c r="AX587" s="13" t="s">
        <v>75</v>
      </c>
      <c r="AY587" s="244" t="s">
        <v>154</v>
      </c>
    </row>
    <row r="588" spans="1:51" s="14" customFormat="1" ht="12">
      <c r="A588" s="14"/>
      <c r="B588" s="245"/>
      <c r="C588" s="246"/>
      <c r="D588" s="236" t="s">
        <v>162</v>
      </c>
      <c r="E588" s="247" t="s">
        <v>1</v>
      </c>
      <c r="F588" s="248" t="s">
        <v>341</v>
      </c>
      <c r="G588" s="246"/>
      <c r="H588" s="249">
        <v>15</v>
      </c>
      <c r="I588" s="250"/>
      <c r="J588" s="246"/>
      <c r="K588" s="246"/>
      <c r="L588" s="251"/>
      <c r="M588" s="252"/>
      <c r="N588" s="253"/>
      <c r="O588" s="253"/>
      <c r="P588" s="253"/>
      <c r="Q588" s="253"/>
      <c r="R588" s="253"/>
      <c r="S588" s="253"/>
      <c r="T588" s="25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5" t="s">
        <v>162</v>
      </c>
      <c r="AU588" s="255" t="s">
        <v>86</v>
      </c>
      <c r="AV588" s="14" t="s">
        <v>86</v>
      </c>
      <c r="AW588" s="14" t="s">
        <v>32</v>
      </c>
      <c r="AX588" s="14" t="s">
        <v>75</v>
      </c>
      <c r="AY588" s="255" t="s">
        <v>154</v>
      </c>
    </row>
    <row r="589" spans="1:51" s="13" customFormat="1" ht="12">
      <c r="A589" s="13"/>
      <c r="B589" s="234"/>
      <c r="C589" s="235"/>
      <c r="D589" s="236" t="s">
        <v>162</v>
      </c>
      <c r="E589" s="237" t="s">
        <v>1</v>
      </c>
      <c r="F589" s="238" t="s">
        <v>595</v>
      </c>
      <c r="G589" s="235"/>
      <c r="H589" s="237" t="s">
        <v>1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4" t="s">
        <v>162</v>
      </c>
      <c r="AU589" s="244" t="s">
        <v>86</v>
      </c>
      <c r="AV589" s="13" t="s">
        <v>83</v>
      </c>
      <c r="AW589" s="13" t="s">
        <v>32</v>
      </c>
      <c r="AX589" s="13" t="s">
        <v>75</v>
      </c>
      <c r="AY589" s="244" t="s">
        <v>154</v>
      </c>
    </row>
    <row r="590" spans="1:51" s="14" customFormat="1" ht="12">
      <c r="A590" s="14"/>
      <c r="B590" s="245"/>
      <c r="C590" s="246"/>
      <c r="D590" s="236" t="s">
        <v>162</v>
      </c>
      <c r="E590" s="247" t="s">
        <v>1</v>
      </c>
      <c r="F590" s="248" t="s">
        <v>596</v>
      </c>
      <c r="G590" s="246"/>
      <c r="H590" s="249">
        <v>1</v>
      </c>
      <c r="I590" s="250"/>
      <c r="J590" s="246"/>
      <c r="K590" s="246"/>
      <c r="L590" s="251"/>
      <c r="M590" s="252"/>
      <c r="N590" s="253"/>
      <c r="O590" s="253"/>
      <c r="P590" s="253"/>
      <c r="Q590" s="253"/>
      <c r="R590" s="253"/>
      <c r="S590" s="253"/>
      <c r="T590" s="25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5" t="s">
        <v>162</v>
      </c>
      <c r="AU590" s="255" t="s">
        <v>86</v>
      </c>
      <c r="AV590" s="14" t="s">
        <v>86</v>
      </c>
      <c r="AW590" s="14" t="s">
        <v>32</v>
      </c>
      <c r="AX590" s="14" t="s">
        <v>75</v>
      </c>
      <c r="AY590" s="255" t="s">
        <v>154</v>
      </c>
    </row>
    <row r="591" spans="1:51" s="15" customFormat="1" ht="12">
      <c r="A591" s="15"/>
      <c r="B591" s="256"/>
      <c r="C591" s="257"/>
      <c r="D591" s="236" t="s">
        <v>162</v>
      </c>
      <c r="E591" s="258" t="s">
        <v>1</v>
      </c>
      <c r="F591" s="259" t="s">
        <v>172</v>
      </c>
      <c r="G591" s="257"/>
      <c r="H591" s="260">
        <v>16</v>
      </c>
      <c r="I591" s="261"/>
      <c r="J591" s="257"/>
      <c r="K591" s="257"/>
      <c r="L591" s="262"/>
      <c r="M591" s="263"/>
      <c r="N591" s="264"/>
      <c r="O591" s="264"/>
      <c r="P591" s="264"/>
      <c r="Q591" s="264"/>
      <c r="R591" s="264"/>
      <c r="S591" s="264"/>
      <c r="T591" s="26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66" t="s">
        <v>162</v>
      </c>
      <c r="AU591" s="266" t="s">
        <v>86</v>
      </c>
      <c r="AV591" s="15" t="s">
        <v>160</v>
      </c>
      <c r="AW591" s="15" t="s">
        <v>32</v>
      </c>
      <c r="AX591" s="15" t="s">
        <v>83</v>
      </c>
      <c r="AY591" s="266" t="s">
        <v>154</v>
      </c>
    </row>
    <row r="592" spans="1:65" s="2" customFormat="1" ht="24.15" customHeight="1">
      <c r="A592" s="39"/>
      <c r="B592" s="40"/>
      <c r="C592" s="220" t="s">
        <v>597</v>
      </c>
      <c r="D592" s="220" t="s">
        <v>156</v>
      </c>
      <c r="E592" s="221" t="s">
        <v>598</v>
      </c>
      <c r="F592" s="222" t="s">
        <v>599</v>
      </c>
      <c r="G592" s="223" t="s">
        <v>231</v>
      </c>
      <c r="H592" s="224">
        <v>5.25</v>
      </c>
      <c r="I592" s="225"/>
      <c r="J592" s="226">
        <f>ROUND(I592*H592,2)</f>
        <v>0</v>
      </c>
      <c r="K592" s="227"/>
      <c r="L592" s="45"/>
      <c r="M592" s="228" t="s">
        <v>1</v>
      </c>
      <c r="N592" s="229" t="s">
        <v>40</v>
      </c>
      <c r="O592" s="92"/>
      <c r="P592" s="230">
        <f>O592*H592</f>
        <v>0</v>
      </c>
      <c r="Q592" s="230">
        <v>0</v>
      </c>
      <c r="R592" s="230">
        <f>Q592*H592</f>
        <v>0</v>
      </c>
      <c r="S592" s="230">
        <v>0.08317</v>
      </c>
      <c r="T592" s="231">
        <f>S592*H592</f>
        <v>0.4366425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2" t="s">
        <v>160</v>
      </c>
      <c r="AT592" s="232" t="s">
        <v>156</v>
      </c>
      <c r="AU592" s="232" t="s">
        <v>86</v>
      </c>
      <c r="AY592" s="18" t="s">
        <v>154</v>
      </c>
      <c r="BE592" s="233">
        <f>IF(N592="základní",J592,0)</f>
        <v>0</v>
      </c>
      <c r="BF592" s="233">
        <f>IF(N592="snížená",J592,0)</f>
        <v>0</v>
      </c>
      <c r="BG592" s="233">
        <f>IF(N592="zákl. přenesená",J592,0)</f>
        <v>0</v>
      </c>
      <c r="BH592" s="233">
        <f>IF(N592="sníž. přenesená",J592,0)</f>
        <v>0</v>
      </c>
      <c r="BI592" s="233">
        <f>IF(N592="nulová",J592,0)</f>
        <v>0</v>
      </c>
      <c r="BJ592" s="18" t="s">
        <v>83</v>
      </c>
      <c r="BK592" s="233">
        <f>ROUND(I592*H592,2)</f>
        <v>0</v>
      </c>
      <c r="BL592" s="18" t="s">
        <v>160</v>
      </c>
      <c r="BM592" s="232" t="s">
        <v>600</v>
      </c>
    </row>
    <row r="593" spans="1:51" s="13" customFormat="1" ht="12">
      <c r="A593" s="13"/>
      <c r="B593" s="234"/>
      <c r="C593" s="235"/>
      <c r="D593" s="236" t="s">
        <v>162</v>
      </c>
      <c r="E593" s="237" t="s">
        <v>1</v>
      </c>
      <c r="F593" s="238" t="s">
        <v>499</v>
      </c>
      <c r="G593" s="235"/>
      <c r="H593" s="237" t="s">
        <v>1</v>
      </c>
      <c r="I593" s="239"/>
      <c r="J593" s="235"/>
      <c r="K593" s="235"/>
      <c r="L593" s="240"/>
      <c r="M593" s="241"/>
      <c r="N593" s="242"/>
      <c r="O593" s="242"/>
      <c r="P593" s="242"/>
      <c r="Q593" s="242"/>
      <c r="R593" s="242"/>
      <c r="S593" s="242"/>
      <c r="T593" s="24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4" t="s">
        <v>162</v>
      </c>
      <c r="AU593" s="244" t="s">
        <v>86</v>
      </c>
      <c r="AV593" s="13" t="s">
        <v>83</v>
      </c>
      <c r="AW593" s="13" t="s">
        <v>32</v>
      </c>
      <c r="AX593" s="13" t="s">
        <v>75</v>
      </c>
      <c r="AY593" s="244" t="s">
        <v>154</v>
      </c>
    </row>
    <row r="594" spans="1:51" s="14" customFormat="1" ht="12">
      <c r="A594" s="14"/>
      <c r="B594" s="245"/>
      <c r="C594" s="246"/>
      <c r="D594" s="236" t="s">
        <v>162</v>
      </c>
      <c r="E594" s="247" t="s">
        <v>1</v>
      </c>
      <c r="F594" s="248" t="s">
        <v>601</v>
      </c>
      <c r="G594" s="246"/>
      <c r="H594" s="249">
        <v>5.25</v>
      </c>
      <c r="I594" s="250"/>
      <c r="J594" s="246"/>
      <c r="K594" s="246"/>
      <c r="L594" s="251"/>
      <c r="M594" s="252"/>
      <c r="N594" s="253"/>
      <c r="O594" s="253"/>
      <c r="P594" s="253"/>
      <c r="Q594" s="253"/>
      <c r="R594" s="253"/>
      <c r="S594" s="253"/>
      <c r="T594" s="25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5" t="s">
        <v>162</v>
      </c>
      <c r="AU594" s="255" t="s">
        <v>86</v>
      </c>
      <c r="AV594" s="14" t="s">
        <v>86</v>
      </c>
      <c r="AW594" s="14" t="s">
        <v>32</v>
      </c>
      <c r="AX594" s="14" t="s">
        <v>83</v>
      </c>
      <c r="AY594" s="255" t="s">
        <v>154</v>
      </c>
    </row>
    <row r="595" spans="1:65" s="2" customFormat="1" ht="24.15" customHeight="1">
      <c r="A595" s="39"/>
      <c r="B595" s="40"/>
      <c r="C595" s="220" t="s">
        <v>602</v>
      </c>
      <c r="D595" s="220" t="s">
        <v>156</v>
      </c>
      <c r="E595" s="221" t="s">
        <v>603</v>
      </c>
      <c r="F595" s="222" t="s">
        <v>604</v>
      </c>
      <c r="G595" s="223" t="s">
        <v>304</v>
      </c>
      <c r="H595" s="224">
        <v>25.5</v>
      </c>
      <c r="I595" s="225"/>
      <c r="J595" s="226">
        <f>ROUND(I595*H595,2)</f>
        <v>0</v>
      </c>
      <c r="K595" s="227"/>
      <c r="L595" s="45"/>
      <c r="M595" s="228" t="s">
        <v>1</v>
      </c>
      <c r="N595" s="229" t="s">
        <v>40</v>
      </c>
      <c r="O595" s="92"/>
      <c r="P595" s="230">
        <f>O595*H595</f>
        <v>0</v>
      </c>
      <c r="Q595" s="230">
        <v>0</v>
      </c>
      <c r="R595" s="230">
        <f>Q595*H595</f>
        <v>0</v>
      </c>
      <c r="S595" s="230">
        <v>0.01174</v>
      </c>
      <c r="T595" s="231">
        <f>S595*H595</f>
        <v>0.29937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2" t="s">
        <v>160</v>
      </c>
      <c r="AT595" s="232" t="s">
        <v>156</v>
      </c>
      <c r="AU595" s="232" t="s">
        <v>86</v>
      </c>
      <c r="AY595" s="18" t="s">
        <v>154</v>
      </c>
      <c r="BE595" s="233">
        <f>IF(N595="základní",J595,0)</f>
        <v>0</v>
      </c>
      <c r="BF595" s="233">
        <f>IF(N595="snížená",J595,0)</f>
        <v>0</v>
      </c>
      <c r="BG595" s="233">
        <f>IF(N595="zákl. přenesená",J595,0)</f>
        <v>0</v>
      </c>
      <c r="BH595" s="233">
        <f>IF(N595="sníž. přenesená",J595,0)</f>
        <v>0</v>
      </c>
      <c r="BI595" s="233">
        <f>IF(N595="nulová",J595,0)</f>
        <v>0</v>
      </c>
      <c r="BJ595" s="18" t="s">
        <v>83</v>
      </c>
      <c r="BK595" s="233">
        <f>ROUND(I595*H595,2)</f>
        <v>0</v>
      </c>
      <c r="BL595" s="18" t="s">
        <v>160</v>
      </c>
      <c r="BM595" s="232" t="s">
        <v>605</v>
      </c>
    </row>
    <row r="596" spans="1:51" s="13" customFormat="1" ht="12">
      <c r="A596" s="13"/>
      <c r="B596" s="234"/>
      <c r="C596" s="235"/>
      <c r="D596" s="236" t="s">
        <v>162</v>
      </c>
      <c r="E596" s="237" t="s">
        <v>1</v>
      </c>
      <c r="F596" s="238" t="s">
        <v>167</v>
      </c>
      <c r="G596" s="235"/>
      <c r="H596" s="237" t="s">
        <v>1</v>
      </c>
      <c r="I596" s="239"/>
      <c r="J596" s="235"/>
      <c r="K596" s="235"/>
      <c r="L596" s="240"/>
      <c r="M596" s="241"/>
      <c r="N596" s="242"/>
      <c r="O596" s="242"/>
      <c r="P596" s="242"/>
      <c r="Q596" s="242"/>
      <c r="R596" s="242"/>
      <c r="S596" s="242"/>
      <c r="T596" s="24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4" t="s">
        <v>162</v>
      </c>
      <c r="AU596" s="244" t="s">
        <v>86</v>
      </c>
      <c r="AV596" s="13" t="s">
        <v>83</v>
      </c>
      <c r="AW596" s="13" t="s">
        <v>32</v>
      </c>
      <c r="AX596" s="13" t="s">
        <v>75</v>
      </c>
      <c r="AY596" s="244" t="s">
        <v>154</v>
      </c>
    </row>
    <row r="597" spans="1:51" s="13" customFormat="1" ht="12">
      <c r="A597" s="13"/>
      <c r="B597" s="234"/>
      <c r="C597" s="235"/>
      <c r="D597" s="236" t="s">
        <v>162</v>
      </c>
      <c r="E597" s="237" t="s">
        <v>1</v>
      </c>
      <c r="F597" s="238" t="s">
        <v>254</v>
      </c>
      <c r="G597" s="235"/>
      <c r="H597" s="237" t="s">
        <v>1</v>
      </c>
      <c r="I597" s="239"/>
      <c r="J597" s="235"/>
      <c r="K597" s="235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162</v>
      </c>
      <c r="AU597" s="244" t="s">
        <v>86</v>
      </c>
      <c r="AV597" s="13" t="s">
        <v>83</v>
      </c>
      <c r="AW597" s="13" t="s">
        <v>32</v>
      </c>
      <c r="AX597" s="13" t="s">
        <v>75</v>
      </c>
      <c r="AY597" s="244" t="s">
        <v>154</v>
      </c>
    </row>
    <row r="598" spans="1:51" s="13" customFormat="1" ht="12">
      <c r="A598" s="13"/>
      <c r="B598" s="234"/>
      <c r="C598" s="235"/>
      <c r="D598" s="236" t="s">
        <v>162</v>
      </c>
      <c r="E598" s="237" t="s">
        <v>1</v>
      </c>
      <c r="F598" s="238" t="s">
        <v>606</v>
      </c>
      <c r="G598" s="235"/>
      <c r="H598" s="237" t="s">
        <v>1</v>
      </c>
      <c r="I598" s="239"/>
      <c r="J598" s="235"/>
      <c r="K598" s="235"/>
      <c r="L598" s="240"/>
      <c r="M598" s="241"/>
      <c r="N598" s="242"/>
      <c r="O598" s="242"/>
      <c r="P598" s="242"/>
      <c r="Q598" s="242"/>
      <c r="R598" s="242"/>
      <c r="S598" s="242"/>
      <c r="T598" s="24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4" t="s">
        <v>162</v>
      </c>
      <c r="AU598" s="244" t="s">
        <v>86</v>
      </c>
      <c r="AV598" s="13" t="s">
        <v>83</v>
      </c>
      <c r="AW598" s="13" t="s">
        <v>32</v>
      </c>
      <c r="AX598" s="13" t="s">
        <v>75</v>
      </c>
      <c r="AY598" s="244" t="s">
        <v>154</v>
      </c>
    </row>
    <row r="599" spans="1:51" s="14" customFormat="1" ht="12">
      <c r="A599" s="14"/>
      <c r="B599" s="245"/>
      <c r="C599" s="246"/>
      <c r="D599" s="236" t="s">
        <v>162</v>
      </c>
      <c r="E599" s="247" t="s">
        <v>1</v>
      </c>
      <c r="F599" s="248" t="s">
        <v>607</v>
      </c>
      <c r="G599" s="246"/>
      <c r="H599" s="249">
        <v>12.4</v>
      </c>
      <c r="I599" s="250"/>
      <c r="J599" s="246"/>
      <c r="K599" s="246"/>
      <c r="L599" s="251"/>
      <c r="M599" s="252"/>
      <c r="N599" s="253"/>
      <c r="O599" s="253"/>
      <c r="P599" s="253"/>
      <c r="Q599" s="253"/>
      <c r="R599" s="253"/>
      <c r="S599" s="253"/>
      <c r="T599" s="25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5" t="s">
        <v>162</v>
      </c>
      <c r="AU599" s="255" t="s">
        <v>86</v>
      </c>
      <c r="AV599" s="14" t="s">
        <v>86</v>
      </c>
      <c r="AW599" s="14" t="s">
        <v>32</v>
      </c>
      <c r="AX599" s="14" t="s">
        <v>75</v>
      </c>
      <c r="AY599" s="255" t="s">
        <v>154</v>
      </c>
    </row>
    <row r="600" spans="1:51" s="13" customFormat="1" ht="12">
      <c r="A600" s="13"/>
      <c r="B600" s="234"/>
      <c r="C600" s="235"/>
      <c r="D600" s="236" t="s">
        <v>162</v>
      </c>
      <c r="E600" s="237" t="s">
        <v>1</v>
      </c>
      <c r="F600" s="238" t="s">
        <v>213</v>
      </c>
      <c r="G600" s="235"/>
      <c r="H600" s="237" t="s">
        <v>1</v>
      </c>
      <c r="I600" s="239"/>
      <c r="J600" s="235"/>
      <c r="K600" s="235"/>
      <c r="L600" s="240"/>
      <c r="M600" s="241"/>
      <c r="N600" s="242"/>
      <c r="O600" s="242"/>
      <c r="P600" s="242"/>
      <c r="Q600" s="242"/>
      <c r="R600" s="242"/>
      <c r="S600" s="242"/>
      <c r="T600" s="24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4" t="s">
        <v>162</v>
      </c>
      <c r="AU600" s="244" t="s">
        <v>86</v>
      </c>
      <c r="AV600" s="13" t="s">
        <v>83</v>
      </c>
      <c r="AW600" s="13" t="s">
        <v>32</v>
      </c>
      <c r="AX600" s="13" t="s">
        <v>75</v>
      </c>
      <c r="AY600" s="244" t="s">
        <v>154</v>
      </c>
    </row>
    <row r="601" spans="1:51" s="13" customFormat="1" ht="12">
      <c r="A601" s="13"/>
      <c r="B601" s="234"/>
      <c r="C601" s="235"/>
      <c r="D601" s="236" t="s">
        <v>162</v>
      </c>
      <c r="E601" s="237" t="s">
        <v>1</v>
      </c>
      <c r="F601" s="238" t="s">
        <v>499</v>
      </c>
      <c r="G601" s="235"/>
      <c r="H601" s="237" t="s">
        <v>1</v>
      </c>
      <c r="I601" s="239"/>
      <c r="J601" s="235"/>
      <c r="K601" s="235"/>
      <c r="L601" s="240"/>
      <c r="M601" s="241"/>
      <c r="N601" s="242"/>
      <c r="O601" s="242"/>
      <c r="P601" s="242"/>
      <c r="Q601" s="242"/>
      <c r="R601" s="242"/>
      <c r="S601" s="242"/>
      <c r="T601" s="24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4" t="s">
        <v>162</v>
      </c>
      <c r="AU601" s="244" t="s">
        <v>86</v>
      </c>
      <c r="AV601" s="13" t="s">
        <v>83</v>
      </c>
      <c r="AW601" s="13" t="s">
        <v>32</v>
      </c>
      <c r="AX601" s="13" t="s">
        <v>75</v>
      </c>
      <c r="AY601" s="244" t="s">
        <v>154</v>
      </c>
    </row>
    <row r="602" spans="1:51" s="14" customFormat="1" ht="12">
      <c r="A602" s="14"/>
      <c r="B602" s="245"/>
      <c r="C602" s="246"/>
      <c r="D602" s="236" t="s">
        <v>162</v>
      </c>
      <c r="E602" s="247" t="s">
        <v>1</v>
      </c>
      <c r="F602" s="248" t="s">
        <v>608</v>
      </c>
      <c r="G602" s="246"/>
      <c r="H602" s="249">
        <v>7.1</v>
      </c>
      <c r="I602" s="250"/>
      <c r="J602" s="246"/>
      <c r="K602" s="246"/>
      <c r="L602" s="251"/>
      <c r="M602" s="252"/>
      <c r="N602" s="253"/>
      <c r="O602" s="253"/>
      <c r="P602" s="253"/>
      <c r="Q602" s="253"/>
      <c r="R602" s="253"/>
      <c r="S602" s="253"/>
      <c r="T602" s="25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5" t="s">
        <v>162</v>
      </c>
      <c r="AU602" s="255" t="s">
        <v>86</v>
      </c>
      <c r="AV602" s="14" t="s">
        <v>86</v>
      </c>
      <c r="AW602" s="14" t="s">
        <v>32</v>
      </c>
      <c r="AX602" s="14" t="s">
        <v>75</v>
      </c>
      <c r="AY602" s="255" t="s">
        <v>154</v>
      </c>
    </row>
    <row r="603" spans="1:51" s="13" customFormat="1" ht="12">
      <c r="A603" s="13"/>
      <c r="B603" s="234"/>
      <c r="C603" s="235"/>
      <c r="D603" s="236" t="s">
        <v>162</v>
      </c>
      <c r="E603" s="237" t="s">
        <v>1</v>
      </c>
      <c r="F603" s="238" t="s">
        <v>491</v>
      </c>
      <c r="G603" s="235"/>
      <c r="H603" s="237" t="s">
        <v>1</v>
      </c>
      <c r="I603" s="239"/>
      <c r="J603" s="235"/>
      <c r="K603" s="235"/>
      <c r="L603" s="240"/>
      <c r="M603" s="241"/>
      <c r="N603" s="242"/>
      <c r="O603" s="242"/>
      <c r="P603" s="242"/>
      <c r="Q603" s="242"/>
      <c r="R603" s="242"/>
      <c r="S603" s="242"/>
      <c r="T603" s="24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4" t="s">
        <v>162</v>
      </c>
      <c r="AU603" s="244" t="s">
        <v>86</v>
      </c>
      <c r="AV603" s="13" t="s">
        <v>83</v>
      </c>
      <c r="AW603" s="13" t="s">
        <v>32</v>
      </c>
      <c r="AX603" s="13" t="s">
        <v>75</v>
      </c>
      <c r="AY603" s="244" t="s">
        <v>154</v>
      </c>
    </row>
    <row r="604" spans="1:51" s="14" customFormat="1" ht="12">
      <c r="A604" s="14"/>
      <c r="B604" s="245"/>
      <c r="C604" s="246"/>
      <c r="D604" s="236" t="s">
        <v>162</v>
      </c>
      <c r="E604" s="247" t="s">
        <v>1</v>
      </c>
      <c r="F604" s="248" t="s">
        <v>609</v>
      </c>
      <c r="G604" s="246"/>
      <c r="H604" s="249">
        <v>6</v>
      </c>
      <c r="I604" s="250"/>
      <c r="J604" s="246"/>
      <c r="K604" s="246"/>
      <c r="L604" s="251"/>
      <c r="M604" s="252"/>
      <c r="N604" s="253"/>
      <c r="O604" s="253"/>
      <c r="P604" s="253"/>
      <c r="Q604" s="253"/>
      <c r="R604" s="253"/>
      <c r="S604" s="253"/>
      <c r="T604" s="25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5" t="s">
        <v>162</v>
      </c>
      <c r="AU604" s="255" t="s">
        <v>86</v>
      </c>
      <c r="AV604" s="14" t="s">
        <v>86</v>
      </c>
      <c r="AW604" s="14" t="s">
        <v>32</v>
      </c>
      <c r="AX604" s="14" t="s">
        <v>75</v>
      </c>
      <c r="AY604" s="255" t="s">
        <v>154</v>
      </c>
    </row>
    <row r="605" spans="1:51" s="15" customFormat="1" ht="12">
      <c r="A605" s="15"/>
      <c r="B605" s="256"/>
      <c r="C605" s="257"/>
      <c r="D605" s="236" t="s">
        <v>162</v>
      </c>
      <c r="E605" s="258" t="s">
        <v>1</v>
      </c>
      <c r="F605" s="259" t="s">
        <v>172</v>
      </c>
      <c r="G605" s="257"/>
      <c r="H605" s="260">
        <v>25.5</v>
      </c>
      <c r="I605" s="261"/>
      <c r="J605" s="257"/>
      <c r="K605" s="257"/>
      <c r="L605" s="262"/>
      <c r="M605" s="263"/>
      <c r="N605" s="264"/>
      <c r="O605" s="264"/>
      <c r="P605" s="264"/>
      <c r="Q605" s="264"/>
      <c r="R605" s="264"/>
      <c r="S605" s="264"/>
      <c r="T605" s="26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66" t="s">
        <v>162</v>
      </c>
      <c r="AU605" s="266" t="s">
        <v>86</v>
      </c>
      <c r="AV605" s="15" t="s">
        <v>160</v>
      </c>
      <c r="AW605" s="15" t="s">
        <v>32</v>
      </c>
      <c r="AX605" s="15" t="s">
        <v>83</v>
      </c>
      <c r="AY605" s="266" t="s">
        <v>154</v>
      </c>
    </row>
    <row r="606" spans="1:65" s="2" customFormat="1" ht="21.75" customHeight="1">
      <c r="A606" s="39"/>
      <c r="B606" s="40"/>
      <c r="C606" s="220" t="s">
        <v>610</v>
      </c>
      <c r="D606" s="220" t="s">
        <v>156</v>
      </c>
      <c r="E606" s="221" t="s">
        <v>611</v>
      </c>
      <c r="F606" s="222" t="s">
        <v>612</v>
      </c>
      <c r="G606" s="223" t="s">
        <v>231</v>
      </c>
      <c r="H606" s="224">
        <v>52.14</v>
      </c>
      <c r="I606" s="225"/>
      <c r="J606" s="226">
        <f>ROUND(I606*H606,2)</f>
        <v>0</v>
      </c>
      <c r="K606" s="227"/>
      <c r="L606" s="45"/>
      <c r="M606" s="228" t="s">
        <v>1</v>
      </c>
      <c r="N606" s="229" t="s">
        <v>40</v>
      </c>
      <c r="O606" s="92"/>
      <c r="P606" s="230">
        <f>O606*H606</f>
        <v>0</v>
      </c>
      <c r="Q606" s="230">
        <v>0</v>
      </c>
      <c r="R606" s="230">
        <f>Q606*H606</f>
        <v>0</v>
      </c>
      <c r="S606" s="230">
        <v>0.015</v>
      </c>
      <c r="T606" s="231">
        <f>S606*H606</f>
        <v>0.7821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2" t="s">
        <v>160</v>
      </c>
      <c r="AT606" s="232" t="s">
        <v>156</v>
      </c>
      <c r="AU606" s="232" t="s">
        <v>86</v>
      </c>
      <c r="AY606" s="18" t="s">
        <v>154</v>
      </c>
      <c r="BE606" s="233">
        <f>IF(N606="základní",J606,0)</f>
        <v>0</v>
      </c>
      <c r="BF606" s="233">
        <f>IF(N606="snížená",J606,0)</f>
        <v>0</v>
      </c>
      <c r="BG606" s="233">
        <f>IF(N606="zákl. přenesená",J606,0)</f>
        <v>0</v>
      </c>
      <c r="BH606" s="233">
        <f>IF(N606="sníž. přenesená",J606,0)</f>
        <v>0</v>
      </c>
      <c r="BI606" s="233">
        <f>IF(N606="nulová",J606,0)</f>
        <v>0</v>
      </c>
      <c r="BJ606" s="18" t="s">
        <v>83</v>
      </c>
      <c r="BK606" s="233">
        <f>ROUND(I606*H606,2)</f>
        <v>0</v>
      </c>
      <c r="BL606" s="18" t="s">
        <v>160</v>
      </c>
      <c r="BM606" s="232" t="s">
        <v>613</v>
      </c>
    </row>
    <row r="607" spans="1:51" s="13" customFormat="1" ht="12">
      <c r="A607" s="13"/>
      <c r="B607" s="234"/>
      <c r="C607" s="235"/>
      <c r="D607" s="236" t="s">
        <v>162</v>
      </c>
      <c r="E607" s="237" t="s">
        <v>1</v>
      </c>
      <c r="F607" s="238" t="s">
        <v>167</v>
      </c>
      <c r="G607" s="235"/>
      <c r="H607" s="237" t="s">
        <v>1</v>
      </c>
      <c r="I607" s="239"/>
      <c r="J607" s="235"/>
      <c r="K607" s="235"/>
      <c r="L607" s="240"/>
      <c r="M607" s="241"/>
      <c r="N607" s="242"/>
      <c r="O607" s="242"/>
      <c r="P607" s="242"/>
      <c r="Q607" s="242"/>
      <c r="R607" s="242"/>
      <c r="S607" s="242"/>
      <c r="T607" s="24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4" t="s">
        <v>162</v>
      </c>
      <c r="AU607" s="244" t="s">
        <v>86</v>
      </c>
      <c r="AV607" s="13" t="s">
        <v>83</v>
      </c>
      <c r="AW607" s="13" t="s">
        <v>32</v>
      </c>
      <c r="AX607" s="13" t="s">
        <v>75</v>
      </c>
      <c r="AY607" s="244" t="s">
        <v>154</v>
      </c>
    </row>
    <row r="608" spans="1:51" s="13" customFormat="1" ht="12">
      <c r="A608" s="13"/>
      <c r="B608" s="234"/>
      <c r="C608" s="235"/>
      <c r="D608" s="236" t="s">
        <v>162</v>
      </c>
      <c r="E608" s="237" t="s">
        <v>1</v>
      </c>
      <c r="F608" s="238" t="s">
        <v>254</v>
      </c>
      <c r="G608" s="235"/>
      <c r="H608" s="237" t="s">
        <v>1</v>
      </c>
      <c r="I608" s="239"/>
      <c r="J608" s="235"/>
      <c r="K608" s="235"/>
      <c r="L608" s="240"/>
      <c r="M608" s="241"/>
      <c r="N608" s="242"/>
      <c r="O608" s="242"/>
      <c r="P608" s="242"/>
      <c r="Q608" s="242"/>
      <c r="R608" s="242"/>
      <c r="S608" s="242"/>
      <c r="T608" s="24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4" t="s">
        <v>162</v>
      </c>
      <c r="AU608" s="244" t="s">
        <v>86</v>
      </c>
      <c r="AV608" s="13" t="s">
        <v>83</v>
      </c>
      <c r="AW608" s="13" t="s">
        <v>32</v>
      </c>
      <c r="AX608" s="13" t="s">
        <v>75</v>
      </c>
      <c r="AY608" s="244" t="s">
        <v>154</v>
      </c>
    </row>
    <row r="609" spans="1:51" s="14" customFormat="1" ht="12">
      <c r="A609" s="14"/>
      <c r="B609" s="245"/>
      <c r="C609" s="246"/>
      <c r="D609" s="236" t="s">
        <v>162</v>
      </c>
      <c r="E609" s="247" t="s">
        <v>1</v>
      </c>
      <c r="F609" s="248" t="s">
        <v>614</v>
      </c>
      <c r="G609" s="246"/>
      <c r="H609" s="249">
        <v>52.14</v>
      </c>
      <c r="I609" s="250"/>
      <c r="J609" s="246"/>
      <c r="K609" s="246"/>
      <c r="L609" s="251"/>
      <c r="M609" s="252"/>
      <c r="N609" s="253"/>
      <c r="O609" s="253"/>
      <c r="P609" s="253"/>
      <c r="Q609" s="253"/>
      <c r="R609" s="253"/>
      <c r="S609" s="253"/>
      <c r="T609" s="25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5" t="s">
        <v>162</v>
      </c>
      <c r="AU609" s="255" t="s">
        <v>86</v>
      </c>
      <c r="AV609" s="14" t="s">
        <v>86</v>
      </c>
      <c r="AW609" s="14" t="s">
        <v>32</v>
      </c>
      <c r="AX609" s="14" t="s">
        <v>83</v>
      </c>
      <c r="AY609" s="255" t="s">
        <v>154</v>
      </c>
    </row>
    <row r="610" spans="1:65" s="2" customFormat="1" ht="16.5" customHeight="1">
      <c r="A610" s="39"/>
      <c r="B610" s="40"/>
      <c r="C610" s="220" t="s">
        <v>615</v>
      </c>
      <c r="D610" s="220" t="s">
        <v>156</v>
      </c>
      <c r="E610" s="221" t="s">
        <v>616</v>
      </c>
      <c r="F610" s="222" t="s">
        <v>617</v>
      </c>
      <c r="G610" s="223" t="s">
        <v>304</v>
      </c>
      <c r="H610" s="224">
        <v>19.2</v>
      </c>
      <c r="I610" s="225"/>
      <c r="J610" s="226">
        <f>ROUND(I610*H610,2)</f>
        <v>0</v>
      </c>
      <c r="K610" s="227"/>
      <c r="L610" s="45"/>
      <c r="M610" s="228" t="s">
        <v>1</v>
      </c>
      <c r="N610" s="229" t="s">
        <v>40</v>
      </c>
      <c r="O610" s="92"/>
      <c r="P610" s="230">
        <f>O610*H610</f>
        <v>0</v>
      </c>
      <c r="Q610" s="230">
        <v>0</v>
      </c>
      <c r="R610" s="230">
        <f>Q610*H610</f>
        <v>0</v>
      </c>
      <c r="S610" s="230">
        <v>0.0001</v>
      </c>
      <c r="T610" s="231">
        <f>S610*H610</f>
        <v>0.00192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32" t="s">
        <v>160</v>
      </c>
      <c r="AT610" s="232" t="s">
        <v>156</v>
      </c>
      <c r="AU610" s="232" t="s">
        <v>86</v>
      </c>
      <c r="AY610" s="18" t="s">
        <v>154</v>
      </c>
      <c r="BE610" s="233">
        <f>IF(N610="základní",J610,0)</f>
        <v>0</v>
      </c>
      <c r="BF610" s="233">
        <f>IF(N610="snížená",J610,0)</f>
        <v>0</v>
      </c>
      <c r="BG610" s="233">
        <f>IF(N610="zákl. přenesená",J610,0)</f>
        <v>0</v>
      </c>
      <c r="BH610" s="233">
        <f>IF(N610="sníž. přenesená",J610,0)</f>
        <v>0</v>
      </c>
      <c r="BI610" s="233">
        <f>IF(N610="nulová",J610,0)</f>
        <v>0</v>
      </c>
      <c r="BJ610" s="18" t="s">
        <v>83</v>
      </c>
      <c r="BK610" s="233">
        <f>ROUND(I610*H610,2)</f>
        <v>0</v>
      </c>
      <c r="BL610" s="18" t="s">
        <v>160</v>
      </c>
      <c r="BM610" s="232" t="s">
        <v>618</v>
      </c>
    </row>
    <row r="611" spans="1:51" s="13" customFormat="1" ht="12">
      <c r="A611" s="13"/>
      <c r="B611" s="234"/>
      <c r="C611" s="235"/>
      <c r="D611" s="236" t="s">
        <v>162</v>
      </c>
      <c r="E611" s="237" t="s">
        <v>1</v>
      </c>
      <c r="F611" s="238" t="s">
        <v>619</v>
      </c>
      <c r="G611" s="235"/>
      <c r="H611" s="237" t="s">
        <v>1</v>
      </c>
      <c r="I611" s="239"/>
      <c r="J611" s="235"/>
      <c r="K611" s="235"/>
      <c r="L611" s="240"/>
      <c r="M611" s="241"/>
      <c r="N611" s="242"/>
      <c r="O611" s="242"/>
      <c r="P611" s="242"/>
      <c r="Q611" s="242"/>
      <c r="R611" s="242"/>
      <c r="S611" s="242"/>
      <c r="T611" s="24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4" t="s">
        <v>162</v>
      </c>
      <c r="AU611" s="244" t="s">
        <v>86</v>
      </c>
      <c r="AV611" s="13" t="s">
        <v>83</v>
      </c>
      <c r="AW611" s="13" t="s">
        <v>32</v>
      </c>
      <c r="AX611" s="13" t="s">
        <v>75</v>
      </c>
      <c r="AY611" s="244" t="s">
        <v>154</v>
      </c>
    </row>
    <row r="612" spans="1:51" s="13" customFormat="1" ht="12">
      <c r="A612" s="13"/>
      <c r="B612" s="234"/>
      <c r="C612" s="235"/>
      <c r="D612" s="236" t="s">
        <v>162</v>
      </c>
      <c r="E612" s="237" t="s">
        <v>1</v>
      </c>
      <c r="F612" s="238" t="s">
        <v>254</v>
      </c>
      <c r="G612" s="235"/>
      <c r="H612" s="237" t="s">
        <v>1</v>
      </c>
      <c r="I612" s="239"/>
      <c r="J612" s="235"/>
      <c r="K612" s="235"/>
      <c r="L612" s="240"/>
      <c r="M612" s="241"/>
      <c r="N612" s="242"/>
      <c r="O612" s="242"/>
      <c r="P612" s="242"/>
      <c r="Q612" s="242"/>
      <c r="R612" s="242"/>
      <c r="S612" s="242"/>
      <c r="T612" s="24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4" t="s">
        <v>162</v>
      </c>
      <c r="AU612" s="244" t="s">
        <v>86</v>
      </c>
      <c r="AV612" s="13" t="s">
        <v>83</v>
      </c>
      <c r="AW612" s="13" t="s">
        <v>32</v>
      </c>
      <c r="AX612" s="13" t="s">
        <v>75</v>
      </c>
      <c r="AY612" s="244" t="s">
        <v>154</v>
      </c>
    </row>
    <row r="613" spans="1:51" s="14" customFormat="1" ht="12">
      <c r="A613" s="14"/>
      <c r="B613" s="245"/>
      <c r="C613" s="246"/>
      <c r="D613" s="236" t="s">
        <v>162</v>
      </c>
      <c r="E613" s="247" t="s">
        <v>1</v>
      </c>
      <c r="F613" s="248" t="s">
        <v>620</v>
      </c>
      <c r="G613" s="246"/>
      <c r="H613" s="249">
        <v>19.2</v>
      </c>
      <c r="I613" s="250"/>
      <c r="J613" s="246"/>
      <c r="K613" s="246"/>
      <c r="L613" s="251"/>
      <c r="M613" s="252"/>
      <c r="N613" s="253"/>
      <c r="O613" s="253"/>
      <c r="P613" s="253"/>
      <c r="Q613" s="253"/>
      <c r="R613" s="253"/>
      <c r="S613" s="253"/>
      <c r="T613" s="25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5" t="s">
        <v>162</v>
      </c>
      <c r="AU613" s="255" t="s">
        <v>86</v>
      </c>
      <c r="AV613" s="14" t="s">
        <v>86</v>
      </c>
      <c r="AW613" s="14" t="s">
        <v>32</v>
      </c>
      <c r="AX613" s="14" t="s">
        <v>83</v>
      </c>
      <c r="AY613" s="255" t="s">
        <v>154</v>
      </c>
    </row>
    <row r="614" spans="1:65" s="2" customFormat="1" ht="24.15" customHeight="1">
      <c r="A614" s="39"/>
      <c r="B614" s="40"/>
      <c r="C614" s="220" t="s">
        <v>621</v>
      </c>
      <c r="D614" s="220" t="s">
        <v>156</v>
      </c>
      <c r="E614" s="221" t="s">
        <v>622</v>
      </c>
      <c r="F614" s="222" t="s">
        <v>623</v>
      </c>
      <c r="G614" s="223" t="s">
        <v>231</v>
      </c>
      <c r="H614" s="224">
        <v>44</v>
      </c>
      <c r="I614" s="225"/>
      <c r="J614" s="226">
        <f>ROUND(I614*H614,2)</f>
        <v>0</v>
      </c>
      <c r="K614" s="227"/>
      <c r="L614" s="45"/>
      <c r="M614" s="228" t="s">
        <v>1</v>
      </c>
      <c r="N614" s="229" t="s">
        <v>40</v>
      </c>
      <c r="O614" s="92"/>
      <c r="P614" s="230">
        <f>O614*H614</f>
        <v>0</v>
      </c>
      <c r="Q614" s="230">
        <v>0</v>
      </c>
      <c r="R614" s="230">
        <f>Q614*H614</f>
        <v>0</v>
      </c>
      <c r="S614" s="230">
        <v>0.0815</v>
      </c>
      <c r="T614" s="231">
        <f>S614*H614</f>
        <v>3.5860000000000003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2" t="s">
        <v>160</v>
      </c>
      <c r="AT614" s="232" t="s">
        <v>156</v>
      </c>
      <c r="AU614" s="232" t="s">
        <v>86</v>
      </c>
      <c r="AY614" s="18" t="s">
        <v>154</v>
      </c>
      <c r="BE614" s="233">
        <f>IF(N614="základní",J614,0)</f>
        <v>0</v>
      </c>
      <c r="BF614" s="233">
        <f>IF(N614="snížená",J614,0)</f>
        <v>0</v>
      </c>
      <c r="BG614" s="233">
        <f>IF(N614="zákl. přenesená",J614,0)</f>
        <v>0</v>
      </c>
      <c r="BH614" s="233">
        <f>IF(N614="sníž. přenesená",J614,0)</f>
        <v>0</v>
      </c>
      <c r="BI614" s="233">
        <f>IF(N614="nulová",J614,0)</f>
        <v>0</v>
      </c>
      <c r="BJ614" s="18" t="s">
        <v>83</v>
      </c>
      <c r="BK614" s="233">
        <f>ROUND(I614*H614,2)</f>
        <v>0</v>
      </c>
      <c r="BL614" s="18" t="s">
        <v>160</v>
      </c>
      <c r="BM614" s="232" t="s">
        <v>624</v>
      </c>
    </row>
    <row r="615" spans="1:51" s="13" customFormat="1" ht="12">
      <c r="A615" s="13"/>
      <c r="B615" s="234"/>
      <c r="C615" s="235"/>
      <c r="D615" s="236" t="s">
        <v>162</v>
      </c>
      <c r="E615" s="237" t="s">
        <v>1</v>
      </c>
      <c r="F615" s="238" t="s">
        <v>167</v>
      </c>
      <c r="G615" s="235"/>
      <c r="H615" s="237" t="s">
        <v>1</v>
      </c>
      <c r="I615" s="239"/>
      <c r="J615" s="235"/>
      <c r="K615" s="235"/>
      <c r="L615" s="240"/>
      <c r="M615" s="241"/>
      <c r="N615" s="242"/>
      <c r="O615" s="242"/>
      <c r="P615" s="242"/>
      <c r="Q615" s="242"/>
      <c r="R615" s="242"/>
      <c r="S615" s="242"/>
      <c r="T615" s="24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4" t="s">
        <v>162</v>
      </c>
      <c r="AU615" s="244" t="s">
        <v>86</v>
      </c>
      <c r="AV615" s="13" t="s">
        <v>83</v>
      </c>
      <c r="AW615" s="13" t="s">
        <v>32</v>
      </c>
      <c r="AX615" s="13" t="s">
        <v>75</v>
      </c>
      <c r="AY615" s="244" t="s">
        <v>154</v>
      </c>
    </row>
    <row r="616" spans="1:51" s="13" customFormat="1" ht="12">
      <c r="A616" s="13"/>
      <c r="B616" s="234"/>
      <c r="C616" s="235"/>
      <c r="D616" s="236" t="s">
        <v>162</v>
      </c>
      <c r="E616" s="237" t="s">
        <v>1</v>
      </c>
      <c r="F616" s="238" t="s">
        <v>254</v>
      </c>
      <c r="G616" s="235"/>
      <c r="H616" s="237" t="s">
        <v>1</v>
      </c>
      <c r="I616" s="239"/>
      <c r="J616" s="235"/>
      <c r="K616" s="235"/>
      <c r="L616" s="240"/>
      <c r="M616" s="241"/>
      <c r="N616" s="242"/>
      <c r="O616" s="242"/>
      <c r="P616" s="242"/>
      <c r="Q616" s="242"/>
      <c r="R616" s="242"/>
      <c r="S616" s="242"/>
      <c r="T616" s="24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4" t="s">
        <v>162</v>
      </c>
      <c r="AU616" s="244" t="s">
        <v>86</v>
      </c>
      <c r="AV616" s="13" t="s">
        <v>83</v>
      </c>
      <c r="AW616" s="13" t="s">
        <v>32</v>
      </c>
      <c r="AX616" s="13" t="s">
        <v>75</v>
      </c>
      <c r="AY616" s="244" t="s">
        <v>154</v>
      </c>
    </row>
    <row r="617" spans="1:51" s="14" customFormat="1" ht="12">
      <c r="A617" s="14"/>
      <c r="B617" s="245"/>
      <c r="C617" s="246"/>
      <c r="D617" s="236" t="s">
        <v>162</v>
      </c>
      <c r="E617" s="247" t="s">
        <v>1</v>
      </c>
      <c r="F617" s="248" t="s">
        <v>625</v>
      </c>
      <c r="G617" s="246"/>
      <c r="H617" s="249">
        <v>22.11</v>
      </c>
      <c r="I617" s="250"/>
      <c r="J617" s="246"/>
      <c r="K617" s="246"/>
      <c r="L617" s="251"/>
      <c r="M617" s="252"/>
      <c r="N617" s="253"/>
      <c r="O617" s="253"/>
      <c r="P617" s="253"/>
      <c r="Q617" s="253"/>
      <c r="R617" s="253"/>
      <c r="S617" s="253"/>
      <c r="T617" s="25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5" t="s">
        <v>162</v>
      </c>
      <c r="AU617" s="255" t="s">
        <v>86</v>
      </c>
      <c r="AV617" s="14" t="s">
        <v>86</v>
      </c>
      <c r="AW617" s="14" t="s">
        <v>32</v>
      </c>
      <c r="AX617" s="14" t="s">
        <v>75</v>
      </c>
      <c r="AY617" s="255" t="s">
        <v>154</v>
      </c>
    </row>
    <row r="618" spans="1:51" s="13" customFormat="1" ht="12">
      <c r="A618" s="13"/>
      <c r="B618" s="234"/>
      <c r="C618" s="235"/>
      <c r="D618" s="236" t="s">
        <v>162</v>
      </c>
      <c r="E618" s="237" t="s">
        <v>1</v>
      </c>
      <c r="F618" s="238" t="s">
        <v>237</v>
      </c>
      <c r="G618" s="235"/>
      <c r="H618" s="237" t="s">
        <v>1</v>
      </c>
      <c r="I618" s="239"/>
      <c r="J618" s="235"/>
      <c r="K618" s="235"/>
      <c r="L618" s="240"/>
      <c r="M618" s="241"/>
      <c r="N618" s="242"/>
      <c r="O618" s="242"/>
      <c r="P618" s="242"/>
      <c r="Q618" s="242"/>
      <c r="R618" s="242"/>
      <c r="S618" s="242"/>
      <c r="T618" s="24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4" t="s">
        <v>162</v>
      </c>
      <c r="AU618" s="244" t="s">
        <v>86</v>
      </c>
      <c r="AV618" s="13" t="s">
        <v>83</v>
      </c>
      <c r="AW618" s="13" t="s">
        <v>32</v>
      </c>
      <c r="AX618" s="13" t="s">
        <v>75</v>
      </c>
      <c r="AY618" s="244" t="s">
        <v>154</v>
      </c>
    </row>
    <row r="619" spans="1:51" s="14" customFormat="1" ht="12">
      <c r="A619" s="14"/>
      <c r="B619" s="245"/>
      <c r="C619" s="246"/>
      <c r="D619" s="236" t="s">
        <v>162</v>
      </c>
      <c r="E619" s="247" t="s">
        <v>1</v>
      </c>
      <c r="F619" s="248" t="s">
        <v>238</v>
      </c>
      <c r="G619" s="246"/>
      <c r="H619" s="249">
        <v>3.61</v>
      </c>
      <c r="I619" s="250"/>
      <c r="J619" s="246"/>
      <c r="K619" s="246"/>
      <c r="L619" s="251"/>
      <c r="M619" s="252"/>
      <c r="N619" s="253"/>
      <c r="O619" s="253"/>
      <c r="P619" s="253"/>
      <c r="Q619" s="253"/>
      <c r="R619" s="253"/>
      <c r="S619" s="253"/>
      <c r="T619" s="25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5" t="s">
        <v>162</v>
      </c>
      <c r="AU619" s="255" t="s">
        <v>86</v>
      </c>
      <c r="AV619" s="14" t="s">
        <v>86</v>
      </c>
      <c r="AW619" s="14" t="s">
        <v>32</v>
      </c>
      <c r="AX619" s="14" t="s">
        <v>75</v>
      </c>
      <c r="AY619" s="255" t="s">
        <v>154</v>
      </c>
    </row>
    <row r="620" spans="1:51" s="13" customFormat="1" ht="12">
      <c r="A620" s="13"/>
      <c r="B620" s="234"/>
      <c r="C620" s="235"/>
      <c r="D620" s="236" t="s">
        <v>162</v>
      </c>
      <c r="E620" s="237" t="s">
        <v>1</v>
      </c>
      <c r="F620" s="238" t="s">
        <v>239</v>
      </c>
      <c r="G620" s="235"/>
      <c r="H620" s="237" t="s">
        <v>1</v>
      </c>
      <c r="I620" s="239"/>
      <c r="J620" s="235"/>
      <c r="K620" s="235"/>
      <c r="L620" s="240"/>
      <c r="M620" s="241"/>
      <c r="N620" s="242"/>
      <c r="O620" s="242"/>
      <c r="P620" s="242"/>
      <c r="Q620" s="242"/>
      <c r="R620" s="242"/>
      <c r="S620" s="242"/>
      <c r="T620" s="24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4" t="s">
        <v>162</v>
      </c>
      <c r="AU620" s="244" t="s">
        <v>86</v>
      </c>
      <c r="AV620" s="13" t="s">
        <v>83</v>
      </c>
      <c r="AW620" s="13" t="s">
        <v>32</v>
      </c>
      <c r="AX620" s="13" t="s">
        <v>75</v>
      </c>
      <c r="AY620" s="244" t="s">
        <v>154</v>
      </c>
    </row>
    <row r="621" spans="1:51" s="14" customFormat="1" ht="12">
      <c r="A621" s="14"/>
      <c r="B621" s="245"/>
      <c r="C621" s="246"/>
      <c r="D621" s="236" t="s">
        <v>162</v>
      </c>
      <c r="E621" s="247" t="s">
        <v>1</v>
      </c>
      <c r="F621" s="248" t="s">
        <v>240</v>
      </c>
      <c r="G621" s="246"/>
      <c r="H621" s="249">
        <v>10.64</v>
      </c>
      <c r="I621" s="250"/>
      <c r="J621" s="246"/>
      <c r="K621" s="246"/>
      <c r="L621" s="251"/>
      <c r="M621" s="252"/>
      <c r="N621" s="253"/>
      <c r="O621" s="253"/>
      <c r="P621" s="253"/>
      <c r="Q621" s="253"/>
      <c r="R621" s="253"/>
      <c r="S621" s="253"/>
      <c r="T621" s="25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5" t="s">
        <v>162</v>
      </c>
      <c r="AU621" s="255" t="s">
        <v>86</v>
      </c>
      <c r="AV621" s="14" t="s">
        <v>86</v>
      </c>
      <c r="AW621" s="14" t="s">
        <v>32</v>
      </c>
      <c r="AX621" s="14" t="s">
        <v>75</v>
      </c>
      <c r="AY621" s="255" t="s">
        <v>154</v>
      </c>
    </row>
    <row r="622" spans="1:51" s="13" customFormat="1" ht="12">
      <c r="A622" s="13"/>
      <c r="B622" s="234"/>
      <c r="C622" s="235"/>
      <c r="D622" s="236" t="s">
        <v>162</v>
      </c>
      <c r="E622" s="237" t="s">
        <v>1</v>
      </c>
      <c r="F622" s="238" t="s">
        <v>213</v>
      </c>
      <c r="G622" s="235"/>
      <c r="H622" s="237" t="s">
        <v>1</v>
      </c>
      <c r="I622" s="239"/>
      <c r="J622" s="235"/>
      <c r="K622" s="235"/>
      <c r="L622" s="240"/>
      <c r="M622" s="241"/>
      <c r="N622" s="242"/>
      <c r="O622" s="242"/>
      <c r="P622" s="242"/>
      <c r="Q622" s="242"/>
      <c r="R622" s="242"/>
      <c r="S622" s="242"/>
      <c r="T622" s="24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4" t="s">
        <v>162</v>
      </c>
      <c r="AU622" s="244" t="s">
        <v>86</v>
      </c>
      <c r="AV622" s="13" t="s">
        <v>83</v>
      </c>
      <c r="AW622" s="13" t="s">
        <v>32</v>
      </c>
      <c r="AX622" s="13" t="s">
        <v>75</v>
      </c>
      <c r="AY622" s="244" t="s">
        <v>154</v>
      </c>
    </row>
    <row r="623" spans="1:51" s="13" customFormat="1" ht="12">
      <c r="A623" s="13"/>
      <c r="B623" s="234"/>
      <c r="C623" s="235"/>
      <c r="D623" s="236" t="s">
        <v>162</v>
      </c>
      <c r="E623" s="237" t="s">
        <v>1</v>
      </c>
      <c r="F623" s="238" t="s">
        <v>241</v>
      </c>
      <c r="G623" s="235"/>
      <c r="H623" s="237" t="s">
        <v>1</v>
      </c>
      <c r="I623" s="239"/>
      <c r="J623" s="235"/>
      <c r="K623" s="235"/>
      <c r="L623" s="240"/>
      <c r="M623" s="241"/>
      <c r="N623" s="242"/>
      <c r="O623" s="242"/>
      <c r="P623" s="242"/>
      <c r="Q623" s="242"/>
      <c r="R623" s="242"/>
      <c r="S623" s="242"/>
      <c r="T623" s="24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4" t="s">
        <v>162</v>
      </c>
      <c r="AU623" s="244" t="s">
        <v>86</v>
      </c>
      <c r="AV623" s="13" t="s">
        <v>83</v>
      </c>
      <c r="AW623" s="13" t="s">
        <v>32</v>
      </c>
      <c r="AX623" s="13" t="s">
        <v>75</v>
      </c>
      <c r="AY623" s="244" t="s">
        <v>154</v>
      </c>
    </row>
    <row r="624" spans="1:51" s="14" customFormat="1" ht="12">
      <c r="A624" s="14"/>
      <c r="B624" s="245"/>
      <c r="C624" s="246"/>
      <c r="D624" s="236" t="s">
        <v>162</v>
      </c>
      <c r="E624" s="247" t="s">
        <v>1</v>
      </c>
      <c r="F624" s="248" t="s">
        <v>242</v>
      </c>
      <c r="G624" s="246"/>
      <c r="H624" s="249">
        <v>5.035</v>
      </c>
      <c r="I624" s="250"/>
      <c r="J624" s="246"/>
      <c r="K624" s="246"/>
      <c r="L624" s="251"/>
      <c r="M624" s="252"/>
      <c r="N624" s="253"/>
      <c r="O624" s="253"/>
      <c r="P624" s="253"/>
      <c r="Q624" s="253"/>
      <c r="R624" s="253"/>
      <c r="S624" s="253"/>
      <c r="T624" s="25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5" t="s">
        <v>162</v>
      </c>
      <c r="AU624" s="255" t="s">
        <v>86</v>
      </c>
      <c r="AV624" s="14" t="s">
        <v>86</v>
      </c>
      <c r="AW624" s="14" t="s">
        <v>32</v>
      </c>
      <c r="AX624" s="14" t="s">
        <v>75</v>
      </c>
      <c r="AY624" s="255" t="s">
        <v>154</v>
      </c>
    </row>
    <row r="625" spans="1:51" s="14" customFormat="1" ht="12">
      <c r="A625" s="14"/>
      <c r="B625" s="245"/>
      <c r="C625" s="246"/>
      <c r="D625" s="236" t="s">
        <v>162</v>
      </c>
      <c r="E625" s="247" t="s">
        <v>1</v>
      </c>
      <c r="F625" s="248" t="s">
        <v>626</v>
      </c>
      <c r="G625" s="246"/>
      <c r="H625" s="249">
        <v>2.605</v>
      </c>
      <c r="I625" s="250"/>
      <c r="J625" s="246"/>
      <c r="K625" s="246"/>
      <c r="L625" s="251"/>
      <c r="M625" s="252"/>
      <c r="N625" s="253"/>
      <c r="O625" s="253"/>
      <c r="P625" s="253"/>
      <c r="Q625" s="253"/>
      <c r="R625" s="253"/>
      <c r="S625" s="253"/>
      <c r="T625" s="25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5" t="s">
        <v>162</v>
      </c>
      <c r="AU625" s="255" t="s">
        <v>86</v>
      </c>
      <c r="AV625" s="14" t="s">
        <v>86</v>
      </c>
      <c r="AW625" s="14" t="s">
        <v>32</v>
      </c>
      <c r="AX625" s="14" t="s">
        <v>75</v>
      </c>
      <c r="AY625" s="255" t="s">
        <v>154</v>
      </c>
    </row>
    <row r="626" spans="1:51" s="15" customFormat="1" ht="12">
      <c r="A626" s="15"/>
      <c r="B626" s="256"/>
      <c r="C626" s="257"/>
      <c r="D626" s="236" t="s">
        <v>162</v>
      </c>
      <c r="E626" s="258" t="s">
        <v>1</v>
      </c>
      <c r="F626" s="259" t="s">
        <v>172</v>
      </c>
      <c r="G626" s="257"/>
      <c r="H626" s="260">
        <v>43.99999999999999</v>
      </c>
      <c r="I626" s="261"/>
      <c r="J626" s="257"/>
      <c r="K626" s="257"/>
      <c r="L626" s="262"/>
      <c r="M626" s="263"/>
      <c r="N626" s="264"/>
      <c r="O626" s="264"/>
      <c r="P626" s="264"/>
      <c r="Q626" s="264"/>
      <c r="R626" s="264"/>
      <c r="S626" s="264"/>
      <c r="T626" s="26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66" t="s">
        <v>162</v>
      </c>
      <c r="AU626" s="266" t="s">
        <v>86</v>
      </c>
      <c r="AV626" s="15" t="s">
        <v>160</v>
      </c>
      <c r="AW626" s="15" t="s">
        <v>32</v>
      </c>
      <c r="AX626" s="15" t="s">
        <v>83</v>
      </c>
      <c r="AY626" s="266" t="s">
        <v>154</v>
      </c>
    </row>
    <row r="627" spans="1:65" s="2" customFormat="1" ht="37.8" customHeight="1">
      <c r="A627" s="39"/>
      <c r="B627" s="40"/>
      <c r="C627" s="220" t="s">
        <v>627</v>
      </c>
      <c r="D627" s="220" t="s">
        <v>156</v>
      </c>
      <c r="E627" s="221" t="s">
        <v>628</v>
      </c>
      <c r="F627" s="222" t="s">
        <v>629</v>
      </c>
      <c r="G627" s="223" t="s">
        <v>231</v>
      </c>
      <c r="H627" s="224">
        <v>44</v>
      </c>
      <c r="I627" s="225"/>
      <c r="J627" s="226">
        <f>ROUND(I627*H627,2)</f>
        <v>0</v>
      </c>
      <c r="K627" s="227"/>
      <c r="L627" s="45"/>
      <c r="M627" s="228" t="s">
        <v>1</v>
      </c>
      <c r="N627" s="229" t="s">
        <v>40</v>
      </c>
      <c r="O627" s="92"/>
      <c r="P627" s="230">
        <f>O627*H627</f>
        <v>0</v>
      </c>
      <c r="Q627" s="230">
        <v>0</v>
      </c>
      <c r="R627" s="230">
        <f>Q627*H627</f>
        <v>0</v>
      </c>
      <c r="S627" s="230">
        <v>0.046</v>
      </c>
      <c r="T627" s="231">
        <f>S627*H627</f>
        <v>2.024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32" t="s">
        <v>160</v>
      </c>
      <c r="AT627" s="232" t="s">
        <v>156</v>
      </c>
      <c r="AU627" s="232" t="s">
        <v>86</v>
      </c>
      <c r="AY627" s="18" t="s">
        <v>154</v>
      </c>
      <c r="BE627" s="233">
        <f>IF(N627="základní",J627,0)</f>
        <v>0</v>
      </c>
      <c r="BF627" s="233">
        <f>IF(N627="snížená",J627,0)</f>
        <v>0</v>
      </c>
      <c r="BG627" s="233">
        <f>IF(N627="zákl. přenesená",J627,0)</f>
        <v>0</v>
      </c>
      <c r="BH627" s="233">
        <f>IF(N627="sníž. přenesená",J627,0)</f>
        <v>0</v>
      </c>
      <c r="BI627" s="233">
        <f>IF(N627="nulová",J627,0)</f>
        <v>0</v>
      </c>
      <c r="BJ627" s="18" t="s">
        <v>83</v>
      </c>
      <c r="BK627" s="233">
        <f>ROUND(I627*H627,2)</f>
        <v>0</v>
      </c>
      <c r="BL627" s="18" t="s">
        <v>160</v>
      </c>
      <c r="BM627" s="232" t="s">
        <v>630</v>
      </c>
    </row>
    <row r="628" spans="1:65" s="2" customFormat="1" ht="16.5" customHeight="1">
      <c r="A628" s="39"/>
      <c r="B628" s="40"/>
      <c r="C628" s="220" t="s">
        <v>631</v>
      </c>
      <c r="D628" s="220" t="s">
        <v>156</v>
      </c>
      <c r="E628" s="221" t="s">
        <v>632</v>
      </c>
      <c r="F628" s="222" t="s">
        <v>633</v>
      </c>
      <c r="G628" s="223" t="s">
        <v>231</v>
      </c>
      <c r="H628" s="224">
        <v>203</v>
      </c>
      <c r="I628" s="225"/>
      <c r="J628" s="226">
        <f>ROUND(I628*H628,2)</f>
        <v>0</v>
      </c>
      <c r="K628" s="227"/>
      <c r="L628" s="45"/>
      <c r="M628" s="228" t="s">
        <v>1</v>
      </c>
      <c r="N628" s="229" t="s">
        <v>40</v>
      </c>
      <c r="O628" s="92"/>
      <c r="P628" s="230">
        <f>O628*H628</f>
        <v>0</v>
      </c>
      <c r="Q628" s="230">
        <v>0</v>
      </c>
      <c r="R628" s="230">
        <f>Q628*H628</f>
        <v>0</v>
      </c>
      <c r="S628" s="230">
        <v>0</v>
      </c>
      <c r="T628" s="231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2" t="s">
        <v>160</v>
      </c>
      <c r="AT628" s="232" t="s">
        <v>156</v>
      </c>
      <c r="AU628" s="232" t="s">
        <v>86</v>
      </c>
      <c r="AY628" s="18" t="s">
        <v>154</v>
      </c>
      <c r="BE628" s="233">
        <f>IF(N628="základní",J628,0)</f>
        <v>0</v>
      </c>
      <c r="BF628" s="233">
        <f>IF(N628="snížená",J628,0)</f>
        <v>0</v>
      </c>
      <c r="BG628" s="233">
        <f>IF(N628="zákl. přenesená",J628,0)</f>
        <v>0</v>
      </c>
      <c r="BH628" s="233">
        <f>IF(N628="sníž. přenesená",J628,0)</f>
        <v>0</v>
      </c>
      <c r="BI628" s="233">
        <f>IF(N628="nulová",J628,0)</f>
        <v>0</v>
      </c>
      <c r="BJ628" s="18" t="s">
        <v>83</v>
      </c>
      <c r="BK628" s="233">
        <f>ROUND(I628*H628,2)</f>
        <v>0</v>
      </c>
      <c r="BL628" s="18" t="s">
        <v>160</v>
      </c>
      <c r="BM628" s="232" t="s">
        <v>634</v>
      </c>
    </row>
    <row r="629" spans="1:51" s="13" customFormat="1" ht="12">
      <c r="A629" s="13"/>
      <c r="B629" s="234"/>
      <c r="C629" s="235"/>
      <c r="D629" s="236" t="s">
        <v>162</v>
      </c>
      <c r="E629" s="237" t="s">
        <v>1</v>
      </c>
      <c r="F629" s="238" t="s">
        <v>167</v>
      </c>
      <c r="G629" s="235"/>
      <c r="H629" s="237" t="s">
        <v>1</v>
      </c>
      <c r="I629" s="239"/>
      <c r="J629" s="235"/>
      <c r="K629" s="235"/>
      <c r="L629" s="240"/>
      <c r="M629" s="241"/>
      <c r="N629" s="242"/>
      <c r="O629" s="242"/>
      <c r="P629" s="242"/>
      <c r="Q629" s="242"/>
      <c r="R629" s="242"/>
      <c r="S629" s="242"/>
      <c r="T629" s="24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4" t="s">
        <v>162</v>
      </c>
      <c r="AU629" s="244" t="s">
        <v>86</v>
      </c>
      <c r="AV629" s="13" t="s">
        <v>83</v>
      </c>
      <c r="AW629" s="13" t="s">
        <v>32</v>
      </c>
      <c r="AX629" s="13" t="s">
        <v>75</v>
      </c>
      <c r="AY629" s="244" t="s">
        <v>154</v>
      </c>
    </row>
    <row r="630" spans="1:51" s="13" customFormat="1" ht="12">
      <c r="A630" s="13"/>
      <c r="B630" s="234"/>
      <c r="C630" s="235"/>
      <c r="D630" s="236" t="s">
        <v>162</v>
      </c>
      <c r="E630" s="237" t="s">
        <v>1</v>
      </c>
      <c r="F630" s="238" t="s">
        <v>254</v>
      </c>
      <c r="G630" s="235"/>
      <c r="H630" s="237" t="s">
        <v>1</v>
      </c>
      <c r="I630" s="239"/>
      <c r="J630" s="235"/>
      <c r="K630" s="235"/>
      <c r="L630" s="240"/>
      <c r="M630" s="241"/>
      <c r="N630" s="242"/>
      <c r="O630" s="242"/>
      <c r="P630" s="242"/>
      <c r="Q630" s="242"/>
      <c r="R630" s="242"/>
      <c r="S630" s="242"/>
      <c r="T630" s="24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4" t="s">
        <v>162</v>
      </c>
      <c r="AU630" s="244" t="s">
        <v>86</v>
      </c>
      <c r="AV630" s="13" t="s">
        <v>83</v>
      </c>
      <c r="AW630" s="13" t="s">
        <v>32</v>
      </c>
      <c r="AX630" s="13" t="s">
        <v>75</v>
      </c>
      <c r="AY630" s="244" t="s">
        <v>154</v>
      </c>
    </row>
    <row r="631" spans="1:51" s="14" customFormat="1" ht="12">
      <c r="A631" s="14"/>
      <c r="B631" s="245"/>
      <c r="C631" s="246"/>
      <c r="D631" s="236" t="s">
        <v>162</v>
      </c>
      <c r="E631" s="247" t="s">
        <v>1</v>
      </c>
      <c r="F631" s="248" t="s">
        <v>635</v>
      </c>
      <c r="G631" s="246"/>
      <c r="H631" s="249">
        <v>22.16</v>
      </c>
      <c r="I631" s="250"/>
      <c r="J631" s="246"/>
      <c r="K631" s="246"/>
      <c r="L631" s="251"/>
      <c r="M631" s="252"/>
      <c r="N631" s="253"/>
      <c r="O631" s="253"/>
      <c r="P631" s="253"/>
      <c r="Q631" s="253"/>
      <c r="R631" s="253"/>
      <c r="S631" s="253"/>
      <c r="T631" s="25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5" t="s">
        <v>162</v>
      </c>
      <c r="AU631" s="255" t="s">
        <v>86</v>
      </c>
      <c r="AV631" s="14" t="s">
        <v>86</v>
      </c>
      <c r="AW631" s="14" t="s">
        <v>32</v>
      </c>
      <c r="AX631" s="14" t="s">
        <v>75</v>
      </c>
      <c r="AY631" s="255" t="s">
        <v>154</v>
      </c>
    </row>
    <row r="632" spans="1:51" s="14" customFormat="1" ht="12">
      <c r="A632" s="14"/>
      <c r="B632" s="245"/>
      <c r="C632" s="246"/>
      <c r="D632" s="236" t="s">
        <v>162</v>
      </c>
      <c r="E632" s="247" t="s">
        <v>1</v>
      </c>
      <c r="F632" s="248" t="s">
        <v>636</v>
      </c>
      <c r="G632" s="246"/>
      <c r="H632" s="249">
        <v>5.115</v>
      </c>
      <c r="I632" s="250"/>
      <c r="J632" s="246"/>
      <c r="K632" s="246"/>
      <c r="L632" s="251"/>
      <c r="M632" s="252"/>
      <c r="N632" s="253"/>
      <c r="O632" s="253"/>
      <c r="P632" s="253"/>
      <c r="Q632" s="253"/>
      <c r="R632" s="253"/>
      <c r="S632" s="253"/>
      <c r="T632" s="25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5" t="s">
        <v>162</v>
      </c>
      <c r="AU632" s="255" t="s">
        <v>86</v>
      </c>
      <c r="AV632" s="14" t="s">
        <v>86</v>
      </c>
      <c r="AW632" s="14" t="s">
        <v>32</v>
      </c>
      <c r="AX632" s="14" t="s">
        <v>75</v>
      </c>
      <c r="AY632" s="255" t="s">
        <v>154</v>
      </c>
    </row>
    <row r="633" spans="1:51" s="14" customFormat="1" ht="12">
      <c r="A633" s="14"/>
      <c r="B633" s="245"/>
      <c r="C633" s="246"/>
      <c r="D633" s="236" t="s">
        <v>162</v>
      </c>
      <c r="E633" s="247" t="s">
        <v>1</v>
      </c>
      <c r="F633" s="248" t="s">
        <v>637</v>
      </c>
      <c r="G633" s="246"/>
      <c r="H633" s="249">
        <v>2.79</v>
      </c>
      <c r="I633" s="250"/>
      <c r="J633" s="246"/>
      <c r="K633" s="246"/>
      <c r="L633" s="251"/>
      <c r="M633" s="252"/>
      <c r="N633" s="253"/>
      <c r="O633" s="253"/>
      <c r="P633" s="253"/>
      <c r="Q633" s="253"/>
      <c r="R633" s="253"/>
      <c r="S633" s="253"/>
      <c r="T633" s="25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5" t="s">
        <v>162</v>
      </c>
      <c r="AU633" s="255" t="s">
        <v>86</v>
      </c>
      <c r="AV633" s="14" t="s">
        <v>86</v>
      </c>
      <c r="AW633" s="14" t="s">
        <v>32</v>
      </c>
      <c r="AX633" s="14" t="s">
        <v>75</v>
      </c>
      <c r="AY633" s="255" t="s">
        <v>154</v>
      </c>
    </row>
    <row r="634" spans="1:51" s="13" customFormat="1" ht="12">
      <c r="A634" s="13"/>
      <c r="B634" s="234"/>
      <c r="C634" s="235"/>
      <c r="D634" s="236" t="s">
        <v>162</v>
      </c>
      <c r="E634" s="237" t="s">
        <v>1</v>
      </c>
      <c r="F634" s="238" t="s">
        <v>401</v>
      </c>
      <c r="G634" s="235"/>
      <c r="H634" s="237" t="s">
        <v>1</v>
      </c>
      <c r="I634" s="239"/>
      <c r="J634" s="235"/>
      <c r="K634" s="235"/>
      <c r="L634" s="240"/>
      <c r="M634" s="241"/>
      <c r="N634" s="242"/>
      <c r="O634" s="242"/>
      <c r="P634" s="242"/>
      <c r="Q634" s="242"/>
      <c r="R634" s="242"/>
      <c r="S634" s="242"/>
      <c r="T634" s="24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4" t="s">
        <v>162</v>
      </c>
      <c r="AU634" s="244" t="s">
        <v>86</v>
      </c>
      <c r="AV634" s="13" t="s">
        <v>83</v>
      </c>
      <c r="AW634" s="13" t="s">
        <v>32</v>
      </c>
      <c r="AX634" s="13" t="s">
        <v>75</v>
      </c>
      <c r="AY634" s="244" t="s">
        <v>154</v>
      </c>
    </row>
    <row r="635" spans="1:51" s="14" customFormat="1" ht="12">
      <c r="A635" s="14"/>
      <c r="B635" s="245"/>
      <c r="C635" s="246"/>
      <c r="D635" s="236" t="s">
        <v>162</v>
      </c>
      <c r="E635" s="247" t="s">
        <v>1</v>
      </c>
      <c r="F635" s="248" t="s">
        <v>638</v>
      </c>
      <c r="G635" s="246"/>
      <c r="H635" s="249">
        <v>28.08</v>
      </c>
      <c r="I635" s="250"/>
      <c r="J635" s="246"/>
      <c r="K635" s="246"/>
      <c r="L635" s="251"/>
      <c r="M635" s="252"/>
      <c r="N635" s="253"/>
      <c r="O635" s="253"/>
      <c r="P635" s="253"/>
      <c r="Q635" s="253"/>
      <c r="R635" s="253"/>
      <c r="S635" s="253"/>
      <c r="T635" s="25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5" t="s">
        <v>162</v>
      </c>
      <c r="AU635" s="255" t="s">
        <v>86</v>
      </c>
      <c r="AV635" s="14" t="s">
        <v>86</v>
      </c>
      <c r="AW635" s="14" t="s">
        <v>32</v>
      </c>
      <c r="AX635" s="14" t="s">
        <v>75</v>
      </c>
      <c r="AY635" s="255" t="s">
        <v>154</v>
      </c>
    </row>
    <row r="636" spans="1:51" s="14" customFormat="1" ht="12">
      <c r="A636" s="14"/>
      <c r="B636" s="245"/>
      <c r="C636" s="246"/>
      <c r="D636" s="236" t="s">
        <v>162</v>
      </c>
      <c r="E636" s="247" t="s">
        <v>1</v>
      </c>
      <c r="F636" s="248" t="s">
        <v>639</v>
      </c>
      <c r="G636" s="246"/>
      <c r="H636" s="249">
        <v>14.09</v>
      </c>
      <c r="I636" s="250"/>
      <c r="J636" s="246"/>
      <c r="K636" s="246"/>
      <c r="L636" s="251"/>
      <c r="M636" s="252"/>
      <c r="N636" s="253"/>
      <c r="O636" s="253"/>
      <c r="P636" s="253"/>
      <c r="Q636" s="253"/>
      <c r="R636" s="253"/>
      <c r="S636" s="253"/>
      <c r="T636" s="25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5" t="s">
        <v>162</v>
      </c>
      <c r="AU636" s="255" t="s">
        <v>86</v>
      </c>
      <c r="AV636" s="14" t="s">
        <v>86</v>
      </c>
      <c r="AW636" s="14" t="s">
        <v>32</v>
      </c>
      <c r="AX636" s="14" t="s">
        <v>75</v>
      </c>
      <c r="AY636" s="255" t="s">
        <v>154</v>
      </c>
    </row>
    <row r="637" spans="1:51" s="14" customFormat="1" ht="12">
      <c r="A637" s="14"/>
      <c r="B637" s="245"/>
      <c r="C637" s="246"/>
      <c r="D637" s="236" t="s">
        <v>162</v>
      </c>
      <c r="E637" s="247" t="s">
        <v>1</v>
      </c>
      <c r="F637" s="248" t="s">
        <v>640</v>
      </c>
      <c r="G637" s="246"/>
      <c r="H637" s="249">
        <v>-4.8</v>
      </c>
      <c r="I637" s="250"/>
      <c r="J637" s="246"/>
      <c r="K637" s="246"/>
      <c r="L637" s="251"/>
      <c r="M637" s="252"/>
      <c r="N637" s="253"/>
      <c r="O637" s="253"/>
      <c r="P637" s="253"/>
      <c r="Q637" s="253"/>
      <c r="R637" s="253"/>
      <c r="S637" s="253"/>
      <c r="T637" s="25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5" t="s">
        <v>162</v>
      </c>
      <c r="AU637" s="255" t="s">
        <v>86</v>
      </c>
      <c r="AV637" s="14" t="s">
        <v>86</v>
      </c>
      <c r="AW637" s="14" t="s">
        <v>32</v>
      </c>
      <c r="AX637" s="14" t="s">
        <v>75</v>
      </c>
      <c r="AY637" s="255" t="s">
        <v>154</v>
      </c>
    </row>
    <row r="638" spans="1:51" s="13" customFormat="1" ht="12">
      <c r="A638" s="13"/>
      <c r="B638" s="234"/>
      <c r="C638" s="235"/>
      <c r="D638" s="236" t="s">
        <v>162</v>
      </c>
      <c r="E638" s="237" t="s">
        <v>1</v>
      </c>
      <c r="F638" s="238" t="s">
        <v>403</v>
      </c>
      <c r="G638" s="235"/>
      <c r="H638" s="237" t="s">
        <v>1</v>
      </c>
      <c r="I638" s="239"/>
      <c r="J638" s="235"/>
      <c r="K638" s="235"/>
      <c r="L638" s="240"/>
      <c r="M638" s="241"/>
      <c r="N638" s="242"/>
      <c r="O638" s="242"/>
      <c r="P638" s="242"/>
      <c r="Q638" s="242"/>
      <c r="R638" s="242"/>
      <c r="S638" s="242"/>
      <c r="T638" s="24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4" t="s">
        <v>162</v>
      </c>
      <c r="AU638" s="244" t="s">
        <v>86</v>
      </c>
      <c r="AV638" s="13" t="s">
        <v>83</v>
      </c>
      <c r="AW638" s="13" t="s">
        <v>32</v>
      </c>
      <c r="AX638" s="13" t="s">
        <v>75</v>
      </c>
      <c r="AY638" s="244" t="s">
        <v>154</v>
      </c>
    </row>
    <row r="639" spans="1:51" s="14" customFormat="1" ht="12">
      <c r="A639" s="14"/>
      <c r="B639" s="245"/>
      <c r="C639" s="246"/>
      <c r="D639" s="236" t="s">
        <v>162</v>
      </c>
      <c r="E639" s="247" t="s">
        <v>1</v>
      </c>
      <c r="F639" s="248" t="s">
        <v>641</v>
      </c>
      <c r="G639" s="246"/>
      <c r="H639" s="249">
        <v>42.77</v>
      </c>
      <c r="I639" s="250"/>
      <c r="J639" s="246"/>
      <c r="K639" s="246"/>
      <c r="L639" s="251"/>
      <c r="M639" s="252"/>
      <c r="N639" s="253"/>
      <c r="O639" s="253"/>
      <c r="P639" s="253"/>
      <c r="Q639" s="253"/>
      <c r="R639" s="253"/>
      <c r="S639" s="253"/>
      <c r="T639" s="25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5" t="s">
        <v>162</v>
      </c>
      <c r="AU639" s="255" t="s">
        <v>86</v>
      </c>
      <c r="AV639" s="14" t="s">
        <v>86</v>
      </c>
      <c r="AW639" s="14" t="s">
        <v>32</v>
      </c>
      <c r="AX639" s="14" t="s">
        <v>75</v>
      </c>
      <c r="AY639" s="255" t="s">
        <v>154</v>
      </c>
    </row>
    <row r="640" spans="1:51" s="14" customFormat="1" ht="12">
      <c r="A640" s="14"/>
      <c r="B640" s="245"/>
      <c r="C640" s="246"/>
      <c r="D640" s="236" t="s">
        <v>162</v>
      </c>
      <c r="E640" s="247" t="s">
        <v>1</v>
      </c>
      <c r="F640" s="248" t="s">
        <v>642</v>
      </c>
      <c r="G640" s="246"/>
      <c r="H640" s="249">
        <v>-4.18</v>
      </c>
      <c r="I640" s="250"/>
      <c r="J640" s="246"/>
      <c r="K640" s="246"/>
      <c r="L640" s="251"/>
      <c r="M640" s="252"/>
      <c r="N640" s="253"/>
      <c r="O640" s="253"/>
      <c r="P640" s="253"/>
      <c r="Q640" s="253"/>
      <c r="R640" s="253"/>
      <c r="S640" s="253"/>
      <c r="T640" s="25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5" t="s">
        <v>162</v>
      </c>
      <c r="AU640" s="255" t="s">
        <v>86</v>
      </c>
      <c r="AV640" s="14" t="s">
        <v>86</v>
      </c>
      <c r="AW640" s="14" t="s">
        <v>32</v>
      </c>
      <c r="AX640" s="14" t="s">
        <v>75</v>
      </c>
      <c r="AY640" s="255" t="s">
        <v>154</v>
      </c>
    </row>
    <row r="641" spans="1:51" s="13" customFormat="1" ht="12">
      <c r="A641" s="13"/>
      <c r="B641" s="234"/>
      <c r="C641" s="235"/>
      <c r="D641" s="236" t="s">
        <v>162</v>
      </c>
      <c r="E641" s="237" t="s">
        <v>1</v>
      </c>
      <c r="F641" s="238" t="s">
        <v>163</v>
      </c>
      <c r="G641" s="235"/>
      <c r="H641" s="237" t="s">
        <v>1</v>
      </c>
      <c r="I641" s="239"/>
      <c r="J641" s="235"/>
      <c r="K641" s="235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162</v>
      </c>
      <c r="AU641" s="244" t="s">
        <v>86</v>
      </c>
      <c r="AV641" s="13" t="s">
        <v>83</v>
      </c>
      <c r="AW641" s="13" t="s">
        <v>32</v>
      </c>
      <c r="AX641" s="13" t="s">
        <v>75</v>
      </c>
      <c r="AY641" s="244" t="s">
        <v>154</v>
      </c>
    </row>
    <row r="642" spans="1:51" s="13" customFormat="1" ht="12">
      <c r="A642" s="13"/>
      <c r="B642" s="234"/>
      <c r="C642" s="235"/>
      <c r="D642" s="236" t="s">
        <v>162</v>
      </c>
      <c r="E642" s="237" t="s">
        <v>1</v>
      </c>
      <c r="F642" s="238" t="s">
        <v>164</v>
      </c>
      <c r="G642" s="235"/>
      <c r="H642" s="237" t="s">
        <v>1</v>
      </c>
      <c r="I642" s="239"/>
      <c r="J642" s="235"/>
      <c r="K642" s="235"/>
      <c r="L642" s="240"/>
      <c r="M642" s="241"/>
      <c r="N642" s="242"/>
      <c r="O642" s="242"/>
      <c r="P642" s="242"/>
      <c r="Q642" s="242"/>
      <c r="R642" s="242"/>
      <c r="S642" s="242"/>
      <c r="T642" s="24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4" t="s">
        <v>162</v>
      </c>
      <c r="AU642" s="244" t="s">
        <v>86</v>
      </c>
      <c r="AV642" s="13" t="s">
        <v>83</v>
      </c>
      <c r="AW642" s="13" t="s">
        <v>32</v>
      </c>
      <c r="AX642" s="13" t="s">
        <v>75</v>
      </c>
      <c r="AY642" s="244" t="s">
        <v>154</v>
      </c>
    </row>
    <row r="643" spans="1:51" s="14" customFormat="1" ht="12">
      <c r="A643" s="14"/>
      <c r="B643" s="245"/>
      <c r="C643" s="246"/>
      <c r="D643" s="236" t="s">
        <v>162</v>
      </c>
      <c r="E643" s="247" t="s">
        <v>1</v>
      </c>
      <c r="F643" s="248" t="s">
        <v>643</v>
      </c>
      <c r="G643" s="246"/>
      <c r="H643" s="249">
        <v>44.59</v>
      </c>
      <c r="I643" s="250"/>
      <c r="J643" s="246"/>
      <c r="K643" s="246"/>
      <c r="L643" s="251"/>
      <c r="M643" s="252"/>
      <c r="N643" s="253"/>
      <c r="O643" s="253"/>
      <c r="P643" s="253"/>
      <c r="Q643" s="253"/>
      <c r="R643" s="253"/>
      <c r="S643" s="253"/>
      <c r="T643" s="25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5" t="s">
        <v>162</v>
      </c>
      <c r="AU643" s="255" t="s">
        <v>86</v>
      </c>
      <c r="AV643" s="14" t="s">
        <v>86</v>
      </c>
      <c r="AW643" s="14" t="s">
        <v>32</v>
      </c>
      <c r="AX643" s="14" t="s">
        <v>75</v>
      </c>
      <c r="AY643" s="255" t="s">
        <v>154</v>
      </c>
    </row>
    <row r="644" spans="1:51" s="14" customFormat="1" ht="12">
      <c r="A644" s="14"/>
      <c r="B644" s="245"/>
      <c r="C644" s="246"/>
      <c r="D644" s="236" t="s">
        <v>162</v>
      </c>
      <c r="E644" s="247" t="s">
        <v>1</v>
      </c>
      <c r="F644" s="248" t="s">
        <v>644</v>
      </c>
      <c r="G644" s="246"/>
      <c r="H644" s="249">
        <v>-3.435</v>
      </c>
      <c r="I644" s="250"/>
      <c r="J644" s="246"/>
      <c r="K644" s="246"/>
      <c r="L644" s="251"/>
      <c r="M644" s="252"/>
      <c r="N644" s="253"/>
      <c r="O644" s="253"/>
      <c r="P644" s="253"/>
      <c r="Q644" s="253"/>
      <c r="R644" s="253"/>
      <c r="S644" s="253"/>
      <c r="T644" s="25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5" t="s">
        <v>162</v>
      </c>
      <c r="AU644" s="255" t="s">
        <v>86</v>
      </c>
      <c r="AV644" s="14" t="s">
        <v>86</v>
      </c>
      <c r="AW644" s="14" t="s">
        <v>32</v>
      </c>
      <c r="AX644" s="14" t="s">
        <v>75</v>
      </c>
      <c r="AY644" s="255" t="s">
        <v>154</v>
      </c>
    </row>
    <row r="645" spans="1:51" s="14" customFormat="1" ht="12">
      <c r="A645" s="14"/>
      <c r="B645" s="245"/>
      <c r="C645" s="246"/>
      <c r="D645" s="236" t="s">
        <v>162</v>
      </c>
      <c r="E645" s="247" t="s">
        <v>1</v>
      </c>
      <c r="F645" s="248" t="s">
        <v>645</v>
      </c>
      <c r="G645" s="246"/>
      <c r="H645" s="249">
        <v>0.375</v>
      </c>
      <c r="I645" s="250"/>
      <c r="J645" s="246"/>
      <c r="K645" s="246"/>
      <c r="L645" s="251"/>
      <c r="M645" s="252"/>
      <c r="N645" s="253"/>
      <c r="O645" s="253"/>
      <c r="P645" s="253"/>
      <c r="Q645" s="253"/>
      <c r="R645" s="253"/>
      <c r="S645" s="253"/>
      <c r="T645" s="25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5" t="s">
        <v>162</v>
      </c>
      <c r="AU645" s="255" t="s">
        <v>86</v>
      </c>
      <c r="AV645" s="14" t="s">
        <v>86</v>
      </c>
      <c r="AW645" s="14" t="s">
        <v>32</v>
      </c>
      <c r="AX645" s="14" t="s">
        <v>75</v>
      </c>
      <c r="AY645" s="255" t="s">
        <v>154</v>
      </c>
    </row>
    <row r="646" spans="1:51" s="13" customFormat="1" ht="12">
      <c r="A646" s="13"/>
      <c r="B646" s="234"/>
      <c r="C646" s="235"/>
      <c r="D646" s="236" t="s">
        <v>162</v>
      </c>
      <c r="E646" s="237" t="s">
        <v>1</v>
      </c>
      <c r="F646" s="238" t="s">
        <v>213</v>
      </c>
      <c r="G646" s="235"/>
      <c r="H646" s="237" t="s">
        <v>1</v>
      </c>
      <c r="I646" s="239"/>
      <c r="J646" s="235"/>
      <c r="K646" s="235"/>
      <c r="L646" s="240"/>
      <c r="M646" s="241"/>
      <c r="N646" s="242"/>
      <c r="O646" s="242"/>
      <c r="P646" s="242"/>
      <c r="Q646" s="242"/>
      <c r="R646" s="242"/>
      <c r="S646" s="242"/>
      <c r="T646" s="24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4" t="s">
        <v>162</v>
      </c>
      <c r="AU646" s="244" t="s">
        <v>86</v>
      </c>
      <c r="AV646" s="13" t="s">
        <v>83</v>
      </c>
      <c r="AW646" s="13" t="s">
        <v>32</v>
      </c>
      <c r="AX646" s="13" t="s">
        <v>75</v>
      </c>
      <c r="AY646" s="244" t="s">
        <v>154</v>
      </c>
    </row>
    <row r="647" spans="1:51" s="13" customFormat="1" ht="12">
      <c r="A647" s="13"/>
      <c r="B647" s="234"/>
      <c r="C647" s="235"/>
      <c r="D647" s="236" t="s">
        <v>162</v>
      </c>
      <c r="E647" s="237" t="s">
        <v>1</v>
      </c>
      <c r="F647" s="238" t="s">
        <v>241</v>
      </c>
      <c r="G647" s="235"/>
      <c r="H647" s="237" t="s">
        <v>1</v>
      </c>
      <c r="I647" s="239"/>
      <c r="J647" s="235"/>
      <c r="K647" s="235"/>
      <c r="L647" s="240"/>
      <c r="M647" s="241"/>
      <c r="N647" s="242"/>
      <c r="O647" s="242"/>
      <c r="P647" s="242"/>
      <c r="Q647" s="242"/>
      <c r="R647" s="242"/>
      <c r="S647" s="242"/>
      <c r="T647" s="24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4" t="s">
        <v>162</v>
      </c>
      <c r="AU647" s="244" t="s">
        <v>86</v>
      </c>
      <c r="AV647" s="13" t="s">
        <v>83</v>
      </c>
      <c r="AW647" s="13" t="s">
        <v>32</v>
      </c>
      <c r="AX647" s="13" t="s">
        <v>75</v>
      </c>
      <c r="AY647" s="244" t="s">
        <v>154</v>
      </c>
    </row>
    <row r="648" spans="1:51" s="14" customFormat="1" ht="12">
      <c r="A648" s="14"/>
      <c r="B648" s="245"/>
      <c r="C648" s="246"/>
      <c r="D648" s="236" t="s">
        <v>162</v>
      </c>
      <c r="E648" s="247" t="s">
        <v>1</v>
      </c>
      <c r="F648" s="248" t="s">
        <v>646</v>
      </c>
      <c r="G648" s="246"/>
      <c r="H648" s="249">
        <v>38.55</v>
      </c>
      <c r="I648" s="250"/>
      <c r="J648" s="246"/>
      <c r="K648" s="246"/>
      <c r="L648" s="251"/>
      <c r="M648" s="252"/>
      <c r="N648" s="253"/>
      <c r="O648" s="253"/>
      <c r="P648" s="253"/>
      <c r="Q648" s="253"/>
      <c r="R648" s="253"/>
      <c r="S648" s="253"/>
      <c r="T648" s="25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5" t="s">
        <v>162</v>
      </c>
      <c r="AU648" s="255" t="s">
        <v>86</v>
      </c>
      <c r="AV648" s="14" t="s">
        <v>86</v>
      </c>
      <c r="AW648" s="14" t="s">
        <v>32</v>
      </c>
      <c r="AX648" s="14" t="s">
        <v>75</v>
      </c>
      <c r="AY648" s="255" t="s">
        <v>154</v>
      </c>
    </row>
    <row r="649" spans="1:51" s="14" customFormat="1" ht="12">
      <c r="A649" s="14"/>
      <c r="B649" s="245"/>
      <c r="C649" s="246"/>
      <c r="D649" s="236" t="s">
        <v>162</v>
      </c>
      <c r="E649" s="247" t="s">
        <v>1</v>
      </c>
      <c r="F649" s="248" t="s">
        <v>647</v>
      </c>
      <c r="G649" s="246"/>
      <c r="H649" s="249">
        <v>-2.16</v>
      </c>
      <c r="I649" s="250"/>
      <c r="J649" s="246"/>
      <c r="K649" s="246"/>
      <c r="L649" s="251"/>
      <c r="M649" s="252"/>
      <c r="N649" s="253"/>
      <c r="O649" s="253"/>
      <c r="P649" s="253"/>
      <c r="Q649" s="253"/>
      <c r="R649" s="253"/>
      <c r="S649" s="253"/>
      <c r="T649" s="25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5" t="s">
        <v>162</v>
      </c>
      <c r="AU649" s="255" t="s">
        <v>86</v>
      </c>
      <c r="AV649" s="14" t="s">
        <v>86</v>
      </c>
      <c r="AW649" s="14" t="s">
        <v>32</v>
      </c>
      <c r="AX649" s="14" t="s">
        <v>75</v>
      </c>
      <c r="AY649" s="255" t="s">
        <v>154</v>
      </c>
    </row>
    <row r="650" spans="1:51" s="14" customFormat="1" ht="12">
      <c r="A650" s="14"/>
      <c r="B650" s="245"/>
      <c r="C650" s="246"/>
      <c r="D650" s="236" t="s">
        <v>162</v>
      </c>
      <c r="E650" s="247" t="s">
        <v>1</v>
      </c>
      <c r="F650" s="248" t="s">
        <v>648</v>
      </c>
      <c r="G650" s="246"/>
      <c r="H650" s="249">
        <v>19.055</v>
      </c>
      <c r="I650" s="250"/>
      <c r="J650" s="246"/>
      <c r="K650" s="246"/>
      <c r="L650" s="251"/>
      <c r="M650" s="252"/>
      <c r="N650" s="253"/>
      <c r="O650" s="253"/>
      <c r="P650" s="253"/>
      <c r="Q650" s="253"/>
      <c r="R650" s="253"/>
      <c r="S650" s="253"/>
      <c r="T650" s="25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5" t="s">
        <v>162</v>
      </c>
      <c r="AU650" s="255" t="s">
        <v>86</v>
      </c>
      <c r="AV650" s="14" t="s">
        <v>86</v>
      </c>
      <c r="AW650" s="14" t="s">
        <v>32</v>
      </c>
      <c r="AX650" s="14" t="s">
        <v>75</v>
      </c>
      <c r="AY650" s="255" t="s">
        <v>154</v>
      </c>
    </row>
    <row r="651" spans="1:51" s="15" customFormat="1" ht="12">
      <c r="A651" s="15"/>
      <c r="B651" s="256"/>
      <c r="C651" s="257"/>
      <c r="D651" s="236" t="s">
        <v>162</v>
      </c>
      <c r="E651" s="258" t="s">
        <v>1</v>
      </c>
      <c r="F651" s="259" t="s">
        <v>172</v>
      </c>
      <c r="G651" s="257"/>
      <c r="H651" s="260">
        <v>203.00000000000003</v>
      </c>
      <c r="I651" s="261"/>
      <c r="J651" s="257"/>
      <c r="K651" s="257"/>
      <c r="L651" s="262"/>
      <c r="M651" s="263"/>
      <c r="N651" s="264"/>
      <c r="O651" s="264"/>
      <c r="P651" s="264"/>
      <c r="Q651" s="264"/>
      <c r="R651" s="264"/>
      <c r="S651" s="264"/>
      <c r="T651" s="26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66" t="s">
        <v>162</v>
      </c>
      <c r="AU651" s="266" t="s">
        <v>86</v>
      </c>
      <c r="AV651" s="15" t="s">
        <v>160</v>
      </c>
      <c r="AW651" s="15" t="s">
        <v>32</v>
      </c>
      <c r="AX651" s="15" t="s">
        <v>83</v>
      </c>
      <c r="AY651" s="266" t="s">
        <v>154</v>
      </c>
    </row>
    <row r="652" spans="1:65" s="2" customFormat="1" ht="24.15" customHeight="1">
      <c r="A652" s="39"/>
      <c r="B652" s="40"/>
      <c r="C652" s="220" t="s">
        <v>649</v>
      </c>
      <c r="D652" s="220" t="s">
        <v>156</v>
      </c>
      <c r="E652" s="221" t="s">
        <v>650</v>
      </c>
      <c r="F652" s="222" t="s">
        <v>651</v>
      </c>
      <c r="G652" s="223" t="s">
        <v>231</v>
      </c>
      <c r="H652" s="224">
        <v>6</v>
      </c>
      <c r="I652" s="225"/>
      <c r="J652" s="226">
        <f>ROUND(I652*H652,2)</f>
        <v>0</v>
      </c>
      <c r="K652" s="227"/>
      <c r="L652" s="45"/>
      <c r="M652" s="228" t="s">
        <v>1</v>
      </c>
      <c r="N652" s="229" t="s">
        <v>40</v>
      </c>
      <c r="O652" s="92"/>
      <c r="P652" s="230">
        <f>O652*H652</f>
        <v>0</v>
      </c>
      <c r="Q652" s="230">
        <v>0.00011</v>
      </c>
      <c r="R652" s="230">
        <f>Q652*H652</f>
        <v>0.00066</v>
      </c>
      <c r="S652" s="230">
        <v>0</v>
      </c>
      <c r="T652" s="231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2" t="s">
        <v>267</v>
      </c>
      <c r="AT652" s="232" t="s">
        <v>156</v>
      </c>
      <c r="AU652" s="232" t="s">
        <v>86</v>
      </c>
      <c r="AY652" s="18" t="s">
        <v>154</v>
      </c>
      <c r="BE652" s="233">
        <f>IF(N652="základní",J652,0)</f>
        <v>0</v>
      </c>
      <c r="BF652" s="233">
        <f>IF(N652="snížená",J652,0)</f>
        <v>0</v>
      </c>
      <c r="BG652" s="233">
        <f>IF(N652="zákl. přenesená",J652,0)</f>
        <v>0</v>
      </c>
      <c r="BH652" s="233">
        <f>IF(N652="sníž. přenesená",J652,0)</f>
        <v>0</v>
      </c>
      <c r="BI652" s="233">
        <f>IF(N652="nulová",J652,0)</f>
        <v>0</v>
      </c>
      <c r="BJ652" s="18" t="s">
        <v>83</v>
      </c>
      <c r="BK652" s="233">
        <f>ROUND(I652*H652,2)</f>
        <v>0</v>
      </c>
      <c r="BL652" s="18" t="s">
        <v>267</v>
      </c>
      <c r="BM652" s="232" t="s">
        <v>652</v>
      </c>
    </row>
    <row r="653" spans="1:51" s="13" customFormat="1" ht="12">
      <c r="A653" s="13"/>
      <c r="B653" s="234"/>
      <c r="C653" s="235"/>
      <c r="D653" s="236" t="s">
        <v>162</v>
      </c>
      <c r="E653" s="237" t="s">
        <v>1</v>
      </c>
      <c r="F653" s="238" t="s">
        <v>653</v>
      </c>
      <c r="G653" s="235"/>
      <c r="H653" s="237" t="s">
        <v>1</v>
      </c>
      <c r="I653" s="239"/>
      <c r="J653" s="235"/>
      <c r="K653" s="235"/>
      <c r="L653" s="240"/>
      <c r="M653" s="241"/>
      <c r="N653" s="242"/>
      <c r="O653" s="242"/>
      <c r="P653" s="242"/>
      <c r="Q653" s="242"/>
      <c r="R653" s="242"/>
      <c r="S653" s="242"/>
      <c r="T653" s="24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4" t="s">
        <v>162</v>
      </c>
      <c r="AU653" s="244" t="s">
        <v>86</v>
      </c>
      <c r="AV653" s="13" t="s">
        <v>83</v>
      </c>
      <c r="AW653" s="13" t="s">
        <v>32</v>
      </c>
      <c r="AX653" s="13" t="s">
        <v>75</v>
      </c>
      <c r="AY653" s="244" t="s">
        <v>154</v>
      </c>
    </row>
    <row r="654" spans="1:51" s="13" customFormat="1" ht="12">
      <c r="A654" s="13"/>
      <c r="B654" s="234"/>
      <c r="C654" s="235"/>
      <c r="D654" s="236" t="s">
        <v>162</v>
      </c>
      <c r="E654" s="237" t="s">
        <v>1</v>
      </c>
      <c r="F654" s="238" t="s">
        <v>654</v>
      </c>
      <c r="G654" s="235"/>
      <c r="H654" s="237" t="s">
        <v>1</v>
      </c>
      <c r="I654" s="239"/>
      <c r="J654" s="235"/>
      <c r="K654" s="235"/>
      <c r="L654" s="240"/>
      <c r="M654" s="241"/>
      <c r="N654" s="242"/>
      <c r="O654" s="242"/>
      <c r="P654" s="242"/>
      <c r="Q654" s="242"/>
      <c r="R654" s="242"/>
      <c r="S654" s="242"/>
      <c r="T654" s="24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4" t="s">
        <v>162</v>
      </c>
      <c r="AU654" s="244" t="s">
        <v>86</v>
      </c>
      <c r="AV654" s="13" t="s">
        <v>83</v>
      </c>
      <c r="AW654" s="13" t="s">
        <v>32</v>
      </c>
      <c r="AX654" s="13" t="s">
        <v>75</v>
      </c>
      <c r="AY654" s="244" t="s">
        <v>154</v>
      </c>
    </row>
    <row r="655" spans="1:51" s="14" customFormat="1" ht="12">
      <c r="A655" s="14"/>
      <c r="B655" s="245"/>
      <c r="C655" s="246"/>
      <c r="D655" s="236" t="s">
        <v>162</v>
      </c>
      <c r="E655" s="247" t="s">
        <v>1</v>
      </c>
      <c r="F655" s="248" t="s">
        <v>655</v>
      </c>
      <c r="G655" s="246"/>
      <c r="H655" s="249">
        <v>4</v>
      </c>
      <c r="I655" s="250"/>
      <c r="J655" s="246"/>
      <c r="K655" s="246"/>
      <c r="L655" s="251"/>
      <c r="M655" s="252"/>
      <c r="N655" s="253"/>
      <c r="O655" s="253"/>
      <c r="P655" s="253"/>
      <c r="Q655" s="253"/>
      <c r="R655" s="253"/>
      <c r="S655" s="253"/>
      <c r="T655" s="25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5" t="s">
        <v>162</v>
      </c>
      <c r="AU655" s="255" t="s">
        <v>86</v>
      </c>
      <c r="AV655" s="14" t="s">
        <v>86</v>
      </c>
      <c r="AW655" s="14" t="s">
        <v>32</v>
      </c>
      <c r="AX655" s="14" t="s">
        <v>75</v>
      </c>
      <c r="AY655" s="255" t="s">
        <v>154</v>
      </c>
    </row>
    <row r="656" spans="1:51" s="13" customFormat="1" ht="12">
      <c r="A656" s="13"/>
      <c r="B656" s="234"/>
      <c r="C656" s="235"/>
      <c r="D656" s="236" t="s">
        <v>162</v>
      </c>
      <c r="E656" s="237" t="s">
        <v>1</v>
      </c>
      <c r="F656" s="238" t="s">
        <v>656</v>
      </c>
      <c r="G656" s="235"/>
      <c r="H656" s="237" t="s">
        <v>1</v>
      </c>
      <c r="I656" s="239"/>
      <c r="J656" s="235"/>
      <c r="K656" s="235"/>
      <c r="L656" s="240"/>
      <c r="M656" s="241"/>
      <c r="N656" s="242"/>
      <c r="O656" s="242"/>
      <c r="P656" s="242"/>
      <c r="Q656" s="242"/>
      <c r="R656" s="242"/>
      <c r="S656" s="242"/>
      <c r="T656" s="24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4" t="s">
        <v>162</v>
      </c>
      <c r="AU656" s="244" t="s">
        <v>86</v>
      </c>
      <c r="AV656" s="13" t="s">
        <v>83</v>
      </c>
      <c r="AW656" s="13" t="s">
        <v>32</v>
      </c>
      <c r="AX656" s="13" t="s">
        <v>75</v>
      </c>
      <c r="AY656" s="244" t="s">
        <v>154</v>
      </c>
    </row>
    <row r="657" spans="1:51" s="14" customFormat="1" ht="12">
      <c r="A657" s="14"/>
      <c r="B657" s="245"/>
      <c r="C657" s="246"/>
      <c r="D657" s="236" t="s">
        <v>162</v>
      </c>
      <c r="E657" s="247" t="s">
        <v>1</v>
      </c>
      <c r="F657" s="248" t="s">
        <v>657</v>
      </c>
      <c r="G657" s="246"/>
      <c r="H657" s="249">
        <v>1.1</v>
      </c>
      <c r="I657" s="250"/>
      <c r="J657" s="246"/>
      <c r="K657" s="246"/>
      <c r="L657" s="251"/>
      <c r="M657" s="252"/>
      <c r="N657" s="253"/>
      <c r="O657" s="253"/>
      <c r="P657" s="253"/>
      <c r="Q657" s="253"/>
      <c r="R657" s="253"/>
      <c r="S657" s="253"/>
      <c r="T657" s="25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5" t="s">
        <v>162</v>
      </c>
      <c r="AU657" s="255" t="s">
        <v>86</v>
      </c>
      <c r="AV657" s="14" t="s">
        <v>86</v>
      </c>
      <c r="AW657" s="14" t="s">
        <v>32</v>
      </c>
      <c r="AX657" s="14" t="s">
        <v>75</v>
      </c>
      <c r="AY657" s="255" t="s">
        <v>154</v>
      </c>
    </row>
    <row r="658" spans="1:51" s="14" customFormat="1" ht="12">
      <c r="A658" s="14"/>
      <c r="B658" s="245"/>
      <c r="C658" s="246"/>
      <c r="D658" s="236" t="s">
        <v>162</v>
      </c>
      <c r="E658" s="247" t="s">
        <v>1</v>
      </c>
      <c r="F658" s="248" t="s">
        <v>658</v>
      </c>
      <c r="G658" s="246"/>
      <c r="H658" s="249">
        <v>0.9</v>
      </c>
      <c r="I658" s="250"/>
      <c r="J658" s="246"/>
      <c r="K658" s="246"/>
      <c r="L658" s="251"/>
      <c r="M658" s="252"/>
      <c r="N658" s="253"/>
      <c r="O658" s="253"/>
      <c r="P658" s="253"/>
      <c r="Q658" s="253"/>
      <c r="R658" s="253"/>
      <c r="S658" s="253"/>
      <c r="T658" s="25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5" t="s">
        <v>162</v>
      </c>
      <c r="AU658" s="255" t="s">
        <v>86</v>
      </c>
      <c r="AV658" s="14" t="s">
        <v>86</v>
      </c>
      <c r="AW658" s="14" t="s">
        <v>32</v>
      </c>
      <c r="AX658" s="14" t="s">
        <v>75</v>
      </c>
      <c r="AY658" s="255" t="s">
        <v>154</v>
      </c>
    </row>
    <row r="659" spans="1:51" s="15" customFormat="1" ht="12">
      <c r="A659" s="15"/>
      <c r="B659" s="256"/>
      <c r="C659" s="257"/>
      <c r="D659" s="236" t="s">
        <v>162</v>
      </c>
      <c r="E659" s="258" t="s">
        <v>1</v>
      </c>
      <c r="F659" s="259" t="s">
        <v>172</v>
      </c>
      <c r="G659" s="257"/>
      <c r="H659" s="260">
        <v>6</v>
      </c>
      <c r="I659" s="261"/>
      <c r="J659" s="257"/>
      <c r="K659" s="257"/>
      <c r="L659" s="262"/>
      <c r="M659" s="263"/>
      <c r="N659" s="264"/>
      <c r="O659" s="264"/>
      <c r="P659" s="264"/>
      <c r="Q659" s="264"/>
      <c r="R659" s="264"/>
      <c r="S659" s="264"/>
      <c r="T659" s="26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66" t="s">
        <v>162</v>
      </c>
      <c r="AU659" s="266" t="s">
        <v>86</v>
      </c>
      <c r="AV659" s="15" t="s">
        <v>160</v>
      </c>
      <c r="AW659" s="15" t="s">
        <v>32</v>
      </c>
      <c r="AX659" s="15" t="s">
        <v>83</v>
      </c>
      <c r="AY659" s="266" t="s">
        <v>154</v>
      </c>
    </row>
    <row r="660" spans="1:65" s="2" customFormat="1" ht="16.5" customHeight="1">
      <c r="A660" s="39"/>
      <c r="B660" s="40"/>
      <c r="C660" s="220" t="s">
        <v>659</v>
      </c>
      <c r="D660" s="220" t="s">
        <v>156</v>
      </c>
      <c r="E660" s="221" t="s">
        <v>660</v>
      </c>
      <c r="F660" s="222" t="s">
        <v>661</v>
      </c>
      <c r="G660" s="223" t="s">
        <v>231</v>
      </c>
      <c r="H660" s="224">
        <v>354</v>
      </c>
      <c r="I660" s="225"/>
      <c r="J660" s="226">
        <f>ROUND(I660*H660,2)</f>
        <v>0</v>
      </c>
      <c r="K660" s="227"/>
      <c r="L660" s="45"/>
      <c r="M660" s="228" t="s">
        <v>1</v>
      </c>
      <c r="N660" s="229" t="s">
        <v>40</v>
      </c>
      <c r="O660" s="92"/>
      <c r="P660" s="230">
        <f>O660*H660</f>
        <v>0</v>
      </c>
      <c r="Q660" s="230">
        <v>0.001</v>
      </c>
      <c r="R660" s="230">
        <f>Q660*H660</f>
        <v>0.354</v>
      </c>
      <c r="S660" s="230">
        <v>0.00031</v>
      </c>
      <c r="T660" s="231">
        <f>S660*H660</f>
        <v>0.10974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32" t="s">
        <v>267</v>
      </c>
      <c r="AT660" s="232" t="s">
        <v>156</v>
      </c>
      <c r="AU660" s="232" t="s">
        <v>86</v>
      </c>
      <c r="AY660" s="18" t="s">
        <v>154</v>
      </c>
      <c r="BE660" s="233">
        <f>IF(N660="základní",J660,0)</f>
        <v>0</v>
      </c>
      <c r="BF660" s="233">
        <f>IF(N660="snížená",J660,0)</f>
        <v>0</v>
      </c>
      <c r="BG660" s="233">
        <f>IF(N660="zákl. přenesená",J660,0)</f>
        <v>0</v>
      </c>
      <c r="BH660" s="233">
        <f>IF(N660="sníž. přenesená",J660,0)</f>
        <v>0</v>
      </c>
      <c r="BI660" s="233">
        <f>IF(N660="nulová",J660,0)</f>
        <v>0</v>
      </c>
      <c r="BJ660" s="18" t="s">
        <v>83</v>
      </c>
      <c r="BK660" s="233">
        <f>ROUND(I660*H660,2)</f>
        <v>0</v>
      </c>
      <c r="BL660" s="18" t="s">
        <v>267</v>
      </c>
      <c r="BM660" s="232" t="s">
        <v>662</v>
      </c>
    </row>
    <row r="661" spans="1:51" s="13" customFormat="1" ht="12">
      <c r="A661" s="13"/>
      <c r="B661" s="234"/>
      <c r="C661" s="235"/>
      <c r="D661" s="236" t="s">
        <v>162</v>
      </c>
      <c r="E661" s="237" t="s">
        <v>1</v>
      </c>
      <c r="F661" s="238" t="s">
        <v>167</v>
      </c>
      <c r="G661" s="235"/>
      <c r="H661" s="237" t="s">
        <v>1</v>
      </c>
      <c r="I661" s="239"/>
      <c r="J661" s="235"/>
      <c r="K661" s="235"/>
      <c r="L661" s="240"/>
      <c r="M661" s="241"/>
      <c r="N661" s="242"/>
      <c r="O661" s="242"/>
      <c r="P661" s="242"/>
      <c r="Q661" s="242"/>
      <c r="R661" s="242"/>
      <c r="S661" s="242"/>
      <c r="T661" s="24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4" t="s">
        <v>162</v>
      </c>
      <c r="AU661" s="244" t="s">
        <v>86</v>
      </c>
      <c r="AV661" s="13" t="s">
        <v>83</v>
      </c>
      <c r="AW661" s="13" t="s">
        <v>32</v>
      </c>
      <c r="AX661" s="13" t="s">
        <v>75</v>
      </c>
      <c r="AY661" s="244" t="s">
        <v>154</v>
      </c>
    </row>
    <row r="662" spans="1:51" s="13" customFormat="1" ht="12">
      <c r="A662" s="13"/>
      <c r="B662" s="234"/>
      <c r="C662" s="235"/>
      <c r="D662" s="236" t="s">
        <v>162</v>
      </c>
      <c r="E662" s="237" t="s">
        <v>1</v>
      </c>
      <c r="F662" s="238" t="s">
        <v>254</v>
      </c>
      <c r="G662" s="235"/>
      <c r="H662" s="237" t="s">
        <v>1</v>
      </c>
      <c r="I662" s="239"/>
      <c r="J662" s="235"/>
      <c r="K662" s="235"/>
      <c r="L662" s="240"/>
      <c r="M662" s="241"/>
      <c r="N662" s="242"/>
      <c r="O662" s="242"/>
      <c r="P662" s="242"/>
      <c r="Q662" s="242"/>
      <c r="R662" s="242"/>
      <c r="S662" s="242"/>
      <c r="T662" s="24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4" t="s">
        <v>162</v>
      </c>
      <c r="AU662" s="244" t="s">
        <v>86</v>
      </c>
      <c r="AV662" s="13" t="s">
        <v>83</v>
      </c>
      <c r="AW662" s="13" t="s">
        <v>32</v>
      </c>
      <c r="AX662" s="13" t="s">
        <v>75</v>
      </c>
      <c r="AY662" s="244" t="s">
        <v>154</v>
      </c>
    </row>
    <row r="663" spans="1:51" s="14" customFormat="1" ht="12">
      <c r="A663" s="14"/>
      <c r="B663" s="245"/>
      <c r="C663" s="246"/>
      <c r="D663" s="236" t="s">
        <v>162</v>
      </c>
      <c r="E663" s="247" t="s">
        <v>1</v>
      </c>
      <c r="F663" s="248" t="s">
        <v>663</v>
      </c>
      <c r="G663" s="246"/>
      <c r="H663" s="249">
        <v>37.53</v>
      </c>
      <c r="I663" s="250"/>
      <c r="J663" s="246"/>
      <c r="K663" s="246"/>
      <c r="L663" s="251"/>
      <c r="M663" s="252"/>
      <c r="N663" s="253"/>
      <c r="O663" s="253"/>
      <c r="P663" s="253"/>
      <c r="Q663" s="253"/>
      <c r="R663" s="253"/>
      <c r="S663" s="253"/>
      <c r="T663" s="25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5" t="s">
        <v>162</v>
      </c>
      <c r="AU663" s="255" t="s">
        <v>86</v>
      </c>
      <c r="AV663" s="14" t="s">
        <v>86</v>
      </c>
      <c r="AW663" s="14" t="s">
        <v>32</v>
      </c>
      <c r="AX663" s="14" t="s">
        <v>75</v>
      </c>
      <c r="AY663" s="255" t="s">
        <v>154</v>
      </c>
    </row>
    <row r="664" spans="1:51" s="14" customFormat="1" ht="12">
      <c r="A664" s="14"/>
      <c r="B664" s="245"/>
      <c r="C664" s="246"/>
      <c r="D664" s="236" t="s">
        <v>162</v>
      </c>
      <c r="E664" s="247" t="s">
        <v>1</v>
      </c>
      <c r="F664" s="248" t="s">
        <v>664</v>
      </c>
      <c r="G664" s="246"/>
      <c r="H664" s="249">
        <v>-5</v>
      </c>
      <c r="I664" s="250"/>
      <c r="J664" s="246"/>
      <c r="K664" s="246"/>
      <c r="L664" s="251"/>
      <c r="M664" s="252"/>
      <c r="N664" s="253"/>
      <c r="O664" s="253"/>
      <c r="P664" s="253"/>
      <c r="Q664" s="253"/>
      <c r="R664" s="253"/>
      <c r="S664" s="253"/>
      <c r="T664" s="25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5" t="s">
        <v>162</v>
      </c>
      <c r="AU664" s="255" t="s">
        <v>86</v>
      </c>
      <c r="AV664" s="14" t="s">
        <v>86</v>
      </c>
      <c r="AW664" s="14" t="s">
        <v>32</v>
      </c>
      <c r="AX664" s="14" t="s">
        <v>75</v>
      </c>
      <c r="AY664" s="255" t="s">
        <v>154</v>
      </c>
    </row>
    <row r="665" spans="1:51" s="13" customFormat="1" ht="12">
      <c r="A665" s="13"/>
      <c r="B665" s="234"/>
      <c r="C665" s="235"/>
      <c r="D665" s="236" t="s">
        <v>162</v>
      </c>
      <c r="E665" s="237" t="s">
        <v>1</v>
      </c>
      <c r="F665" s="238" t="s">
        <v>665</v>
      </c>
      <c r="G665" s="235"/>
      <c r="H665" s="237" t="s">
        <v>1</v>
      </c>
      <c r="I665" s="239"/>
      <c r="J665" s="235"/>
      <c r="K665" s="235"/>
      <c r="L665" s="240"/>
      <c r="M665" s="241"/>
      <c r="N665" s="242"/>
      <c r="O665" s="242"/>
      <c r="P665" s="242"/>
      <c r="Q665" s="242"/>
      <c r="R665" s="242"/>
      <c r="S665" s="242"/>
      <c r="T665" s="24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4" t="s">
        <v>162</v>
      </c>
      <c r="AU665" s="244" t="s">
        <v>86</v>
      </c>
      <c r="AV665" s="13" t="s">
        <v>83</v>
      </c>
      <c r="AW665" s="13" t="s">
        <v>32</v>
      </c>
      <c r="AX665" s="13" t="s">
        <v>75</v>
      </c>
      <c r="AY665" s="244" t="s">
        <v>154</v>
      </c>
    </row>
    <row r="666" spans="1:51" s="14" customFormat="1" ht="12">
      <c r="A666" s="14"/>
      <c r="B666" s="245"/>
      <c r="C666" s="246"/>
      <c r="D666" s="236" t="s">
        <v>162</v>
      </c>
      <c r="E666" s="247" t="s">
        <v>1</v>
      </c>
      <c r="F666" s="248" t="s">
        <v>331</v>
      </c>
      <c r="G666" s="246"/>
      <c r="H666" s="249">
        <v>52.1</v>
      </c>
      <c r="I666" s="250"/>
      <c r="J666" s="246"/>
      <c r="K666" s="246"/>
      <c r="L666" s="251"/>
      <c r="M666" s="252"/>
      <c r="N666" s="253"/>
      <c r="O666" s="253"/>
      <c r="P666" s="253"/>
      <c r="Q666" s="253"/>
      <c r="R666" s="253"/>
      <c r="S666" s="253"/>
      <c r="T666" s="25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5" t="s">
        <v>162</v>
      </c>
      <c r="AU666" s="255" t="s">
        <v>86</v>
      </c>
      <c r="AV666" s="14" t="s">
        <v>86</v>
      </c>
      <c r="AW666" s="14" t="s">
        <v>32</v>
      </c>
      <c r="AX666" s="14" t="s">
        <v>75</v>
      </c>
      <c r="AY666" s="255" t="s">
        <v>154</v>
      </c>
    </row>
    <row r="667" spans="1:51" s="13" customFormat="1" ht="12">
      <c r="A667" s="13"/>
      <c r="B667" s="234"/>
      <c r="C667" s="235"/>
      <c r="D667" s="236" t="s">
        <v>162</v>
      </c>
      <c r="E667" s="237" t="s">
        <v>1</v>
      </c>
      <c r="F667" s="238" t="s">
        <v>401</v>
      </c>
      <c r="G667" s="235"/>
      <c r="H667" s="237" t="s">
        <v>1</v>
      </c>
      <c r="I667" s="239"/>
      <c r="J667" s="235"/>
      <c r="K667" s="235"/>
      <c r="L667" s="240"/>
      <c r="M667" s="241"/>
      <c r="N667" s="242"/>
      <c r="O667" s="242"/>
      <c r="P667" s="242"/>
      <c r="Q667" s="242"/>
      <c r="R667" s="242"/>
      <c r="S667" s="242"/>
      <c r="T667" s="24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4" t="s">
        <v>162</v>
      </c>
      <c r="AU667" s="244" t="s">
        <v>86</v>
      </c>
      <c r="AV667" s="13" t="s">
        <v>83</v>
      </c>
      <c r="AW667" s="13" t="s">
        <v>32</v>
      </c>
      <c r="AX667" s="13" t="s">
        <v>75</v>
      </c>
      <c r="AY667" s="244" t="s">
        <v>154</v>
      </c>
    </row>
    <row r="668" spans="1:51" s="14" customFormat="1" ht="12">
      <c r="A668" s="14"/>
      <c r="B668" s="245"/>
      <c r="C668" s="246"/>
      <c r="D668" s="236" t="s">
        <v>162</v>
      </c>
      <c r="E668" s="247" t="s">
        <v>1</v>
      </c>
      <c r="F668" s="248" t="s">
        <v>666</v>
      </c>
      <c r="G668" s="246"/>
      <c r="H668" s="249">
        <v>2.698</v>
      </c>
      <c r="I668" s="250"/>
      <c r="J668" s="246"/>
      <c r="K668" s="246"/>
      <c r="L668" s="251"/>
      <c r="M668" s="252"/>
      <c r="N668" s="253"/>
      <c r="O668" s="253"/>
      <c r="P668" s="253"/>
      <c r="Q668" s="253"/>
      <c r="R668" s="253"/>
      <c r="S668" s="253"/>
      <c r="T668" s="25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5" t="s">
        <v>162</v>
      </c>
      <c r="AU668" s="255" t="s">
        <v>86</v>
      </c>
      <c r="AV668" s="14" t="s">
        <v>86</v>
      </c>
      <c r="AW668" s="14" t="s">
        <v>32</v>
      </c>
      <c r="AX668" s="14" t="s">
        <v>75</v>
      </c>
      <c r="AY668" s="255" t="s">
        <v>154</v>
      </c>
    </row>
    <row r="669" spans="1:51" s="14" customFormat="1" ht="12">
      <c r="A669" s="14"/>
      <c r="B669" s="245"/>
      <c r="C669" s="246"/>
      <c r="D669" s="236" t="s">
        <v>162</v>
      </c>
      <c r="E669" s="247" t="s">
        <v>1</v>
      </c>
      <c r="F669" s="248" t="s">
        <v>667</v>
      </c>
      <c r="G669" s="246"/>
      <c r="H669" s="249">
        <v>66.862</v>
      </c>
      <c r="I669" s="250"/>
      <c r="J669" s="246"/>
      <c r="K669" s="246"/>
      <c r="L669" s="251"/>
      <c r="M669" s="252"/>
      <c r="N669" s="253"/>
      <c r="O669" s="253"/>
      <c r="P669" s="253"/>
      <c r="Q669" s="253"/>
      <c r="R669" s="253"/>
      <c r="S669" s="253"/>
      <c r="T669" s="25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5" t="s">
        <v>162</v>
      </c>
      <c r="AU669" s="255" t="s">
        <v>86</v>
      </c>
      <c r="AV669" s="14" t="s">
        <v>86</v>
      </c>
      <c r="AW669" s="14" t="s">
        <v>32</v>
      </c>
      <c r="AX669" s="14" t="s">
        <v>75</v>
      </c>
      <c r="AY669" s="255" t="s">
        <v>154</v>
      </c>
    </row>
    <row r="670" spans="1:51" s="14" customFormat="1" ht="12">
      <c r="A670" s="14"/>
      <c r="B670" s="245"/>
      <c r="C670" s="246"/>
      <c r="D670" s="236" t="s">
        <v>162</v>
      </c>
      <c r="E670" s="247" t="s">
        <v>1</v>
      </c>
      <c r="F670" s="248" t="s">
        <v>668</v>
      </c>
      <c r="G670" s="246"/>
      <c r="H670" s="249">
        <v>-12.854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5" t="s">
        <v>162</v>
      </c>
      <c r="AU670" s="255" t="s">
        <v>86</v>
      </c>
      <c r="AV670" s="14" t="s">
        <v>86</v>
      </c>
      <c r="AW670" s="14" t="s">
        <v>32</v>
      </c>
      <c r="AX670" s="14" t="s">
        <v>75</v>
      </c>
      <c r="AY670" s="255" t="s">
        <v>154</v>
      </c>
    </row>
    <row r="671" spans="1:51" s="14" customFormat="1" ht="12">
      <c r="A671" s="14"/>
      <c r="B671" s="245"/>
      <c r="C671" s="246"/>
      <c r="D671" s="236" t="s">
        <v>162</v>
      </c>
      <c r="E671" s="247" t="s">
        <v>1</v>
      </c>
      <c r="F671" s="248" t="s">
        <v>669</v>
      </c>
      <c r="G671" s="246"/>
      <c r="H671" s="249">
        <v>4.23</v>
      </c>
      <c r="I671" s="250"/>
      <c r="J671" s="246"/>
      <c r="K671" s="246"/>
      <c r="L671" s="251"/>
      <c r="M671" s="252"/>
      <c r="N671" s="253"/>
      <c r="O671" s="253"/>
      <c r="P671" s="253"/>
      <c r="Q671" s="253"/>
      <c r="R671" s="253"/>
      <c r="S671" s="253"/>
      <c r="T671" s="25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5" t="s">
        <v>162</v>
      </c>
      <c r="AU671" s="255" t="s">
        <v>86</v>
      </c>
      <c r="AV671" s="14" t="s">
        <v>86</v>
      </c>
      <c r="AW671" s="14" t="s">
        <v>32</v>
      </c>
      <c r="AX671" s="14" t="s">
        <v>75</v>
      </c>
      <c r="AY671" s="255" t="s">
        <v>154</v>
      </c>
    </row>
    <row r="672" spans="1:51" s="13" customFormat="1" ht="12">
      <c r="A672" s="13"/>
      <c r="B672" s="234"/>
      <c r="C672" s="235"/>
      <c r="D672" s="236" t="s">
        <v>162</v>
      </c>
      <c r="E672" s="237" t="s">
        <v>1</v>
      </c>
      <c r="F672" s="238" t="s">
        <v>403</v>
      </c>
      <c r="G672" s="235"/>
      <c r="H672" s="237" t="s">
        <v>1</v>
      </c>
      <c r="I672" s="239"/>
      <c r="J672" s="235"/>
      <c r="K672" s="235"/>
      <c r="L672" s="240"/>
      <c r="M672" s="241"/>
      <c r="N672" s="242"/>
      <c r="O672" s="242"/>
      <c r="P672" s="242"/>
      <c r="Q672" s="242"/>
      <c r="R672" s="242"/>
      <c r="S672" s="242"/>
      <c r="T672" s="24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4" t="s">
        <v>162</v>
      </c>
      <c r="AU672" s="244" t="s">
        <v>86</v>
      </c>
      <c r="AV672" s="13" t="s">
        <v>83</v>
      </c>
      <c r="AW672" s="13" t="s">
        <v>32</v>
      </c>
      <c r="AX672" s="13" t="s">
        <v>75</v>
      </c>
      <c r="AY672" s="244" t="s">
        <v>154</v>
      </c>
    </row>
    <row r="673" spans="1:51" s="14" customFormat="1" ht="12">
      <c r="A673" s="14"/>
      <c r="B673" s="245"/>
      <c r="C673" s="246"/>
      <c r="D673" s="236" t="s">
        <v>162</v>
      </c>
      <c r="E673" s="247" t="s">
        <v>1</v>
      </c>
      <c r="F673" s="248" t="s">
        <v>670</v>
      </c>
      <c r="G673" s="246"/>
      <c r="H673" s="249">
        <v>7.952</v>
      </c>
      <c r="I673" s="250"/>
      <c r="J673" s="246"/>
      <c r="K673" s="246"/>
      <c r="L673" s="251"/>
      <c r="M673" s="252"/>
      <c r="N673" s="253"/>
      <c r="O673" s="253"/>
      <c r="P673" s="253"/>
      <c r="Q673" s="253"/>
      <c r="R673" s="253"/>
      <c r="S673" s="253"/>
      <c r="T673" s="25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5" t="s">
        <v>162</v>
      </c>
      <c r="AU673" s="255" t="s">
        <v>86</v>
      </c>
      <c r="AV673" s="14" t="s">
        <v>86</v>
      </c>
      <c r="AW673" s="14" t="s">
        <v>32</v>
      </c>
      <c r="AX673" s="14" t="s">
        <v>75</v>
      </c>
      <c r="AY673" s="255" t="s">
        <v>154</v>
      </c>
    </row>
    <row r="674" spans="1:51" s="14" customFormat="1" ht="12">
      <c r="A674" s="14"/>
      <c r="B674" s="245"/>
      <c r="C674" s="246"/>
      <c r="D674" s="236" t="s">
        <v>162</v>
      </c>
      <c r="E674" s="247" t="s">
        <v>1</v>
      </c>
      <c r="F674" s="248" t="s">
        <v>671</v>
      </c>
      <c r="G674" s="246"/>
      <c r="H674" s="249">
        <v>68.276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5" t="s">
        <v>162</v>
      </c>
      <c r="AU674" s="255" t="s">
        <v>86</v>
      </c>
      <c r="AV674" s="14" t="s">
        <v>86</v>
      </c>
      <c r="AW674" s="14" t="s">
        <v>32</v>
      </c>
      <c r="AX674" s="14" t="s">
        <v>75</v>
      </c>
      <c r="AY674" s="255" t="s">
        <v>154</v>
      </c>
    </row>
    <row r="675" spans="1:51" s="14" customFormat="1" ht="12">
      <c r="A675" s="14"/>
      <c r="B675" s="245"/>
      <c r="C675" s="246"/>
      <c r="D675" s="236" t="s">
        <v>162</v>
      </c>
      <c r="E675" s="247" t="s">
        <v>1</v>
      </c>
      <c r="F675" s="248" t="s">
        <v>672</v>
      </c>
      <c r="G675" s="246"/>
      <c r="H675" s="249">
        <v>-16.742</v>
      </c>
      <c r="I675" s="250"/>
      <c r="J675" s="246"/>
      <c r="K675" s="246"/>
      <c r="L675" s="251"/>
      <c r="M675" s="252"/>
      <c r="N675" s="253"/>
      <c r="O675" s="253"/>
      <c r="P675" s="253"/>
      <c r="Q675" s="253"/>
      <c r="R675" s="253"/>
      <c r="S675" s="253"/>
      <c r="T675" s="25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5" t="s">
        <v>162</v>
      </c>
      <c r="AU675" s="255" t="s">
        <v>86</v>
      </c>
      <c r="AV675" s="14" t="s">
        <v>86</v>
      </c>
      <c r="AW675" s="14" t="s">
        <v>32</v>
      </c>
      <c r="AX675" s="14" t="s">
        <v>75</v>
      </c>
      <c r="AY675" s="255" t="s">
        <v>154</v>
      </c>
    </row>
    <row r="676" spans="1:51" s="14" customFormat="1" ht="12">
      <c r="A676" s="14"/>
      <c r="B676" s="245"/>
      <c r="C676" s="246"/>
      <c r="D676" s="236" t="s">
        <v>162</v>
      </c>
      <c r="E676" s="247" t="s">
        <v>1</v>
      </c>
      <c r="F676" s="248" t="s">
        <v>673</v>
      </c>
      <c r="G676" s="246"/>
      <c r="H676" s="249">
        <v>5.64</v>
      </c>
      <c r="I676" s="250"/>
      <c r="J676" s="246"/>
      <c r="K676" s="246"/>
      <c r="L676" s="251"/>
      <c r="M676" s="252"/>
      <c r="N676" s="253"/>
      <c r="O676" s="253"/>
      <c r="P676" s="253"/>
      <c r="Q676" s="253"/>
      <c r="R676" s="253"/>
      <c r="S676" s="253"/>
      <c r="T676" s="25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5" t="s">
        <v>162</v>
      </c>
      <c r="AU676" s="255" t="s">
        <v>86</v>
      </c>
      <c r="AV676" s="14" t="s">
        <v>86</v>
      </c>
      <c r="AW676" s="14" t="s">
        <v>32</v>
      </c>
      <c r="AX676" s="14" t="s">
        <v>75</v>
      </c>
      <c r="AY676" s="255" t="s">
        <v>154</v>
      </c>
    </row>
    <row r="677" spans="1:51" s="13" customFormat="1" ht="12">
      <c r="A677" s="13"/>
      <c r="B677" s="234"/>
      <c r="C677" s="235"/>
      <c r="D677" s="236" t="s">
        <v>162</v>
      </c>
      <c r="E677" s="237" t="s">
        <v>1</v>
      </c>
      <c r="F677" s="238" t="s">
        <v>163</v>
      </c>
      <c r="G677" s="235"/>
      <c r="H677" s="237" t="s">
        <v>1</v>
      </c>
      <c r="I677" s="239"/>
      <c r="J677" s="235"/>
      <c r="K677" s="235"/>
      <c r="L677" s="240"/>
      <c r="M677" s="241"/>
      <c r="N677" s="242"/>
      <c r="O677" s="242"/>
      <c r="P677" s="242"/>
      <c r="Q677" s="242"/>
      <c r="R677" s="242"/>
      <c r="S677" s="242"/>
      <c r="T677" s="24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4" t="s">
        <v>162</v>
      </c>
      <c r="AU677" s="244" t="s">
        <v>86</v>
      </c>
      <c r="AV677" s="13" t="s">
        <v>83</v>
      </c>
      <c r="AW677" s="13" t="s">
        <v>32</v>
      </c>
      <c r="AX677" s="13" t="s">
        <v>75</v>
      </c>
      <c r="AY677" s="244" t="s">
        <v>154</v>
      </c>
    </row>
    <row r="678" spans="1:51" s="13" customFormat="1" ht="12">
      <c r="A678" s="13"/>
      <c r="B678" s="234"/>
      <c r="C678" s="235"/>
      <c r="D678" s="236" t="s">
        <v>162</v>
      </c>
      <c r="E678" s="237" t="s">
        <v>1</v>
      </c>
      <c r="F678" s="238" t="s">
        <v>164</v>
      </c>
      <c r="G678" s="235"/>
      <c r="H678" s="237" t="s">
        <v>1</v>
      </c>
      <c r="I678" s="239"/>
      <c r="J678" s="235"/>
      <c r="K678" s="235"/>
      <c r="L678" s="240"/>
      <c r="M678" s="241"/>
      <c r="N678" s="242"/>
      <c r="O678" s="242"/>
      <c r="P678" s="242"/>
      <c r="Q678" s="242"/>
      <c r="R678" s="242"/>
      <c r="S678" s="242"/>
      <c r="T678" s="24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4" t="s">
        <v>162</v>
      </c>
      <c r="AU678" s="244" t="s">
        <v>86</v>
      </c>
      <c r="AV678" s="13" t="s">
        <v>83</v>
      </c>
      <c r="AW678" s="13" t="s">
        <v>32</v>
      </c>
      <c r="AX678" s="13" t="s">
        <v>75</v>
      </c>
      <c r="AY678" s="244" t="s">
        <v>154</v>
      </c>
    </row>
    <row r="679" spans="1:51" s="14" customFormat="1" ht="12">
      <c r="A679" s="14"/>
      <c r="B679" s="245"/>
      <c r="C679" s="246"/>
      <c r="D679" s="236" t="s">
        <v>162</v>
      </c>
      <c r="E679" s="247" t="s">
        <v>1</v>
      </c>
      <c r="F679" s="248" t="s">
        <v>674</v>
      </c>
      <c r="G679" s="246"/>
      <c r="H679" s="249">
        <v>50.856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5" t="s">
        <v>162</v>
      </c>
      <c r="AU679" s="255" t="s">
        <v>86</v>
      </c>
      <c r="AV679" s="14" t="s">
        <v>86</v>
      </c>
      <c r="AW679" s="14" t="s">
        <v>32</v>
      </c>
      <c r="AX679" s="14" t="s">
        <v>75</v>
      </c>
      <c r="AY679" s="255" t="s">
        <v>154</v>
      </c>
    </row>
    <row r="680" spans="1:51" s="14" customFormat="1" ht="12">
      <c r="A680" s="14"/>
      <c r="B680" s="245"/>
      <c r="C680" s="246"/>
      <c r="D680" s="236" t="s">
        <v>162</v>
      </c>
      <c r="E680" s="247" t="s">
        <v>1</v>
      </c>
      <c r="F680" s="248" t="s">
        <v>675</v>
      </c>
      <c r="G680" s="246"/>
      <c r="H680" s="249">
        <v>-13.005</v>
      </c>
      <c r="I680" s="250"/>
      <c r="J680" s="246"/>
      <c r="K680" s="246"/>
      <c r="L680" s="251"/>
      <c r="M680" s="252"/>
      <c r="N680" s="253"/>
      <c r="O680" s="253"/>
      <c r="P680" s="253"/>
      <c r="Q680" s="253"/>
      <c r="R680" s="253"/>
      <c r="S680" s="253"/>
      <c r="T680" s="25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5" t="s">
        <v>162</v>
      </c>
      <c r="AU680" s="255" t="s">
        <v>86</v>
      </c>
      <c r="AV680" s="14" t="s">
        <v>86</v>
      </c>
      <c r="AW680" s="14" t="s">
        <v>32</v>
      </c>
      <c r="AX680" s="14" t="s">
        <v>75</v>
      </c>
      <c r="AY680" s="255" t="s">
        <v>154</v>
      </c>
    </row>
    <row r="681" spans="1:51" s="14" customFormat="1" ht="12">
      <c r="A681" s="14"/>
      <c r="B681" s="245"/>
      <c r="C681" s="246"/>
      <c r="D681" s="236" t="s">
        <v>162</v>
      </c>
      <c r="E681" s="247" t="s">
        <v>1</v>
      </c>
      <c r="F681" s="248" t="s">
        <v>676</v>
      </c>
      <c r="G681" s="246"/>
      <c r="H681" s="249">
        <v>4.2</v>
      </c>
      <c r="I681" s="250"/>
      <c r="J681" s="246"/>
      <c r="K681" s="246"/>
      <c r="L681" s="251"/>
      <c r="M681" s="252"/>
      <c r="N681" s="253"/>
      <c r="O681" s="253"/>
      <c r="P681" s="253"/>
      <c r="Q681" s="253"/>
      <c r="R681" s="253"/>
      <c r="S681" s="253"/>
      <c r="T681" s="25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5" t="s">
        <v>162</v>
      </c>
      <c r="AU681" s="255" t="s">
        <v>86</v>
      </c>
      <c r="AV681" s="14" t="s">
        <v>86</v>
      </c>
      <c r="AW681" s="14" t="s">
        <v>32</v>
      </c>
      <c r="AX681" s="14" t="s">
        <v>75</v>
      </c>
      <c r="AY681" s="255" t="s">
        <v>154</v>
      </c>
    </row>
    <row r="682" spans="1:51" s="13" customFormat="1" ht="12">
      <c r="A682" s="13"/>
      <c r="B682" s="234"/>
      <c r="C682" s="235"/>
      <c r="D682" s="236" t="s">
        <v>162</v>
      </c>
      <c r="E682" s="237" t="s">
        <v>1</v>
      </c>
      <c r="F682" s="238" t="s">
        <v>213</v>
      </c>
      <c r="G682" s="235"/>
      <c r="H682" s="237" t="s">
        <v>1</v>
      </c>
      <c r="I682" s="239"/>
      <c r="J682" s="235"/>
      <c r="K682" s="235"/>
      <c r="L682" s="240"/>
      <c r="M682" s="241"/>
      <c r="N682" s="242"/>
      <c r="O682" s="242"/>
      <c r="P682" s="242"/>
      <c r="Q682" s="242"/>
      <c r="R682" s="242"/>
      <c r="S682" s="242"/>
      <c r="T682" s="24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4" t="s">
        <v>162</v>
      </c>
      <c r="AU682" s="244" t="s">
        <v>86</v>
      </c>
      <c r="AV682" s="13" t="s">
        <v>83</v>
      </c>
      <c r="AW682" s="13" t="s">
        <v>32</v>
      </c>
      <c r="AX682" s="13" t="s">
        <v>75</v>
      </c>
      <c r="AY682" s="244" t="s">
        <v>154</v>
      </c>
    </row>
    <row r="683" spans="1:51" s="13" customFormat="1" ht="12">
      <c r="A683" s="13"/>
      <c r="B683" s="234"/>
      <c r="C683" s="235"/>
      <c r="D683" s="236" t="s">
        <v>162</v>
      </c>
      <c r="E683" s="237" t="s">
        <v>1</v>
      </c>
      <c r="F683" s="238" t="s">
        <v>677</v>
      </c>
      <c r="G683" s="235"/>
      <c r="H683" s="237" t="s">
        <v>1</v>
      </c>
      <c r="I683" s="239"/>
      <c r="J683" s="235"/>
      <c r="K683" s="235"/>
      <c r="L683" s="240"/>
      <c r="M683" s="241"/>
      <c r="N683" s="242"/>
      <c r="O683" s="242"/>
      <c r="P683" s="242"/>
      <c r="Q683" s="242"/>
      <c r="R683" s="242"/>
      <c r="S683" s="242"/>
      <c r="T683" s="24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4" t="s">
        <v>162</v>
      </c>
      <c r="AU683" s="244" t="s">
        <v>86</v>
      </c>
      <c r="AV683" s="13" t="s">
        <v>83</v>
      </c>
      <c r="AW683" s="13" t="s">
        <v>32</v>
      </c>
      <c r="AX683" s="13" t="s">
        <v>75</v>
      </c>
      <c r="AY683" s="244" t="s">
        <v>154</v>
      </c>
    </row>
    <row r="684" spans="1:51" s="14" customFormat="1" ht="12">
      <c r="A684" s="14"/>
      <c r="B684" s="245"/>
      <c r="C684" s="246"/>
      <c r="D684" s="236" t="s">
        <v>162</v>
      </c>
      <c r="E684" s="247" t="s">
        <v>1</v>
      </c>
      <c r="F684" s="248" t="s">
        <v>678</v>
      </c>
      <c r="G684" s="246"/>
      <c r="H684" s="249">
        <v>1.935</v>
      </c>
      <c r="I684" s="250"/>
      <c r="J684" s="246"/>
      <c r="K684" s="246"/>
      <c r="L684" s="251"/>
      <c r="M684" s="252"/>
      <c r="N684" s="253"/>
      <c r="O684" s="253"/>
      <c r="P684" s="253"/>
      <c r="Q684" s="253"/>
      <c r="R684" s="253"/>
      <c r="S684" s="253"/>
      <c r="T684" s="25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5" t="s">
        <v>162</v>
      </c>
      <c r="AU684" s="255" t="s">
        <v>86</v>
      </c>
      <c r="AV684" s="14" t="s">
        <v>86</v>
      </c>
      <c r="AW684" s="14" t="s">
        <v>32</v>
      </c>
      <c r="AX684" s="14" t="s">
        <v>75</v>
      </c>
      <c r="AY684" s="255" t="s">
        <v>154</v>
      </c>
    </row>
    <row r="685" spans="1:51" s="14" customFormat="1" ht="12">
      <c r="A685" s="14"/>
      <c r="B685" s="245"/>
      <c r="C685" s="246"/>
      <c r="D685" s="236" t="s">
        <v>162</v>
      </c>
      <c r="E685" s="247" t="s">
        <v>1</v>
      </c>
      <c r="F685" s="248" t="s">
        <v>679</v>
      </c>
      <c r="G685" s="246"/>
      <c r="H685" s="249">
        <v>4.407</v>
      </c>
      <c r="I685" s="250"/>
      <c r="J685" s="246"/>
      <c r="K685" s="246"/>
      <c r="L685" s="251"/>
      <c r="M685" s="252"/>
      <c r="N685" s="253"/>
      <c r="O685" s="253"/>
      <c r="P685" s="253"/>
      <c r="Q685" s="253"/>
      <c r="R685" s="253"/>
      <c r="S685" s="253"/>
      <c r="T685" s="25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5" t="s">
        <v>162</v>
      </c>
      <c r="AU685" s="255" t="s">
        <v>86</v>
      </c>
      <c r="AV685" s="14" t="s">
        <v>86</v>
      </c>
      <c r="AW685" s="14" t="s">
        <v>32</v>
      </c>
      <c r="AX685" s="14" t="s">
        <v>75</v>
      </c>
      <c r="AY685" s="255" t="s">
        <v>154</v>
      </c>
    </row>
    <row r="686" spans="1:51" s="14" customFormat="1" ht="12">
      <c r="A686" s="14"/>
      <c r="B686" s="245"/>
      <c r="C686" s="246"/>
      <c r="D686" s="236" t="s">
        <v>162</v>
      </c>
      <c r="E686" s="247" t="s">
        <v>1</v>
      </c>
      <c r="F686" s="248" t="s">
        <v>680</v>
      </c>
      <c r="G686" s="246"/>
      <c r="H686" s="249">
        <v>34.504</v>
      </c>
      <c r="I686" s="250"/>
      <c r="J686" s="246"/>
      <c r="K686" s="246"/>
      <c r="L686" s="251"/>
      <c r="M686" s="252"/>
      <c r="N686" s="253"/>
      <c r="O686" s="253"/>
      <c r="P686" s="253"/>
      <c r="Q686" s="253"/>
      <c r="R686" s="253"/>
      <c r="S686" s="253"/>
      <c r="T686" s="25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5" t="s">
        <v>162</v>
      </c>
      <c r="AU686" s="255" t="s">
        <v>86</v>
      </c>
      <c r="AV686" s="14" t="s">
        <v>86</v>
      </c>
      <c r="AW686" s="14" t="s">
        <v>32</v>
      </c>
      <c r="AX686" s="14" t="s">
        <v>75</v>
      </c>
      <c r="AY686" s="255" t="s">
        <v>154</v>
      </c>
    </row>
    <row r="687" spans="1:51" s="14" customFormat="1" ht="12">
      <c r="A687" s="14"/>
      <c r="B687" s="245"/>
      <c r="C687" s="246"/>
      <c r="D687" s="236" t="s">
        <v>162</v>
      </c>
      <c r="E687" s="247" t="s">
        <v>1</v>
      </c>
      <c r="F687" s="248" t="s">
        <v>681</v>
      </c>
      <c r="G687" s="246"/>
      <c r="H687" s="249">
        <v>-6.465</v>
      </c>
      <c r="I687" s="250"/>
      <c r="J687" s="246"/>
      <c r="K687" s="246"/>
      <c r="L687" s="251"/>
      <c r="M687" s="252"/>
      <c r="N687" s="253"/>
      <c r="O687" s="253"/>
      <c r="P687" s="253"/>
      <c r="Q687" s="253"/>
      <c r="R687" s="253"/>
      <c r="S687" s="253"/>
      <c r="T687" s="25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5" t="s">
        <v>162</v>
      </c>
      <c r="AU687" s="255" t="s">
        <v>86</v>
      </c>
      <c r="AV687" s="14" t="s">
        <v>86</v>
      </c>
      <c r="AW687" s="14" t="s">
        <v>32</v>
      </c>
      <c r="AX687" s="14" t="s">
        <v>75</v>
      </c>
      <c r="AY687" s="255" t="s">
        <v>154</v>
      </c>
    </row>
    <row r="688" spans="1:51" s="14" customFormat="1" ht="12">
      <c r="A688" s="14"/>
      <c r="B688" s="245"/>
      <c r="C688" s="246"/>
      <c r="D688" s="236" t="s">
        <v>162</v>
      </c>
      <c r="E688" s="247" t="s">
        <v>1</v>
      </c>
      <c r="F688" s="248" t="s">
        <v>682</v>
      </c>
      <c r="G688" s="246"/>
      <c r="H688" s="249">
        <v>-0.45</v>
      </c>
      <c r="I688" s="250"/>
      <c r="J688" s="246"/>
      <c r="K688" s="246"/>
      <c r="L688" s="251"/>
      <c r="M688" s="252"/>
      <c r="N688" s="253"/>
      <c r="O688" s="253"/>
      <c r="P688" s="253"/>
      <c r="Q688" s="253"/>
      <c r="R688" s="253"/>
      <c r="S688" s="253"/>
      <c r="T688" s="25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5" t="s">
        <v>162</v>
      </c>
      <c r="AU688" s="255" t="s">
        <v>86</v>
      </c>
      <c r="AV688" s="14" t="s">
        <v>86</v>
      </c>
      <c r="AW688" s="14" t="s">
        <v>32</v>
      </c>
      <c r="AX688" s="14" t="s">
        <v>75</v>
      </c>
      <c r="AY688" s="255" t="s">
        <v>154</v>
      </c>
    </row>
    <row r="689" spans="1:51" s="13" customFormat="1" ht="12">
      <c r="A689" s="13"/>
      <c r="B689" s="234"/>
      <c r="C689" s="235"/>
      <c r="D689" s="236" t="s">
        <v>162</v>
      </c>
      <c r="E689" s="237" t="s">
        <v>1</v>
      </c>
      <c r="F689" s="238" t="s">
        <v>683</v>
      </c>
      <c r="G689" s="235"/>
      <c r="H689" s="237" t="s">
        <v>1</v>
      </c>
      <c r="I689" s="239"/>
      <c r="J689" s="235"/>
      <c r="K689" s="235"/>
      <c r="L689" s="240"/>
      <c r="M689" s="241"/>
      <c r="N689" s="242"/>
      <c r="O689" s="242"/>
      <c r="P689" s="242"/>
      <c r="Q689" s="242"/>
      <c r="R689" s="242"/>
      <c r="S689" s="242"/>
      <c r="T689" s="24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4" t="s">
        <v>162</v>
      </c>
      <c r="AU689" s="244" t="s">
        <v>86</v>
      </c>
      <c r="AV689" s="13" t="s">
        <v>83</v>
      </c>
      <c r="AW689" s="13" t="s">
        <v>32</v>
      </c>
      <c r="AX689" s="13" t="s">
        <v>75</v>
      </c>
      <c r="AY689" s="244" t="s">
        <v>154</v>
      </c>
    </row>
    <row r="690" spans="1:51" s="14" customFormat="1" ht="12">
      <c r="A690" s="14"/>
      <c r="B690" s="245"/>
      <c r="C690" s="246"/>
      <c r="D690" s="236" t="s">
        <v>162</v>
      </c>
      <c r="E690" s="247" t="s">
        <v>1</v>
      </c>
      <c r="F690" s="248" t="s">
        <v>684</v>
      </c>
      <c r="G690" s="246"/>
      <c r="H690" s="249">
        <v>50</v>
      </c>
      <c r="I690" s="250"/>
      <c r="J690" s="246"/>
      <c r="K690" s="246"/>
      <c r="L690" s="251"/>
      <c r="M690" s="252"/>
      <c r="N690" s="253"/>
      <c r="O690" s="253"/>
      <c r="P690" s="253"/>
      <c r="Q690" s="253"/>
      <c r="R690" s="253"/>
      <c r="S690" s="253"/>
      <c r="T690" s="25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5" t="s">
        <v>162</v>
      </c>
      <c r="AU690" s="255" t="s">
        <v>86</v>
      </c>
      <c r="AV690" s="14" t="s">
        <v>86</v>
      </c>
      <c r="AW690" s="14" t="s">
        <v>32</v>
      </c>
      <c r="AX690" s="14" t="s">
        <v>75</v>
      </c>
      <c r="AY690" s="255" t="s">
        <v>154</v>
      </c>
    </row>
    <row r="691" spans="1:51" s="14" customFormat="1" ht="12">
      <c r="A691" s="14"/>
      <c r="B691" s="245"/>
      <c r="C691" s="246"/>
      <c r="D691" s="236" t="s">
        <v>162</v>
      </c>
      <c r="E691" s="247" t="s">
        <v>1</v>
      </c>
      <c r="F691" s="248" t="s">
        <v>685</v>
      </c>
      <c r="G691" s="246"/>
      <c r="H691" s="249">
        <v>17.326</v>
      </c>
      <c r="I691" s="250"/>
      <c r="J691" s="246"/>
      <c r="K691" s="246"/>
      <c r="L691" s="251"/>
      <c r="M691" s="252"/>
      <c r="N691" s="253"/>
      <c r="O691" s="253"/>
      <c r="P691" s="253"/>
      <c r="Q691" s="253"/>
      <c r="R691" s="253"/>
      <c r="S691" s="253"/>
      <c r="T691" s="25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5" t="s">
        <v>162</v>
      </c>
      <c r="AU691" s="255" t="s">
        <v>86</v>
      </c>
      <c r="AV691" s="14" t="s">
        <v>86</v>
      </c>
      <c r="AW691" s="14" t="s">
        <v>32</v>
      </c>
      <c r="AX691" s="14" t="s">
        <v>75</v>
      </c>
      <c r="AY691" s="255" t="s">
        <v>154</v>
      </c>
    </row>
    <row r="692" spans="1:51" s="15" customFormat="1" ht="12">
      <c r="A692" s="15"/>
      <c r="B692" s="256"/>
      <c r="C692" s="257"/>
      <c r="D692" s="236" t="s">
        <v>162</v>
      </c>
      <c r="E692" s="258" t="s">
        <v>1</v>
      </c>
      <c r="F692" s="259" t="s">
        <v>172</v>
      </c>
      <c r="G692" s="257"/>
      <c r="H692" s="260">
        <v>354.00000000000006</v>
      </c>
      <c r="I692" s="261"/>
      <c r="J692" s="257"/>
      <c r="K692" s="257"/>
      <c r="L692" s="262"/>
      <c r="M692" s="263"/>
      <c r="N692" s="264"/>
      <c r="O692" s="264"/>
      <c r="P692" s="264"/>
      <c r="Q692" s="264"/>
      <c r="R692" s="264"/>
      <c r="S692" s="264"/>
      <c r="T692" s="26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T692" s="266" t="s">
        <v>162</v>
      </c>
      <c r="AU692" s="266" t="s">
        <v>86</v>
      </c>
      <c r="AV692" s="15" t="s">
        <v>160</v>
      </c>
      <c r="AW692" s="15" t="s">
        <v>32</v>
      </c>
      <c r="AX692" s="15" t="s">
        <v>83</v>
      </c>
      <c r="AY692" s="266" t="s">
        <v>154</v>
      </c>
    </row>
    <row r="693" spans="1:65" s="2" customFormat="1" ht="16.5" customHeight="1">
      <c r="A693" s="39"/>
      <c r="B693" s="40"/>
      <c r="C693" s="220" t="s">
        <v>686</v>
      </c>
      <c r="D693" s="220" t="s">
        <v>156</v>
      </c>
      <c r="E693" s="221" t="s">
        <v>687</v>
      </c>
      <c r="F693" s="222" t="s">
        <v>688</v>
      </c>
      <c r="G693" s="223" t="s">
        <v>231</v>
      </c>
      <c r="H693" s="224">
        <v>50</v>
      </c>
      <c r="I693" s="225"/>
      <c r="J693" s="226">
        <f>ROUND(I693*H693,2)</f>
        <v>0</v>
      </c>
      <c r="K693" s="227"/>
      <c r="L693" s="45"/>
      <c r="M693" s="228" t="s">
        <v>1</v>
      </c>
      <c r="N693" s="229" t="s">
        <v>40</v>
      </c>
      <c r="O693" s="92"/>
      <c r="P693" s="230">
        <f>O693*H693</f>
        <v>0</v>
      </c>
      <c r="Q693" s="230">
        <v>0.03</v>
      </c>
      <c r="R693" s="230">
        <f>Q693*H693</f>
        <v>1.5</v>
      </c>
      <c r="S693" s="230">
        <v>0.1104</v>
      </c>
      <c r="T693" s="231">
        <f>S693*H693</f>
        <v>5.52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32" t="s">
        <v>267</v>
      </c>
      <c r="AT693" s="232" t="s">
        <v>156</v>
      </c>
      <c r="AU693" s="232" t="s">
        <v>86</v>
      </c>
      <c r="AY693" s="18" t="s">
        <v>154</v>
      </c>
      <c r="BE693" s="233">
        <f>IF(N693="základní",J693,0)</f>
        <v>0</v>
      </c>
      <c r="BF693" s="233">
        <f>IF(N693="snížená",J693,0)</f>
        <v>0</v>
      </c>
      <c r="BG693" s="233">
        <f>IF(N693="zákl. přenesená",J693,0)</f>
        <v>0</v>
      </c>
      <c r="BH693" s="233">
        <f>IF(N693="sníž. přenesená",J693,0)</f>
        <v>0</v>
      </c>
      <c r="BI693" s="233">
        <f>IF(N693="nulová",J693,0)</f>
        <v>0</v>
      </c>
      <c r="BJ693" s="18" t="s">
        <v>83</v>
      </c>
      <c r="BK693" s="233">
        <f>ROUND(I693*H693,2)</f>
        <v>0</v>
      </c>
      <c r="BL693" s="18" t="s">
        <v>267</v>
      </c>
      <c r="BM693" s="232" t="s">
        <v>689</v>
      </c>
    </row>
    <row r="694" spans="1:51" s="13" customFormat="1" ht="12">
      <c r="A694" s="13"/>
      <c r="B694" s="234"/>
      <c r="C694" s="235"/>
      <c r="D694" s="236" t="s">
        <v>162</v>
      </c>
      <c r="E694" s="237" t="s">
        <v>1</v>
      </c>
      <c r="F694" s="238" t="s">
        <v>167</v>
      </c>
      <c r="G694" s="235"/>
      <c r="H694" s="237" t="s">
        <v>1</v>
      </c>
      <c r="I694" s="239"/>
      <c r="J694" s="235"/>
      <c r="K694" s="235"/>
      <c r="L694" s="240"/>
      <c r="M694" s="241"/>
      <c r="N694" s="242"/>
      <c r="O694" s="242"/>
      <c r="P694" s="242"/>
      <c r="Q694" s="242"/>
      <c r="R694" s="242"/>
      <c r="S694" s="242"/>
      <c r="T694" s="24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4" t="s">
        <v>162</v>
      </c>
      <c r="AU694" s="244" t="s">
        <v>86</v>
      </c>
      <c r="AV694" s="13" t="s">
        <v>83</v>
      </c>
      <c r="AW694" s="13" t="s">
        <v>32</v>
      </c>
      <c r="AX694" s="13" t="s">
        <v>75</v>
      </c>
      <c r="AY694" s="244" t="s">
        <v>154</v>
      </c>
    </row>
    <row r="695" spans="1:51" s="13" customFormat="1" ht="12">
      <c r="A695" s="13"/>
      <c r="B695" s="234"/>
      <c r="C695" s="235"/>
      <c r="D695" s="236" t="s">
        <v>162</v>
      </c>
      <c r="E695" s="237" t="s">
        <v>1</v>
      </c>
      <c r="F695" s="238" t="s">
        <v>401</v>
      </c>
      <c r="G695" s="235"/>
      <c r="H695" s="237" t="s">
        <v>1</v>
      </c>
      <c r="I695" s="239"/>
      <c r="J695" s="235"/>
      <c r="K695" s="235"/>
      <c r="L695" s="240"/>
      <c r="M695" s="241"/>
      <c r="N695" s="242"/>
      <c r="O695" s="242"/>
      <c r="P695" s="242"/>
      <c r="Q695" s="242"/>
      <c r="R695" s="242"/>
      <c r="S695" s="242"/>
      <c r="T695" s="24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4" t="s">
        <v>162</v>
      </c>
      <c r="AU695" s="244" t="s">
        <v>86</v>
      </c>
      <c r="AV695" s="13" t="s">
        <v>83</v>
      </c>
      <c r="AW695" s="13" t="s">
        <v>32</v>
      </c>
      <c r="AX695" s="13" t="s">
        <v>75</v>
      </c>
      <c r="AY695" s="244" t="s">
        <v>154</v>
      </c>
    </row>
    <row r="696" spans="1:51" s="14" customFormat="1" ht="12">
      <c r="A696" s="14"/>
      <c r="B696" s="245"/>
      <c r="C696" s="246"/>
      <c r="D696" s="236" t="s">
        <v>162</v>
      </c>
      <c r="E696" s="247" t="s">
        <v>1</v>
      </c>
      <c r="F696" s="248" t="s">
        <v>690</v>
      </c>
      <c r="G696" s="246"/>
      <c r="H696" s="249">
        <v>3.2</v>
      </c>
      <c r="I696" s="250"/>
      <c r="J696" s="246"/>
      <c r="K696" s="246"/>
      <c r="L696" s="251"/>
      <c r="M696" s="252"/>
      <c r="N696" s="253"/>
      <c r="O696" s="253"/>
      <c r="P696" s="253"/>
      <c r="Q696" s="253"/>
      <c r="R696" s="253"/>
      <c r="S696" s="253"/>
      <c r="T696" s="25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5" t="s">
        <v>162</v>
      </c>
      <c r="AU696" s="255" t="s">
        <v>86</v>
      </c>
      <c r="AV696" s="14" t="s">
        <v>86</v>
      </c>
      <c r="AW696" s="14" t="s">
        <v>32</v>
      </c>
      <c r="AX696" s="14" t="s">
        <v>75</v>
      </c>
      <c r="AY696" s="255" t="s">
        <v>154</v>
      </c>
    </row>
    <row r="697" spans="1:51" s="13" customFormat="1" ht="12">
      <c r="A697" s="13"/>
      <c r="B697" s="234"/>
      <c r="C697" s="235"/>
      <c r="D697" s="236" t="s">
        <v>162</v>
      </c>
      <c r="E697" s="237" t="s">
        <v>1</v>
      </c>
      <c r="F697" s="238" t="s">
        <v>403</v>
      </c>
      <c r="G697" s="235"/>
      <c r="H697" s="237" t="s">
        <v>1</v>
      </c>
      <c r="I697" s="239"/>
      <c r="J697" s="235"/>
      <c r="K697" s="235"/>
      <c r="L697" s="240"/>
      <c r="M697" s="241"/>
      <c r="N697" s="242"/>
      <c r="O697" s="242"/>
      <c r="P697" s="242"/>
      <c r="Q697" s="242"/>
      <c r="R697" s="242"/>
      <c r="S697" s="242"/>
      <c r="T697" s="24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4" t="s">
        <v>162</v>
      </c>
      <c r="AU697" s="244" t="s">
        <v>86</v>
      </c>
      <c r="AV697" s="13" t="s">
        <v>83</v>
      </c>
      <c r="AW697" s="13" t="s">
        <v>32</v>
      </c>
      <c r="AX697" s="13" t="s">
        <v>75</v>
      </c>
      <c r="AY697" s="244" t="s">
        <v>154</v>
      </c>
    </row>
    <row r="698" spans="1:51" s="14" customFormat="1" ht="12">
      <c r="A698" s="14"/>
      <c r="B698" s="245"/>
      <c r="C698" s="246"/>
      <c r="D698" s="236" t="s">
        <v>162</v>
      </c>
      <c r="E698" s="247" t="s">
        <v>1</v>
      </c>
      <c r="F698" s="248" t="s">
        <v>691</v>
      </c>
      <c r="G698" s="246"/>
      <c r="H698" s="249">
        <v>21.912</v>
      </c>
      <c r="I698" s="250"/>
      <c r="J698" s="246"/>
      <c r="K698" s="246"/>
      <c r="L698" s="251"/>
      <c r="M698" s="252"/>
      <c r="N698" s="253"/>
      <c r="O698" s="253"/>
      <c r="P698" s="253"/>
      <c r="Q698" s="253"/>
      <c r="R698" s="253"/>
      <c r="S698" s="253"/>
      <c r="T698" s="25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5" t="s">
        <v>162</v>
      </c>
      <c r="AU698" s="255" t="s">
        <v>86</v>
      </c>
      <c r="AV698" s="14" t="s">
        <v>86</v>
      </c>
      <c r="AW698" s="14" t="s">
        <v>32</v>
      </c>
      <c r="AX698" s="14" t="s">
        <v>75</v>
      </c>
      <c r="AY698" s="255" t="s">
        <v>154</v>
      </c>
    </row>
    <row r="699" spans="1:51" s="13" customFormat="1" ht="12">
      <c r="A699" s="13"/>
      <c r="B699" s="234"/>
      <c r="C699" s="235"/>
      <c r="D699" s="236" t="s">
        <v>162</v>
      </c>
      <c r="E699" s="237" t="s">
        <v>1</v>
      </c>
      <c r="F699" s="238" t="s">
        <v>163</v>
      </c>
      <c r="G699" s="235"/>
      <c r="H699" s="237" t="s">
        <v>1</v>
      </c>
      <c r="I699" s="239"/>
      <c r="J699" s="235"/>
      <c r="K699" s="235"/>
      <c r="L699" s="240"/>
      <c r="M699" s="241"/>
      <c r="N699" s="242"/>
      <c r="O699" s="242"/>
      <c r="P699" s="242"/>
      <c r="Q699" s="242"/>
      <c r="R699" s="242"/>
      <c r="S699" s="242"/>
      <c r="T699" s="24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4" t="s">
        <v>162</v>
      </c>
      <c r="AU699" s="244" t="s">
        <v>86</v>
      </c>
      <c r="AV699" s="13" t="s">
        <v>83</v>
      </c>
      <c r="AW699" s="13" t="s">
        <v>32</v>
      </c>
      <c r="AX699" s="13" t="s">
        <v>75</v>
      </c>
      <c r="AY699" s="244" t="s">
        <v>154</v>
      </c>
    </row>
    <row r="700" spans="1:51" s="13" customFormat="1" ht="12">
      <c r="A700" s="13"/>
      <c r="B700" s="234"/>
      <c r="C700" s="235"/>
      <c r="D700" s="236" t="s">
        <v>162</v>
      </c>
      <c r="E700" s="237" t="s">
        <v>1</v>
      </c>
      <c r="F700" s="238" t="s">
        <v>164</v>
      </c>
      <c r="G700" s="235"/>
      <c r="H700" s="237" t="s">
        <v>1</v>
      </c>
      <c r="I700" s="239"/>
      <c r="J700" s="235"/>
      <c r="K700" s="235"/>
      <c r="L700" s="240"/>
      <c r="M700" s="241"/>
      <c r="N700" s="242"/>
      <c r="O700" s="242"/>
      <c r="P700" s="242"/>
      <c r="Q700" s="242"/>
      <c r="R700" s="242"/>
      <c r="S700" s="242"/>
      <c r="T700" s="24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4" t="s">
        <v>162</v>
      </c>
      <c r="AU700" s="244" t="s">
        <v>86</v>
      </c>
      <c r="AV700" s="13" t="s">
        <v>83</v>
      </c>
      <c r="AW700" s="13" t="s">
        <v>32</v>
      </c>
      <c r="AX700" s="13" t="s">
        <v>75</v>
      </c>
      <c r="AY700" s="244" t="s">
        <v>154</v>
      </c>
    </row>
    <row r="701" spans="1:51" s="14" customFormat="1" ht="12">
      <c r="A701" s="14"/>
      <c r="B701" s="245"/>
      <c r="C701" s="246"/>
      <c r="D701" s="236" t="s">
        <v>162</v>
      </c>
      <c r="E701" s="247" t="s">
        <v>1</v>
      </c>
      <c r="F701" s="248" t="s">
        <v>692</v>
      </c>
      <c r="G701" s="246"/>
      <c r="H701" s="249">
        <v>5.1</v>
      </c>
      <c r="I701" s="250"/>
      <c r="J701" s="246"/>
      <c r="K701" s="246"/>
      <c r="L701" s="251"/>
      <c r="M701" s="252"/>
      <c r="N701" s="253"/>
      <c r="O701" s="253"/>
      <c r="P701" s="253"/>
      <c r="Q701" s="253"/>
      <c r="R701" s="253"/>
      <c r="S701" s="253"/>
      <c r="T701" s="25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5" t="s">
        <v>162</v>
      </c>
      <c r="AU701" s="255" t="s">
        <v>86</v>
      </c>
      <c r="AV701" s="14" t="s">
        <v>86</v>
      </c>
      <c r="AW701" s="14" t="s">
        <v>32</v>
      </c>
      <c r="AX701" s="14" t="s">
        <v>75</v>
      </c>
      <c r="AY701" s="255" t="s">
        <v>154</v>
      </c>
    </row>
    <row r="702" spans="1:51" s="13" customFormat="1" ht="12">
      <c r="A702" s="13"/>
      <c r="B702" s="234"/>
      <c r="C702" s="235"/>
      <c r="D702" s="236" t="s">
        <v>162</v>
      </c>
      <c r="E702" s="237" t="s">
        <v>1</v>
      </c>
      <c r="F702" s="238" t="s">
        <v>213</v>
      </c>
      <c r="G702" s="235"/>
      <c r="H702" s="237" t="s">
        <v>1</v>
      </c>
      <c r="I702" s="239"/>
      <c r="J702" s="235"/>
      <c r="K702" s="235"/>
      <c r="L702" s="240"/>
      <c r="M702" s="241"/>
      <c r="N702" s="242"/>
      <c r="O702" s="242"/>
      <c r="P702" s="242"/>
      <c r="Q702" s="242"/>
      <c r="R702" s="242"/>
      <c r="S702" s="242"/>
      <c r="T702" s="24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4" t="s">
        <v>162</v>
      </c>
      <c r="AU702" s="244" t="s">
        <v>86</v>
      </c>
      <c r="AV702" s="13" t="s">
        <v>83</v>
      </c>
      <c r="AW702" s="13" t="s">
        <v>32</v>
      </c>
      <c r="AX702" s="13" t="s">
        <v>75</v>
      </c>
      <c r="AY702" s="244" t="s">
        <v>154</v>
      </c>
    </row>
    <row r="703" spans="1:51" s="13" customFormat="1" ht="12">
      <c r="A703" s="13"/>
      <c r="B703" s="234"/>
      <c r="C703" s="235"/>
      <c r="D703" s="236" t="s">
        <v>162</v>
      </c>
      <c r="E703" s="237" t="s">
        <v>1</v>
      </c>
      <c r="F703" s="238" t="s">
        <v>241</v>
      </c>
      <c r="G703" s="235"/>
      <c r="H703" s="237" t="s">
        <v>1</v>
      </c>
      <c r="I703" s="239"/>
      <c r="J703" s="235"/>
      <c r="K703" s="235"/>
      <c r="L703" s="240"/>
      <c r="M703" s="241"/>
      <c r="N703" s="242"/>
      <c r="O703" s="242"/>
      <c r="P703" s="242"/>
      <c r="Q703" s="242"/>
      <c r="R703" s="242"/>
      <c r="S703" s="242"/>
      <c r="T703" s="24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4" t="s">
        <v>162</v>
      </c>
      <c r="AU703" s="244" t="s">
        <v>86</v>
      </c>
      <c r="AV703" s="13" t="s">
        <v>83</v>
      </c>
      <c r="AW703" s="13" t="s">
        <v>32</v>
      </c>
      <c r="AX703" s="13" t="s">
        <v>75</v>
      </c>
      <c r="AY703" s="244" t="s">
        <v>154</v>
      </c>
    </row>
    <row r="704" spans="1:51" s="14" customFormat="1" ht="12">
      <c r="A704" s="14"/>
      <c r="B704" s="245"/>
      <c r="C704" s="246"/>
      <c r="D704" s="236" t="s">
        <v>162</v>
      </c>
      <c r="E704" s="247" t="s">
        <v>1</v>
      </c>
      <c r="F704" s="248" t="s">
        <v>693</v>
      </c>
      <c r="G704" s="246"/>
      <c r="H704" s="249">
        <v>11.572</v>
      </c>
      <c r="I704" s="250"/>
      <c r="J704" s="246"/>
      <c r="K704" s="246"/>
      <c r="L704" s="251"/>
      <c r="M704" s="252"/>
      <c r="N704" s="253"/>
      <c r="O704" s="253"/>
      <c r="P704" s="253"/>
      <c r="Q704" s="253"/>
      <c r="R704" s="253"/>
      <c r="S704" s="253"/>
      <c r="T704" s="25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5" t="s">
        <v>162</v>
      </c>
      <c r="AU704" s="255" t="s">
        <v>86</v>
      </c>
      <c r="AV704" s="14" t="s">
        <v>86</v>
      </c>
      <c r="AW704" s="14" t="s">
        <v>32</v>
      </c>
      <c r="AX704" s="14" t="s">
        <v>75</v>
      </c>
      <c r="AY704" s="255" t="s">
        <v>154</v>
      </c>
    </row>
    <row r="705" spans="1:51" s="14" customFormat="1" ht="12">
      <c r="A705" s="14"/>
      <c r="B705" s="245"/>
      <c r="C705" s="246"/>
      <c r="D705" s="236" t="s">
        <v>162</v>
      </c>
      <c r="E705" s="247" t="s">
        <v>1</v>
      </c>
      <c r="F705" s="248" t="s">
        <v>694</v>
      </c>
      <c r="G705" s="246"/>
      <c r="H705" s="249">
        <v>8.216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5" t="s">
        <v>162</v>
      </c>
      <c r="AU705" s="255" t="s">
        <v>86</v>
      </c>
      <c r="AV705" s="14" t="s">
        <v>86</v>
      </c>
      <c r="AW705" s="14" t="s">
        <v>32</v>
      </c>
      <c r="AX705" s="14" t="s">
        <v>75</v>
      </c>
      <c r="AY705" s="255" t="s">
        <v>154</v>
      </c>
    </row>
    <row r="706" spans="1:51" s="15" customFormat="1" ht="12">
      <c r="A706" s="15"/>
      <c r="B706" s="256"/>
      <c r="C706" s="257"/>
      <c r="D706" s="236" t="s">
        <v>162</v>
      </c>
      <c r="E706" s="258" t="s">
        <v>1</v>
      </c>
      <c r="F706" s="259" t="s">
        <v>172</v>
      </c>
      <c r="G706" s="257"/>
      <c r="H706" s="260">
        <v>49.99999999999999</v>
      </c>
      <c r="I706" s="261"/>
      <c r="J706" s="257"/>
      <c r="K706" s="257"/>
      <c r="L706" s="262"/>
      <c r="M706" s="263"/>
      <c r="N706" s="264"/>
      <c r="O706" s="264"/>
      <c r="P706" s="264"/>
      <c r="Q706" s="264"/>
      <c r="R706" s="264"/>
      <c r="S706" s="264"/>
      <c r="T706" s="26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66" t="s">
        <v>162</v>
      </c>
      <c r="AU706" s="266" t="s">
        <v>86</v>
      </c>
      <c r="AV706" s="15" t="s">
        <v>160</v>
      </c>
      <c r="AW706" s="15" t="s">
        <v>32</v>
      </c>
      <c r="AX706" s="15" t="s">
        <v>83</v>
      </c>
      <c r="AY706" s="266" t="s">
        <v>154</v>
      </c>
    </row>
    <row r="707" spans="1:65" s="2" customFormat="1" ht="16.5" customHeight="1">
      <c r="A707" s="39"/>
      <c r="B707" s="40"/>
      <c r="C707" s="220" t="s">
        <v>695</v>
      </c>
      <c r="D707" s="220" t="s">
        <v>156</v>
      </c>
      <c r="E707" s="221" t="s">
        <v>696</v>
      </c>
      <c r="F707" s="222" t="s">
        <v>697</v>
      </c>
      <c r="G707" s="223" t="s">
        <v>231</v>
      </c>
      <c r="H707" s="224">
        <v>67</v>
      </c>
      <c r="I707" s="225"/>
      <c r="J707" s="226">
        <f>ROUND(I707*H707,2)</f>
        <v>0</v>
      </c>
      <c r="K707" s="227"/>
      <c r="L707" s="45"/>
      <c r="M707" s="228" t="s">
        <v>1</v>
      </c>
      <c r="N707" s="229" t="s">
        <v>40</v>
      </c>
      <c r="O707" s="92"/>
      <c r="P707" s="230">
        <f>O707*H707</f>
        <v>0</v>
      </c>
      <c r="Q707" s="230">
        <v>0</v>
      </c>
      <c r="R707" s="230">
        <f>Q707*H707</f>
        <v>0</v>
      </c>
      <c r="S707" s="230">
        <v>0.02</v>
      </c>
      <c r="T707" s="231">
        <f>S707*H707</f>
        <v>1.34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32" t="s">
        <v>267</v>
      </c>
      <c r="AT707" s="232" t="s">
        <v>156</v>
      </c>
      <c r="AU707" s="232" t="s">
        <v>86</v>
      </c>
      <c r="AY707" s="18" t="s">
        <v>154</v>
      </c>
      <c r="BE707" s="233">
        <f>IF(N707="základní",J707,0)</f>
        <v>0</v>
      </c>
      <c r="BF707" s="233">
        <f>IF(N707="snížená",J707,0)</f>
        <v>0</v>
      </c>
      <c r="BG707" s="233">
        <f>IF(N707="zákl. přenesená",J707,0)</f>
        <v>0</v>
      </c>
      <c r="BH707" s="233">
        <f>IF(N707="sníž. přenesená",J707,0)</f>
        <v>0</v>
      </c>
      <c r="BI707" s="233">
        <f>IF(N707="nulová",J707,0)</f>
        <v>0</v>
      </c>
      <c r="BJ707" s="18" t="s">
        <v>83</v>
      </c>
      <c r="BK707" s="233">
        <f>ROUND(I707*H707,2)</f>
        <v>0</v>
      </c>
      <c r="BL707" s="18" t="s">
        <v>267</v>
      </c>
      <c r="BM707" s="232" t="s">
        <v>698</v>
      </c>
    </row>
    <row r="708" spans="1:51" s="13" customFormat="1" ht="12">
      <c r="A708" s="13"/>
      <c r="B708" s="234"/>
      <c r="C708" s="235"/>
      <c r="D708" s="236" t="s">
        <v>162</v>
      </c>
      <c r="E708" s="237" t="s">
        <v>1</v>
      </c>
      <c r="F708" s="238" t="s">
        <v>699</v>
      </c>
      <c r="G708" s="235"/>
      <c r="H708" s="237" t="s">
        <v>1</v>
      </c>
      <c r="I708" s="239"/>
      <c r="J708" s="235"/>
      <c r="K708" s="235"/>
      <c r="L708" s="240"/>
      <c r="M708" s="241"/>
      <c r="N708" s="242"/>
      <c r="O708" s="242"/>
      <c r="P708" s="242"/>
      <c r="Q708" s="242"/>
      <c r="R708" s="242"/>
      <c r="S708" s="242"/>
      <c r="T708" s="24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4" t="s">
        <v>162</v>
      </c>
      <c r="AU708" s="244" t="s">
        <v>86</v>
      </c>
      <c r="AV708" s="13" t="s">
        <v>83</v>
      </c>
      <c r="AW708" s="13" t="s">
        <v>32</v>
      </c>
      <c r="AX708" s="13" t="s">
        <v>75</v>
      </c>
      <c r="AY708" s="244" t="s">
        <v>154</v>
      </c>
    </row>
    <row r="709" spans="1:51" s="13" customFormat="1" ht="12">
      <c r="A709" s="13"/>
      <c r="B709" s="234"/>
      <c r="C709" s="235"/>
      <c r="D709" s="236" t="s">
        <v>162</v>
      </c>
      <c r="E709" s="237" t="s">
        <v>1</v>
      </c>
      <c r="F709" s="238" t="s">
        <v>700</v>
      </c>
      <c r="G709" s="235"/>
      <c r="H709" s="237" t="s">
        <v>1</v>
      </c>
      <c r="I709" s="239"/>
      <c r="J709" s="235"/>
      <c r="K709" s="235"/>
      <c r="L709" s="240"/>
      <c r="M709" s="241"/>
      <c r="N709" s="242"/>
      <c r="O709" s="242"/>
      <c r="P709" s="242"/>
      <c r="Q709" s="242"/>
      <c r="R709" s="242"/>
      <c r="S709" s="242"/>
      <c r="T709" s="24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4" t="s">
        <v>162</v>
      </c>
      <c r="AU709" s="244" t="s">
        <v>86</v>
      </c>
      <c r="AV709" s="13" t="s">
        <v>83</v>
      </c>
      <c r="AW709" s="13" t="s">
        <v>32</v>
      </c>
      <c r="AX709" s="13" t="s">
        <v>75</v>
      </c>
      <c r="AY709" s="244" t="s">
        <v>154</v>
      </c>
    </row>
    <row r="710" spans="1:51" s="14" customFormat="1" ht="12">
      <c r="A710" s="14"/>
      <c r="B710" s="245"/>
      <c r="C710" s="246"/>
      <c r="D710" s="236" t="s">
        <v>162</v>
      </c>
      <c r="E710" s="247" t="s">
        <v>1</v>
      </c>
      <c r="F710" s="248" t="s">
        <v>701</v>
      </c>
      <c r="G710" s="246"/>
      <c r="H710" s="249">
        <v>67</v>
      </c>
      <c r="I710" s="250"/>
      <c r="J710" s="246"/>
      <c r="K710" s="246"/>
      <c r="L710" s="251"/>
      <c r="M710" s="252"/>
      <c r="N710" s="253"/>
      <c r="O710" s="253"/>
      <c r="P710" s="253"/>
      <c r="Q710" s="253"/>
      <c r="R710" s="253"/>
      <c r="S710" s="253"/>
      <c r="T710" s="25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5" t="s">
        <v>162</v>
      </c>
      <c r="AU710" s="255" t="s">
        <v>86</v>
      </c>
      <c r="AV710" s="14" t="s">
        <v>86</v>
      </c>
      <c r="AW710" s="14" t="s">
        <v>32</v>
      </c>
      <c r="AX710" s="14" t="s">
        <v>83</v>
      </c>
      <c r="AY710" s="255" t="s">
        <v>154</v>
      </c>
    </row>
    <row r="711" spans="1:65" s="2" customFormat="1" ht="16.5" customHeight="1">
      <c r="A711" s="39"/>
      <c r="B711" s="40"/>
      <c r="C711" s="220" t="s">
        <v>702</v>
      </c>
      <c r="D711" s="220" t="s">
        <v>156</v>
      </c>
      <c r="E711" s="221" t="s">
        <v>703</v>
      </c>
      <c r="F711" s="222" t="s">
        <v>704</v>
      </c>
      <c r="G711" s="223" t="s">
        <v>231</v>
      </c>
      <c r="H711" s="224">
        <v>64.1</v>
      </c>
      <c r="I711" s="225"/>
      <c r="J711" s="226">
        <f>ROUND(I711*H711,2)</f>
        <v>0</v>
      </c>
      <c r="K711" s="227"/>
      <c r="L711" s="45"/>
      <c r="M711" s="228" t="s">
        <v>1</v>
      </c>
      <c r="N711" s="229" t="s">
        <v>40</v>
      </c>
      <c r="O711" s="92"/>
      <c r="P711" s="230">
        <f>O711*H711</f>
        <v>0</v>
      </c>
      <c r="Q711" s="230">
        <v>0</v>
      </c>
      <c r="R711" s="230">
        <f>Q711*H711</f>
        <v>0</v>
      </c>
      <c r="S711" s="230">
        <v>0.01</v>
      </c>
      <c r="T711" s="231">
        <f>S711*H711</f>
        <v>0.6409999999999999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32" t="s">
        <v>267</v>
      </c>
      <c r="AT711" s="232" t="s">
        <v>156</v>
      </c>
      <c r="AU711" s="232" t="s">
        <v>86</v>
      </c>
      <c r="AY711" s="18" t="s">
        <v>154</v>
      </c>
      <c r="BE711" s="233">
        <f>IF(N711="základní",J711,0)</f>
        <v>0</v>
      </c>
      <c r="BF711" s="233">
        <f>IF(N711="snížená",J711,0)</f>
        <v>0</v>
      </c>
      <c r="BG711" s="233">
        <f>IF(N711="zákl. přenesená",J711,0)</f>
        <v>0</v>
      </c>
      <c r="BH711" s="233">
        <f>IF(N711="sníž. přenesená",J711,0)</f>
        <v>0</v>
      </c>
      <c r="BI711" s="233">
        <f>IF(N711="nulová",J711,0)</f>
        <v>0</v>
      </c>
      <c r="BJ711" s="18" t="s">
        <v>83</v>
      </c>
      <c r="BK711" s="233">
        <f>ROUND(I711*H711,2)</f>
        <v>0</v>
      </c>
      <c r="BL711" s="18" t="s">
        <v>267</v>
      </c>
      <c r="BM711" s="232" t="s">
        <v>705</v>
      </c>
    </row>
    <row r="712" spans="1:51" s="13" customFormat="1" ht="12">
      <c r="A712" s="13"/>
      <c r="B712" s="234"/>
      <c r="C712" s="235"/>
      <c r="D712" s="236" t="s">
        <v>162</v>
      </c>
      <c r="E712" s="237" t="s">
        <v>1</v>
      </c>
      <c r="F712" s="238" t="s">
        <v>699</v>
      </c>
      <c r="G712" s="235"/>
      <c r="H712" s="237" t="s">
        <v>1</v>
      </c>
      <c r="I712" s="239"/>
      <c r="J712" s="235"/>
      <c r="K712" s="235"/>
      <c r="L712" s="240"/>
      <c r="M712" s="241"/>
      <c r="N712" s="242"/>
      <c r="O712" s="242"/>
      <c r="P712" s="242"/>
      <c r="Q712" s="242"/>
      <c r="R712" s="242"/>
      <c r="S712" s="242"/>
      <c r="T712" s="24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4" t="s">
        <v>162</v>
      </c>
      <c r="AU712" s="244" t="s">
        <v>86</v>
      </c>
      <c r="AV712" s="13" t="s">
        <v>83</v>
      </c>
      <c r="AW712" s="13" t="s">
        <v>32</v>
      </c>
      <c r="AX712" s="13" t="s">
        <v>75</v>
      </c>
      <c r="AY712" s="244" t="s">
        <v>154</v>
      </c>
    </row>
    <row r="713" spans="1:51" s="13" customFormat="1" ht="12">
      <c r="A713" s="13"/>
      <c r="B713" s="234"/>
      <c r="C713" s="235"/>
      <c r="D713" s="236" t="s">
        <v>162</v>
      </c>
      <c r="E713" s="237" t="s">
        <v>1</v>
      </c>
      <c r="F713" s="238" t="s">
        <v>700</v>
      </c>
      <c r="G713" s="235"/>
      <c r="H713" s="237" t="s">
        <v>1</v>
      </c>
      <c r="I713" s="239"/>
      <c r="J713" s="235"/>
      <c r="K713" s="235"/>
      <c r="L713" s="240"/>
      <c r="M713" s="241"/>
      <c r="N713" s="242"/>
      <c r="O713" s="242"/>
      <c r="P713" s="242"/>
      <c r="Q713" s="242"/>
      <c r="R713" s="242"/>
      <c r="S713" s="242"/>
      <c r="T713" s="24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4" t="s">
        <v>162</v>
      </c>
      <c r="AU713" s="244" t="s">
        <v>86</v>
      </c>
      <c r="AV713" s="13" t="s">
        <v>83</v>
      </c>
      <c r="AW713" s="13" t="s">
        <v>32</v>
      </c>
      <c r="AX713" s="13" t="s">
        <v>75</v>
      </c>
      <c r="AY713" s="244" t="s">
        <v>154</v>
      </c>
    </row>
    <row r="714" spans="1:51" s="14" customFormat="1" ht="12">
      <c r="A714" s="14"/>
      <c r="B714" s="245"/>
      <c r="C714" s="246"/>
      <c r="D714" s="236" t="s">
        <v>162</v>
      </c>
      <c r="E714" s="247" t="s">
        <v>1</v>
      </c>
      <c r="F714" s="248" t="s">
        <v>706</v>
      </c>
      <c r="G714" s="246"/>
      <c r="H714" s="249">
        <v>64.1</v>
      </c>
      <c r="I714" s="250"/>
      <c r="J714" s="246"/>
      <c r="K714" s="246"/>
      <c r="L714" s="251"/>
      <c r="M714" s="252"/>
      <c r="N714" s="253"/>
      <c r="O714" s="253"/>
      <c r="P714" s="253"/>
      <c r="Q714" s="253"/>
      <c r="R714" s="253"/>
      <c r="S714" s="253"/>
      <c r="T714" s="25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5" t="s">
        <v>162</v>
      </c>
      <c r="AU714" s="255" t="s">
        <v>86</v>
      </c>
      <c r="AV714" s="14" t="s">
        <v>86</v>
      </c>
      <c r="AW714" s="14" t="s">
        <v>32</v>
      </c>
      <c r="AX714" s="14" t="s">
        <v>83</v>
      </c>
      <c r="AY714" s="255" t="s">
        <v>154</v>
      </c>
    </row>
    <row r="715" spans="1:65" s="2" customFormat="1" ht="24.15" customHeight="1">
      <c r="A715" s="39"/>
      <c r="B715" s="40"/>
      <c r="C715" s="220" t="s">
        <v>707</v>
      </c>
      <c r="D715" s="220" t="s">
        <v>156</v>
      </c>
      <c r="E715" s="221" t="s">
        <v>708</v>
      </c>
      <c r="F715" s="222" t="s">
        <v>709</v>
      </c>
      <c r="G715" s="223" t="s">
        <v>220</v>
      </c>
      <c r="H715" s="224">
        <v>1</v>
      </c>
      <c r="I715" s="225"/>
      <c r="J715" s="226">
        <f>ROUND(I715*H715,2)</f>
        <v>0</v>
      </c>
      <c r="K715" s="227"/>
      <c r="L715" s="45"/>
      <c r="M715" s="228" t="s">
        <v>1</v>
      </c>
      <c r="N715" s="229" t="s">
        <v>40</v>
      </c>
      <c r="O715" s="92"/>
      <c r="P715" s="230">
        <f>O715*H715</f>
        <v>0</v>
      </c>
      <c r="Q715" s="230">
        <v>0</v>
      </c>
      <c r="R715" s="230">
        <f>Q715*H715</f>
        <v>0</v>
      </c>
      <c r="S715" s="230">
        <v>0.045</v>
      </c>
      <c r="T715" s="231">
        <f>S715*H715</f>
        <v>0.045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32" t="s">
        <v>267</v>
      </c>
      <c r="AT715" s="232" t="s">
        <v>156</v>
      </c>
      <c r="AU715" s="232" t="s">
        <v>86</v>
      </c>
      <c r="AY715" s="18" t="s">
        <v>154</v>
      </c>
      <c r="BE715" s="233">
        <f>IF(N715="základní",J715,0)</f>
        <v>0</v>
      </c>
      <c r="BF715" s="233">
        <f>IF(N715="snížená",J715,0)</f>
        <v>0</v>
      </c>
      <c r="BG715" s="233">
        <f>IF(N715="zákl. přenesená",J715,0)</f>
        <v>0</v>
      </c>
      <c r="BH715" s="233">
        <f>IF(N715="sníž. přenesená",J715,0)</f>
        <v>0</v>
      </c>
      <c r="BI715" s="233">
        <f>IF(N715="nulová",J715,0)</f>
        <v>0</v>
      </c>
      <c r="BJ715" s="18" t="s">
        <v>83</v>
      </c>
      <c r="BK715" s="233">
        <f>ROUND(I715*H715,2)</f>
        <v>0</v>
      </c>
      <c r="BL715" s="18" t="s">
        <v>267</v>
      </c>
      <c r="BM715" s="232" t="s">
        <v>710</v>
      </c>
    </row>
    <row r="716" spans="1:51" s="13" customFormat="1" ht="12">
      <c r="A716" s="13"/>
      <c r="B716" s="234"/>
      <c r="C716" s="235"/>
      <c r="D716" s="236" t="s">
        <v>162</v>
      </c>
      <c r="E716" s="237" t="s">
        <v>1</v>
      </c>
      <c r="F716" s="238" t="s">
        <v>711</v>
      </c>
      <c r="G716" s="235"/>
      <c r="H716" s="237" t="s">
        <v>1</v>
      </c>
      <c r="I716" s="239"/>
      <c r="J716" s="235"/>
      <c r="K716" s="235"/>
      <c r="L716" s="240"/>
      <c r="M716" s="241"/>
      <c r="N716" s="242"/>
      <c r="O716" s="242"/>
      <c r="P716" s="242"/>
      <c r="Q716" s="242"/>
      <c r="R716" s="242"/>
      <c r="S716" s="242"/>
      <c r="T716" s="24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4" t="s">
        <v>162</v>
      </c>
      <c r="AU716" s="244" t="s">
        <v>86</v>
      </c>
      <c r="AV716" s="13" t="s">
        <v>83</v>
      </c>
      <c r="AW716" s="13" t="s">
        <v>32</v>
      </c>
      <c r="AX716" s="13" t="s">
        <v>75</v>
      </c>
      <c r="AY716" s="244" t="s">
        <v>154</v>
      </c>
    </row>
    <row r="717" spans="1:51" s="13" customFormat="1" ht="12">
      <c r="A717" s="13"/>
      <c r="B717" s="234"/>
      <c r="C717" s="235"/>
      <c r="D717" s="236" t="s">
        <v>162</v>
      </c>
      <c r="E717" s="237" t="s">
        <v>1</v>
      </c>
      <c r="F717" s="238" t="s">
        <v>712</v>
      </c>
      <c r="G717" s="235"/>
      <c r="H717" s="237" t="s">
        <v>1</v>
      </c>
      <c r="I717" s="239"/>
      <c r="J717" s="235"/>
      <c r="K717" s="235"/>
      <c r="L717" s="240"/>
      <c r="M717" s="241"/>
      <c r="N717" s="242"/>
      <c r="O717" s="242"/>
      <c r="P717" s="242"/>
      <c r="Q717" s="242"/>
      <c r="R717" s="242"/>
      <c r="S717" s="242"/>
      <c r="T717" s="24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4" t="s">
        <v>162</v>
      </c>
      <c r="AU717" s="244" t="s">
        <v>86</v>
      </c>
      <c r="AV717" s="13" t="s">
        <v>83</v>
      </c>
      <c r="AW717" s="13" t="s">
        <v>32</v>
      </c>
      <c r="AX717" s="13" t="s">
        <v>75</v>
      </c>
      <c r="AY717" s="244" t="s">
        <v>154</v>
      </c>
    </row>
    <row r="718" spans="1:51" s="14" customFormat="1" ht="12">
      <c r="A718" s="14"/>
      <c r="B718" s="245"/>
      <c r="C718" s="246"/>
      <c r="D718" s="236" t="s">
        <v>162</v>
      </c>
      <c r="E718" s="247" t="s">
        <v>1</v>
      </c>
      <c r="F718" s="248" t="s">
        <v>83</v>
      </c>
      <c r="G718" s="246"/>
      <c r="H718" s="249">
        <v>1</v>
      </c>
      <c r="I718" s="250"/>
      <c r="J718" s="246"/>
      <c r="K718" s="246"/>
      <c r="L718" s="251"/>
      <c r="M718" s="252"/>
      <c r="N718" s="253"/>
      <c r="O718" s="253"/>
      <c r="P718" s="253"/>
      <c r="Q718" s="253"/>
      <c r="R718" s="253"/>
      <c r="S718" s="253"/>
      <c r="T718" s="25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5" t="s">
        <v>162</v>
      </c>
      <c r="AU718" s="255" t="s">
        <v>86</v>
      </c>
      <c r="AV718" s="14" t="s">
        <v>86</v>
      </c>
      <c r="AW718" s="14" t="s">
        <v>32</v>
      </c>
      <c r="AX718" s="14" t="s">
        <v>83</v>
      </c>
      <c r="AY718" s="255" t="s">
        <v>154</v>
      </c>
    </row>
    <row r="719" spans="1:65" s="2" customFormat="1" ht="24.15" customHeight="1">
      <c r="A719" s="39"/>
      <c r="B719" s="40"/>
      <c r="C719" s="220" t="s">
        <v>713</v>
      </c>
      <c r="D719" s="220" t="s">
        <v>156</v>
      </c>
      <c r="E719" s="221" t="s">
        <v>714</v>
      </c>
      <c r="F719" s="222" t="s">
        <v>715</v>
      </c>
      <c r="G719" s="223" t="s">
        <v>220</v>
      </c>
      <c r="H719" s="224">
        <v>11</v>
      </c>
      <c r="I719" s="225"/>
      <c r="J719" s="226">
        <f>ROUND(I719*H719,2)</f>
        <v>0</v>
      </c>
      <c r="K719" s="227"/>
      <c r="L719" s="45"/>
      <c r="M719" s="228" t="s">
        <v>1</v>
      </c>
      <c r="N719" s="229" t="s">
        <v>40</v>
      </c>
      <c r="O719" s="92"/>
      <c r="P719" s="230">
        <f>O719*H719</f>
        <v>0</v>
      </c>
      <c r="Q719" s="230">
        <v>0</v>
      </c>
      <c r="R719" s="230">
        <f>Q719*H719</f>
        <v>0</v>
      </c>
      <c r="S719" s="230">
        <v>0.0004</v>
      </c>
      <c r="T719" s="231">
        <f>S719*H719</f>
        <v>0.0044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32" t="s">
        <v>267</v>
      </c>
      <c r="AT719" s="232" t="s">
        <v>156</v>
      </c>
      <c r="AU719" s="232" t="s">
        <v>86</v>
      </c>
      <c r="AY719" s="18" t="s">
        <v>154</v>
      </c>
      <c r="BE719" s="233">
        <f>IF(N719="základní",J719,0)</f>
        <v>0</v>
      </c>
      <c r="BF719" s="233">
        <f>IF(N719="snížená",J719,0)</f>
        <v>0</v>
      </c>
      <c r="BG719" s="233">
        <f>IF(N719="zákl. přenesená",J719,0)</f>
        <v>0</v>
      </c>
      <c r="BH719" s="233">
        <f>IF(N719="sníž. přenesená",J719,0)</f>
        <v>0</v>
      </c>
      <c r="BI719" s="233">
        <f>IF(N719="nulová",J719,0)</f>
        <v>0</v>
      </c>
      <c r="BJ719" s="18" t="s">
        <v>83</v>
      </c>
      <c r="BK719" s="233">
        <f>ROUND(I719*H719,2)</f>
        <v>0</v>
      </c>
      <c r="BL719" s="18" t="s">
        <v>267</v>
      </c>
      <c r="BM719" s="232" t="s">
        <v>716</v>
      </c>
    </row>
    <row r="720" spans="1:51" s="14" customFormat="1" ht="12">
      <c r="A720" s="14"/>
      <c r="B720" s="245"/>
      <c r="C720" s="246"/>
      <c r="D720" s="236" t="s">
        <v>162</v>
      </c>
      <c r="E720" s="247" t="s">
        <v>1</v>
      </c>
      <c r="F720" s="248" t="s">
        <v>717</v>
      </c>
      <c r="G720" s="246"/>
      <c r="H720" s="249">
        <v>11</v>
      </c>
      <c r="I720" s="250"/>
      <c r="J720" s="246"/>
      <c r="K720" s="246"/>
      <c r="L720" s="251"/>
      <c r="M720" s="252"/>
      <c r="N720" s="253"/>
      <c r="O720" s="253"/>
      <c r="P720" s="253"/>
      <c r="Q720" s="253"/>
      <c r="R720" s="253"/>
      <c r="S720" s="253"/>
      <c r="T720" s="25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5" t="s">
        <v>162</v>
      </c>
      <c r="AU720" s="255" t="s">
        <v>86</v>
      </c>
      <c r="AV720" s="14" t="s">
        <v>86</v>
      </c>
      <c r="AW720" s="14" t="s">
        <v>32</v>
      </c>
      <c r="AX720" s="14" t="s">
        <v>83</v>
      </c>
      <c r="AY720" s="255" t="s">
        <v>154</v>
      </c>
    </row>
    <row r="721" spans="1:63" s="12" customFormat="1" ht="22.8" customHeight="1">
      <c r="A721" s="12"/>
      <c r="B721" s="204"/>
      <c r="C721" s="205"/>
      <c r="D721" s="206" t="s">
        <v>74</v>
      </c>
      <c r="E721" s="218" t="s">
        <v>718</v>
      </c>
      <c r="F721" s="218" t="s">
        <v>719</v>
      </c>
      <c r="G721" s="205"/>
      <c r="H721" s="205"/>
      <c r="I721" s="208"/>
      <c r="J721" s="219">
        <f>BK721</f>
        <v>0</v>
      </c>
      <c r="K721" s="205"/>
      <c r="L721" s="210"/>
      <c r="M721" s="211"/>
      <c r="N721" s="212"/>
      <c r="O721" s="212"/>
      <c r="P721" s="213">
        <f>SUM(P722:P727)</f>
        <v>0</v>
      </c>
      <c r="Q721" s="212"/>
      <c r="R721" s="213">
        <f>SUM(R722:R727)</f>
        <v>0</v>
      </c>
      <c r="S721" s="212"/>
      <c r="T721" s="214">
        <f>SUM(T722:T727)</f>
        <v>0</v>
      </c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R721" s="215" t="s">
        <v>83</v>
      </c>
      <c r="AT721" s="216" t="s">
        <v>74</v>
      </c>
      <c r="AU721" s="216" t="s">
        <v>83</v>
      </c>
      <c r="AY721" s="215" t="s">
        <v>154</v>
      </c>
      <c r="BK721" s="217">
        <f>SUM(BK722:BK727)</f>
        <v>0</v>
      </c>
    </row>
    <row r="722" spans="1:65" s="2" customFormat="1" ht="33" customHeight="1">
      <c r="A722" s="39"/>
      <c r="B722" s="40"/>
      <c r="C722" s="220" t="s">
        <v>720</v>
      </c>
      <c r="D722" s="220" t="s">
        <v>156</v>
      </c>
      <c r="E722" s="221" t="s">
        <v>721</v>
      </c>
      <c r="F722" s="222" t="s">
        <v>722</v>
      </c>
      <c r="G722" s="223" t="s">
        <v>205</v>
      </c>
      <c r="H722" s="224">
        <v>43.93</v>
      </c>
      <c r="I722" s="225"/>
      <c r="J722" s="226">
        <f>ROUND(I722*H722,2)</f>
        <v>0</v>
      </c>
      <c r="K722" s="227"/>
      <c r="L722" s="45"/>
      <c r="M722" s="228" t="s">
        <v>1</v>
      </c>
      <c r="N722" s="229" t="s">
        <v>40</v>
      </c>
      <c r="O722" s="92"/>
      <c r="P722" s="230">
        <f>O722*H722</f>
        <v>0</v>
      </c>
      <c r="Q722" s="230">
        <v>0</v>
      </c>
      <c r="R722" s="230">
        <f>Q722*H722</f>
        <v>0</v>
      </c>
      <c r="S722" s="230">
        <v>0</v>
      </c>
      <c r="T722" s="231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32" t="s">
        <v>160</v>
      </c>
      <c r="AT722" s="232" t="s">
        <v>156</v>
      </c>
      <c r="AU722" s="232" t="s">
        <v>86</v>
      </c>
      <c r="AY722" s="18" t="s">
        <v>154</v>
      </c>
      <c r="BE722" s="233">
        <f>IF(N722="základní",J722,0)</f>
        <v>0</v>
      </c>
      <c r="BF722" s="233">
        <f>IF(N722="snížená",J722,0)</f>
        <v>0</v>
      </c>
      <c r="BG722" s="233">
        <f>IF(N722="zákl. přenesená",J722,0)</f>
        <v>0</v>
      </c>
      <c r="BH722" s="233">
        <f>IF(N722="sníž. přenesená",J722,0)</f>
        <v>0</v>
      </c>
      <c r="BI722" s="233">
        <f>IF(N722="nulová",J722,0)</f>
        <v>0</v>
      </c>
      <c r="BJ722" s="18" t="s">
        <v>83</v>
      </c>
      <c r="BK722" s="233">
        <f>ROUND(I722*H722,2)</f>
        <v>0</v>
      </c>
      <c r="BL722" s="18" t="s">
        <v>160</v>
      </c>
      <c r="BM722" s="232" t="s">
        <v>723</v>
      </c>
    </row>
    <row r="723" spans="1:65" s="2" customFormat="1" ht="24.15" customHeight="1">
      <c r="A723" s="39"/>
      <c r="B723" s="40"/>
      <c r="C723" s="220" t="s">
        <v>724</v>
      </c>
      <c r="D723" s="220" t="s">
        <v>156</v>
      </c>
      <c r="E723" s="221" t="s">
        <v>725</v>
      </c>
      <c r="F723" s="222" t="s">
        <v>726</v>
      </c>
      <c r="G723" s="223" t="s">
        <v>205</v>
      </c>
      <c r="H723" s="224">
        <v>43.93</v>
      </c>
      <c r="I723" s="225"/>
      <c r="J723" s="226">
        <f>ROUND(I723*H723,2)</f>
        <v>0</v>
      </c>
      <c r="K723" s="227"/>
      <c r="L723" s="45"/>
      <c r="M723" s="228" t="s">
        <v>1</v>
      </c>
      <c r="N723" s="229" t="s">
        <v>40</v>
      </c>
      <c r="O723" s="92"/>
      <c r="P723" s="230">
        <f>O723*H723</f>
        <v>0</v>
      </c>
      <c r="Q723" s="230">
        <v>0</v>
      </c>
      <c r="R723" s="230">
        <f>Q723*H723</f>
        <v>0</v>
      </c>
      <c r="S723" s="230">
        <v>0</v>
      </c>
      <c r="T723" s="231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2" t="s">
        <v>160</v>
      </c>
      <c r="AT723" s="232" t="s">
        <v>156</v>
      </c>
      <c r="AU723" s="232" t="s">
        <v>86</v>
      </c>
      <c r="AY723" s="18" t="s">
        <v>154</v>
      </c>
      <c r="BE723" s="233">
        <f>IF(N723="základní",J723,0)</f>
        <v>0</v>
      </c>
      <c r="BF723" s="233">
        <f>IF(N723="snížená",J723,0)</f>
        <v>0</v>
      </c>
      <c r="BG723" s="233">
        <f>IF(N723="zákl. přenesená",J723,0)</f>
        <v>0</v>
      </c>
      <c r="BH723" s="233">
        <f>IF(N723="sníž. přenesená",J723,0)</f>
        <v>0</v>
      </c>
      <c r="BI723" s="233">
        <f>IF(N723="nulová",J723,0)</f>
        <v>0</v>
      </c>
      <c r="BJ723" s="18" t="s">
        <v>83</v>
      </c>
      <c r="BK723" s="233">
        <f>ROUND(I723*H723,2)</f>
        <v>0</v>
      </c>
      <c r="BL723" s="18" t="s">
        <v>160</v>
      </c>
      <c r="BM723" s="232" t="s">
        <v>727</v>
      </c>
    </row>
    <row r="724" spans="1:65" s="2" customFormat="1" ht="24.15" customHeight="1">
      <c r="A724" s="39"/>
      <c r="B724" s="40"/>
      <c r="C724" s="220" t="s">
        <v>728</v>
      </c>
      <c r="D724" s="220" t="s">
        <v>156</v>
      </c>
      <c r="E724" s="221" t="s">
        <v>729</v>
      </c>
      <c r="F724" s="222" t="s">
        <v>730</v>
      </c>
      <c r="G724" s="223" t="s">
        <v>205</v>
      </c>
      <c r="H724" s="224">
        <v>175.72</v>
      </c>
      <c r="I724" s="225"/>
      <c r="J724" s="226">
        <f>ROUND(I724*H724,2)</f>
        <v>0</v>
      </c>
      <c r="K724" s="227"/>
      <c r="L724" s="45"/>
      <c r="M724" s="228" t="s">
        <v>1</v>
      </c>
      <c r="N724" s="229" t="s">
        <v>40</v>
      </c>
      <c r="O724" s="92"/>
      <c r="P724" s="230">
        <f>O724*H724</f>
        <v>0</v>
      </c>
      <c r="Q724" s="230">
        <v>0</v>
      </c>
      <c r="R724" s="230">
        <f>Q724*H724</f>
        <v>0</v>
      </c>
      <c r="S724" s="230">
        <v>0</v>
      </c>
      <c r="T724" s="231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32" t="s">
        <v>160</v>
      </c>
      <c r="AT724" s="232" t="s">
        <v>156</v>
      </c>
      <c r="AU724" s="232" t="s">
        <v>86</v>
      </c>
      <c r="AY724" s="18" t="s">
        <v>154</v>
      </c>
      <c r="BE724" s="233">
        <f>IF(N724="základní",J724,0)</f>
        <v>0</v>
      </c>
      <c r="BF724" s="233">
        <f>IF(N724="snížená",J724,0)</f>
        <v>0</v>
      </c>
      <c r="BG724" s="233">
        <f>IF(N724="zákl. přenesená",J724,0)</f>
        <v>0</v>
      </c>
      <c r="BH724" s="233">
        <f>IF(N724="sníž. přenesená",J724,0)</f>
        <v>0</v>
      </c>
      <c r="BI724" s="233">
        <f>IF(N724="nulová",J724,0)</f>
        <v>0</v>
      </c>
      <c r="BJ724" s="18" t="s">
        <v>83</v>
      </c>
      <c r="BK724" s="233">
        <f>ROUND(I724*H724,2)</f>
        <v>0</v>
      </c>
      <c r="BL724" s="18" t="s">
        <v>160</v>
      </c>
      <c r="BM724" s="232" t="s">
        <v>731</v>
      </c>
    </row>
    <row r="725" spans="1:51" s="13" customFormat="1" ht="12">
      <c r="A725" s="13"/>
      <c r="B725" s="234"/>
      <c r="C725" s="235"/>
      <c r="D725" s="236" t="s">
        <v>162</v>
      </c>
      <c r="E725" s="237" t="s">
        <v>1</v>
      </c>
      <c r="F725" s="238" t="s">
        <v>732</v>
      </c>
      <c r="G725" s="235"/>
      <c r="H725" s="237" t="s">
        <v>1</v>
      </c>
      <c r="I725" s="239"/>
      <c r="J725" s="235"/>
      <c r="K725" s="235"/>
      <c r="L725" s="240"/>
      <c r="M725" s="241"/>
      <c r="N725" s="242"/>
      <c r="O725" s="242"/>
      <c r="P725" s="242"/>
      <c r="Q725" s="242"/>
      <c r="R725" s="242"/>
      <c r="S725" s="242"/>
      <c r="T725" s="24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4" t="s">
        <v>162</v>
      </c>
      <c r="AU725" s="244" t="s">
        <v>86</v>
      </c>
      <c r="AV725" s="13" t="s">
        <v>83</v>
      </c>
      <c r="AW725" s="13" t="s">
        <v>32</v>
      </c>
      <c r="AX725" s="13" t="s">
        <v>75</v>
      </c>
      <c r="AY725" s="244" t="s">
        <v>154</v>
      </c>
    </row>
    <row r="726" spans="1:51" s="14" customFormat="1" ht="12">
      <c r="A726" s="14"/>
      <c r="B726" s="245"/>
      <c r="C726" s="246"/>
      <c r="D726" s="236" t="s">
        <v>162</v>
      </c>
      <c r="E726" s="247" t="s">
        <v>1</v>
      </c>
      <c r="F726" s="248" t="s">
        <v>733</v>
      </c>
      <c r="G726" s="246"/>
      <c r="H726" s="249">
        <v>175.72</v>
      </c>
      <c r="I726" s="250"/>
      <c r="J726" s="246"/>
      <c r="K726" s="246"/>
      <c r="L726" s="251"/>
      <c r="M726" s="252"/>
      <c r="N726" s="253"/>
      <c r="O726" s="253"/>
      <c r="P726" s="253"/>
      <c r="Q726" s="253"/>
      <c r="R726" s="253"/>
      <c r="S726" s="253"/>
      <c r="T726" s="25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5" t="s">
        <v>162</v>
      </c>
      <c r="AU726" s="255" t="s">
        <v>86</v>
      </c>
      <c r="AV726" s="14" t="s">
        <v>86</v>
      </c>
      <c r="AW726" s="14" t="s">
        <v>32</v>
      </c>
      <c r="AX726" s="14" t="s">
        <v>83</v>
      </c>
      <c r="AY726" s="255" t="s">
        <v>154</v>
      </c>
    </row>
    <row r="727" spans="1:65" s="2" customFormat="1" ht="33" customHeight="1">
      <c r="A727" s="39"/>
      <c r="B727" s="40"/>
      <c r="C727" s="220" t="s">
        <v>734</v>
      </c>
      <c r="D727" s="220" t="s">
        <v>156</v>
      </c>
      <c r="E727" s="221" t="s">
        <v>735</v>
      </c>
      <c r="F727" s="222" t="s">
        <v>736</v>
      </c>
      <c r="G727" s="223" t="s">
        <v>205</v>
      </c>
      <c r="H727" s="224">
        <v>43.93</v>
      </c>
      <c r="I727" s="225"/>
      <c r="J727" s="226">
        <f>ROUND(I727*H727,2)</f>
        <v>0</v>
      </c>
      <c r="K727" s="227"/>
      <c r="L727" s="45"/>
      <c r="M727" s="228" t="s">
        <v>1</v>
      </c>
      <c r="N727" s="229" t="s">
        <v>40</v>
      </c>
      <c r="O727" s="92"/>
      <c r="P727" s="230">
        <f>O727*H727</f>
        <v>0</v>
      </c>
      <c r="Q727" s="230">
        <v>0</v>
      </c>
      <c r="R727" s="230">
        <f>Q727*H727</f>
        <v>0</v>
      </c>
      <c r="S727" s="230">
        <v>0</v>
      </c>
      <c r="T727" s="231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32" t="s">
        <v>160</v>
      </c>
      <c r="AT727" s="232" t="s">
        <v>156</v>
      </c>
      <c r="AU727" s="232" t="s">
        <v>86</v>
      </c>
      <c r="AY727" s="18" t="s">
        <v>154</v>
      </c>
      <c r="BE727" s="233">
        <f>IF(N727="základní",J727,0)</f>
        <v>0</v>
      </c>
      <c r="BF727" s="233">
        <f>IF(N727="snížená",J727,0)</f>
        <v>0</v>
      </c>
      <c r="BG727" s="233">
        <f>IF(N727="zákl. přenesená",J727,0)</f>
        <v>0</v>
      </c>
      <c r="BH727" s="233">
        <f>IF(N727="sníž. přenesená",J727,0)</f>
        <v>0</v>
      </c>
      <c r="BI727" s="233">
        <f>IF(N727="nulová",J727,0)</f>
        <v>0</v>
      </c>
      <c r="BJ727" s="18" t="s">
        <v>83</v>
      </c>
      <c r="BK727" s="233">
        <f>ROUND(I727*H727,2)</f>
        <v>0</v>
      </c>
      <c r="BL727" s="18" t="s">
        <v>160</v>
      </c>
      <c r="BM727" s="232" t="s">
        <v>737</v>
      </c>
    </row>
    <row r="728" spans="1:63" s="12" customFormat="1" ht="22.8" customHeight="1">
      <c r="A728" s="12"/>
      <c r="B728" s="204"/>
      <c r="C728" s="205"/>
      <c r="D728" s="206" t="s">
        <v>74</v>
      </c>
      <c r="E728" s="218" t="s">
        <v>738</v>
      </c>
      <c r="F728" s="218" t="s">
        <v>739</v>
      </c>
      <c r="G728" s="205"/>
      <c r="H728" s="205"/>
      <c r="I728" s="208"/>
      <c r="J728" s="219">
        <f>BK728</f>
        <v>0</v>
      </c>
      <c r="K728" s="205"/>
      <c r="L728" s="210"/>
      <c r="M728" s="211"/>
      <c r="N728" s="212"/>
      <c r="O728" s="212"/>
      <c r="P728" s="213">
        <f>P729</f>
        <v>0</v>
      </c>
      <c r="Q728" s="212"/>
      <c r="R728" s="213">
        <f>R729</f>
        <v>0</v>
      </c>
      <c r="S728" s="212"/>
      <c r="T728" s="214">
        <f>T729</f>
        <v>0</v>
      </c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R728" s="215" t="s">
        <v>83</v>
      </c>
      <c r="AT728" s="216" t="s">
        <v>74</v>
      </c>
      <c r="AU728" s="216" t="s">
        <v>83</v>
      </c>
      <c r="AY728" s="215" t="s">
        <v>154</v>
      </c>
      <c r="BK728" s="217">
        <f>BK729</f>
        <v>0</v>
      </c>
    </row>
    <row r="729" spans="1:65" s="2" customFormat="1" ht="21.75" customHeight="1">
      <c r="A729" s="39"/>
      <c r="B729" s="40"/>
      <c r="C729" s="220" t="s">
        <v>740</v>
      </c>
      <c r="D729" s="220" t="s">
        <v>156</v>
      </c>
      <c r="E729" s="221" t="s">
        <v>741</v>
      </c>
      <c r="F729" s="222" t="s">
        <v>742</v>
      </c>
      <c r="G729" s="223" t="s">
        <v>205</v>
      </c>
      <c r="H729" s="224">
        <v>65.679</v>
      </c>
      <c r="I729" s="225"/>
      <c r="J729" s="226">
        <f>ROUND(I729*H729,2)</f>
        <v>0</v>
      </c>
      <c r="K729" s="227"/>
      <c r="L729" s="45"/>
      <c r="M729" s="228" t="s">
        <v>1</v>
      </c>
      <c r="N729" s="229" t="s">
        <v>40</v>
      </c>
      <c r="O729" s="92"/>
      <c r="P729" s="230">
        <f>O729*H729</f>
        <v>0</v>
      </c>
      <c r="Q729" s="230">
        <v>0</v>
      </c>
      <c r="R729" s="230">
        <f>Q729*H729</f>
        <v>0</v>
      </c>
      <c r="S729" s="230">
        <v>0</v>
      </c>
      <c r="T729" s="231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32" t="s">
        <v>160</v>
      </c>
      <c r="AT729" s="232" t="s">
        <v>156</v>
      </c>
      <c r="AU729" s="232" t="s">
        <v>86</v>
      </c>
      <c r="AY729" s="18" t="s">
        <v>154</v>
      </c>
      <c r="BE729" s="233">
        <f>IF(N729="základní",J729,0)</f>
        <v>0</v>
      </c>
      <c r="BF729" s="233">
        <f>IF(N729="snížená",J729,0)</f>
        <v>0</v>
      </c>
      <c r="BG729" s="233">
        <f>IF(N729="zákl. přenesená",J729,0)</f>
        <v>0</v>
      </c>
      <c r="BH729" s="233">
        <f>IF(N729="sníž. přenesená",J729,0)</f>
        <v>0</v>
      </c>
      <c r="BI729" s="233">
        <f>IF(N729="nulová",J729,0)</f>
        <v>0</v>
      </c>
      <c r="BJ729" s="18" t="s">
        <v>83</v>
      </c>
      <c r="BK729" s="233">
        <f>ROUND(I729*H729,2)</f>
        <v>0</v>
      </c>
      <c r="BL729" s="18" t="s">
        <v>160</v>
      </c>
      <c r="BM729" s="232" t="s">
        <v>743</v>
      </c>
    </row>
    <row r="730" spans="1:63" s="12" customFormat="1" ht="25.9" customHeight="1">
      <c r="A730" s="12"/>
      <c r="B730" s="204"/>
      <c r="C730" s="205"/>
      <c r="D730" s="206" t="s">
        <v>74</v>
      </c>
      <c r="E730" s="207" t="s">
        <v>744</v>
      </c>
      <c r="F730" s="207" t="s">
        <v>745</v>
      </c>
      <c r="G730" s="205"/>
      <c r="H730" s="205"/>
      <c r="I730" s="208"/>
      <c r="J730" s="209">
        <f>BK730</f>
        <v>0</v>
      </c>
      <c r="K730" s="205"/>
      <c r="L730" s="210"/>
      <c r="M730" s="211"/>
      <c r="N730" s="212"/>
      <c r="O730" s="212"/>
      <c r="P730" s="213">
        <f>P731+P758+P765+P786+P802+P875+P927+P956+P1010+P1054+P1145+P1220+P1263+P1278</f>
        <v>0</v>
      </c>
      <c r="Q730" s="212"/>
      <c r="R730" s="213">
        <f>R731+R758+R765+R786+R802+R875+R927+R956+R1010+R1054+R1145+R1220+R1263+R1278</f>
        <v>17.538855</v>
      </c>
      <c r="S730" s="212"/>
      <c r="T730" s="214">
        <f>T731+T758+T765+T786+T802+T875+T927+T956+T1010+T1054+T1145+T1220+T1263+T1278</f>
        <v>0</v>
      </c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R730" s="215" t="s">
        <v>86</v>
      </c>
      <c r="AT730" s="216" t="s">
        <v>74</v>
      </c>
      <c r="AU730" s="216" t="s">
        <v>75</v>
      </c>
      <c r="AY730" s="215" t="s">
        <v>154</v>
      </c>
      <c r="BK730" s="217">
        <f>BK731+BK758+BK765+BK786+BK802+BK875+BK927+BK956+BK1010+BK1054+BK1145+BK1220+BK1263+BK1278</f>
        <v>0</v>
      </c>
    </row>
    <row r="731" spans="1:63" s="12" customFormat="1" ht="22.8" customHeight="1">
      <c r="A731" s="12"/>
      <c r="B731" s="204"/>
      <c r="C731" s="205"/>
      <c r="D731" s="206" t="s">
        <v>74</v>
      </c>
      <c r="E731" s="218" t="s">
        <v>746</v>
      </c>
      <c r="F731" s="218" t="s">
        <v>747</v>
      </c>
      <c r="G731" s="205"/>
      <c r="H731" s="205"/>
      <c r="I731" s="208"/>
      <c r="J731" s="219">
        <f>BK731</f>
        <v>0</v>
      </c>
      <c r="K731" s="205"/>
      <c r="L731" s="210"/>
      <c r="M731" s="211"/>
      <c r="N731" s="212"/>
      <c r="O731" s="212"/>
      <c r="P731" s="213">
        <f>SUM(P732:P757)</f>
        <v>0</v>
      </c>
      <c r="Q731" s="212"/>
      <c r="R731" s="213">
        <f>SUM(R732:R757)</f>
        <v>0.06386</v>
      </c>
      <c r="S731" s="212"/>
      <c r="T731" s="214">
        <f>SUM(T732:T757)</f>
        <v>0</v>
      </c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R731" s="215" t="s">
        <v>86</v>
      </c>
      <c r="AT731" s="216" t="s">
        <v>74</v>
      </c>
      <c r="AU731" s="216" t="s">
        <v>83</v>
      </c>
      <c r="AY731" s="215" t="s">
        <v>154</v>
      </c>
      <c r="BK731" s="217">
        <f>SUM(BK732:BK757)</f>
        <v>0</v>
      </c>
    </row>
    <row r="732" spans="1:65" s="2" customFormat="1" ht="24.15" customHeight="1">
      <c r="A732" s="39"/>
      <c r="B732" s="40"/>
      <c r="C732" s="220" t="s">
        <v>748</v>
      </c>
      <c r="D732" s="220" t="s">
        <v>156</v>
      </c>
      <c r="E732" s="221" t="s">
        <v>749</v>
      </c>
      <c r="F732" s="222" t="s">
        <v>750</v>
      </c>
      <c r="G732" s="223" t="s">
        <v>231</v>
      </c>
      <c r="H732" s="224">
        <v>9</v>
      </c>
      <c r="I732" s="225"/>
      <c r="J732" s="226">
        <f>ROUND(I732*H732,2)</f>
        <v>0</v>
      </c>
      <c r="K732" s="227"/>
      <c r="L732" s="45"/>
      <c r="M732" s="228" t="s">
        <v>1</v>
      </c>
      <c r="N732" s="229" t="s">
        <v>40</v>
      </c>
      <c r="O732" s="92"/>
      <c r="P732" s="230">
        <f>O732*H732</f>
        <v>0</v>
      </c>
      <c r="Q732" s="230">
        <v>0</v>
      </c>
      <c r="R732" s="230">
        <f>Q732*H732</f>
        <v>0</v>
      </c>
      <c r="S732" s="230">
        <v>0</v>
      </c>
      <c r="T732" s="231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32" t="s">
        <v>267</v>
      </c>
      <c r="AT732" s="232" t="s">
        <v>156</v>
      </c>
      <c r="AU732" s="232" t="s">
        <v>86</v>
      </c>
      <c r="AY732" s="18" t="s">
        <v>154</v>
      </c>
      <c r="BE732" s="233">
        <f>IF(N732="základní",J732,0)</f>
        <v>0</v>
      </c>
      <c r="BF732" s="233">
        <f>IF(N732="snížená",J732,0)</f>
        <v>0</v>
      </c>
      <c r="BG732" s="233">
        <f>IF(N732="zákl. přenesená",J732,0)</f>
        <v>0</v>
      </c>
      <c r="BH732" s="233">
        <f>IF(N732="sníž. přenesená",J732,0)</f>
        <v>0</v>
      </c>
      <c r="BI732" s="233">
        <f>IF(N732="nulová",J732,0)</f>
        <v>0</v>
      </c>
      <c r="BJ732" s="18" t="s">
        <v>83</v>
      </c>
      <c r="BK732" s="233">
        <f>ROUND(I732*H732,2)</f>
        <v>0</v>
      </c>
      <c r="BL732" s="18" t="s">
        <v>267</v>
      </c>
      <c r="BM732" s="232" t="s">
        <v>751</v>
      </c>
    </row>
    <row r="733" spans="1:51" s="13" customFormat="1" ht="12">
      <c r="A733" s="13"/>
      <c r="B733" s="234"/>
      <c r="C733" s="235"/>
      <c r="D733" s="236" t="s">
        <v>162</v>
      </c>
      <c r="E733" s="237" t="s">
        <v>1</v>
      </c>
      <c r="F733" s="238" t="s">
        <v>213</v>
      </c>
      <c r="G733" s="235"/>
      <c r="H733" s="237" t="s">
        <v>1</v>
      </c>
      <c r="I733" s="239"/>
      <c r="J733" s="235"/>
      <c r="K733" s="235"/>
      <c r="L733" s="240"/>
      <c r="M733" s="241"/>
      <c r="N733" s="242"/>
      <c r="O733" s="242"/>
      <c r="P733" s="242"/>
      <c r="Q733" s="242"/>
      <c r="R733" s="242"/>
      <c r="S733" s="242"/>
      <c r="T733" s="24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4" t="s">
        <v>162</v>
      </c>
      <c r="AU733" s="244" t="s">
        <v>86</v>
      </c>
      <c r="AV733" s="13" t="s">
        <v>83</v>
      </c>
      <c r="AW733" s="13" t="s">
        <v>32</v>
      </c>
      <c r="AX733" s="13" t="s">
        <v>75</v>
      </c>
      <c r="AY733" s="244" t="s">
        <v>154</v>
      </c>
    </row>
    <row r="734" spans="1:51" s="13" customFormat="1" ht="12">
      <c r="A734" s="13"/>
      <c r="B734" s="234"/>
      <c r="C734" s="235"/>
      <c r="D734" s="236" t="s">
        <v>162</v>
      </c>
      <c r="E734" s="237" t="s">
        <v>1</v>
      </c>
      <c r="F734" s="238" t="s">
        <v>752</v>
      </c>
      <c r="G734" s="235"/>
      <c r="H734" s="237" t="s">
        <v>1</v>
      </c>
      <c r="I734" s="239"/>
      <c r="J734" s="235"/>
      <c r="K734" s="235"/>
      <c r="L734" s="240"/>
      <c r="M734" s="241"/>
      <c r="N734" s="242"/>
      <c r="O734" s="242"/>
      <c r="P734" s="242"/>
      <c r="Q734" s="242"/>
      <c r="R734" s="242"/>
      <c r="S734" s="242"/>
      <c r="T734" s="24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4" t="s">
        <v>162</v>
      </c>
      <c r="AU734" s="244" t="s">
        <v>86</v>
      </c>
      <c r="AV734" s="13" t="s">
        <v>83</v>
      </c>
      <c r="AW734" s="13" t="s">
        <v>32</v>
      </c>
      <c r="AX734" s="13" t="s">
        <v>75</v>
      </c>
      <c r="AY734" s="244" t="s">
        <v>154</v>
      </c>
    </row>
    <row r="735" spans="1:51" s="13" customFormat="1" ht="12">
      <c r="A735" s="13"/>
      <c r="B735" s="234"/>
      <c r="C735" s="235"/>
      <c r="D735" s="236" t="s">
        <v>162</v>
      </c>
      <c r="E735" s="237" t="s">
        <v>1</v>
      </c>
      <c r="F735" s="238" t="s">
        <v>753</v>
      </c>
      <c r="G735" s="235"/>
      <c r="H735" s="237" t="s">
        <v>1</v>
      </c>
      <c r="I735" s="239"/>
      <c r="J735" s="235"/>
      <c r="K735" s="235"/>
      <c r="L735" s="240"/>
      <c r="M735" s="241"/>
      <c r="N735" s="242"/>
      <c r="O735" s="242"/>
      <c r="P735" s="242"/>
      <c r="Q735" s="242"/>
      <c r="R735" s="242"/>
      <c r="S735" s="242"/>
      <c r="T735" s="24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4" t="s">
        <v>162</v>
      </c>
      <c r="AU735" s="244" t="s">
        <v>86</v>
      </c>
      <c r="AV735" s="13" t="s">
        <v>83</v>
      </c>
      <c r="AW735" s="13" t="s">
        <v>32</v>
      </c>
      <c r="AX735" s="13" t="s">
        <v>75</v>
      </c>
      <c r="AY735" s="244" t="s">
        <v>154</v>
      </c>
    </row>
    <row r="736" spans="1:51" s="13" customFormat="1" ht="12">
      <c r="A736" s="13"/>
      <c r="B736" s="234"/>
      <c r="C736" s="235"/>
      <c r="D736" s="236" t="s">
        <v>162</v>
      </c>
      <c r="E736" s="237" t="s">
        <v>1</v>
      </c>
      <c r="F736" s="238" t="s">
        <v>754</v>
      </c>
      <c r="G736" s="235"/>
      <c r="H736" s="237" t="s">
        <v>1</v>
      </c>
      <c r="I736" s="239"/>
      <c r="J736" s="235"/>
      <c r="K736" s="235"/>
      <c r="L736" s="240"/>
      <c r="M736" s="241"/>
      <c r="N736" s="242"/>
      <c r="O736" s="242"/>
      <c r="P736" s="242"/>
      <c r="Q736" s="242"/>
      <c r="R736" s="242"/>
      <c r="S736" s="242"/>
      <c r="T736" s="24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4" t="s">
        <v>162</v>
      </c>
      <c r="AU736" s="244" t="s">
        <v>86</v>
      </c>
      <c r="AV736" s="13" t="s">
        <v>83</v>
      </c>
      <c r="AW736" s="13" t="s">
        <v>32</v>
      </c>
      <c r="AX736" s="13" t="s">
        <v>75</v>
      </c>
      <c r="AY736" s="244" t="s">
        <v>154</v>
      </c>
    </row>
    <row r="737" spans="1:51" s="14" customFormat="1" ht="12">
      <c r="A737" s="14"/>
      <c r="B737" s="245"/>
      <c r="C737" s="246"/>
      <c r="D737" s="236" t="s">
        <v>162</v>
      </c>
      <c r="E737" s="247" t="s">
        <v>1</v>
      </c>
      <c r="F737" s="248" t="s">
        <v>755</v>
      </c>
      <c r="G737" s="246"/>
      <c r="H737" s="249">
        <v>9</v>
      </c>
      <c r="I737" s="250"/>
      <c r="J737" s="246"/>
      <c r="K737" s="246"/>
      <c r="L737" s="251"/>
      <c r="M737" s="252"/>
      <c r="N737" s="253"/>
      <c r="O737" s="253"/>
      <c r="P737" s="253"/>
      <c r="Q737" s="253"/>
      <c r="R737" s="253"/>
      <c r="S737" s="253"/>
      <c r="T737" s="25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5" t="s">
        <v>162</v>
      </c>
      <c r="AU737" s="255" t="s">
        <v>86</v>
      </c>
      <c r="AV737" s="14" t="s">
        <v>86</v>
      </c>
      <c r="AW737" s="14" t="s">
        <v>32</v>
      </c>
      <c r="AX737" s="14" t="s">
        <v>83</v>
      </c>
      <c r="AY737" s="255" t="s">
        <v>154</v>
      </c>
    </row>
    <row r="738" spans="1:65" s="2" customFormat="1" ht="16.5" customHeight="1">
      <c r="A738" s="39"/>
      <c r="B738" s="40"/>
      <c r="C738" s="278" t="s">
        <v>756</v>
      </c>
      <c r="D738" s="278" t="s">
        <v>411</v>
      </c>
      <c r="E738" s="279" t="s">
        <v>757</v>
      </c>
      <c r="F738" s="280" t="s">
        <v>758</v>
      </c>
      <c r="G738" s="281" t="s">
        <v>205</v>
      </c>
      <c r="H738" s="282">
        <v>0.003</v>
      </c>
      <c r="I738" s="283"/>
      <c r="J738" s="284">
        <f>ROUND(I738*H738,2)</f>
        <v>0</v>
      </c>
      <c r="K738" s="285"/>
      <c r="L738" s="286"/>
      <c r="M738" s="287" t="s">
        <v>1</v>
      </c>
      <c r="N738" s="288" t="s">
        <v>40</v>
      </c>
      <c r="O738" s="92"/>
      <c r="P738" s="230">
        <f>O738*H738</f>
        <v>0</v>
      </c>
      <c r="Q738" s="230">
        <v>1</v>
      </c>
      <c r="R738" s="230">
        <f>Q738*H738</f>
        <v>0.003</v>
      </c>
      <c r="S738" s="230">
        <v>0</v>
      </c>
      <c r="T738" s="231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32" t="s">
        <v>397</v>
      </c>
      <c r="AT738" s="232" t="s">
        <v>411</v>
      </c>
      <c r="AU738" s="232" t="s">
        <v>86</v>
      </c>
      <c r="AY738" s="18" t="s">
        <v>154</v>
      </c>
      <c r="BE738" s="233">
        <f>IF(N738="základní",J738,0)</f>
        <v>0</v>
      </c>
      <c r="BF738" s="233">
        <f>IF(N738="snížená",J738,0)</f>
        <v>0</v>
      </c>
      <c r="BG738" s="233">
        <f>IF(N738="zákl. přenesená",J738,0)</f>
        <v>0</v>
      </c>
      <c r="BH738" s="233">
        <f>IF(N738="sníž. přenesená",J738,0)</f>
        <v>0</v>
      </c>
      <c r="BI738" s="233">
        <f>IF(N738="nulová",J738,0)</f>
        <v>0</v>
      </c>
      <c r="BJ738" s="18" t="s">
        <v>83</v>
      </c>
      <c r="BK738" s="233">
        <f>ROUND(I738*H738,2)</f>
        <v>0</v>
      </c>
      <c r="BL738" s="18" t="s">
        <v>267</v>
      </c>
      <c r="BM738" s="232" t="s">
        <v>759</v>
      </c>
    </row>
    <row r="739" spans="1:47" s="2" customFormat="1" ht="12">
      <c r="A739" s="39"/>
      <c r="B739" s="40"/>
      <c r="C739" s="41"/>
      <c r="D739" s="236" t="s">
        <v>760</v>
      </c>
      <c r="E739" s="41"/>
      <c r="F739" s="289" t="s">
        <v>761</v>
      </c>
      <c r="G739" s="41"/>
      <c r="H739" s="41"/>
      <c r="I739" s="290"/>
      <c r="J739" s="41"/>
      <c r="K739" s="41"/>
      <c r="L739" s="45"/>
      <c r="M739" s="291"/>
      <c r="N739" s="292"/>
      <c r="O739" s="92"/>
      <c r="P739" s="92"/>
      <c r="Q739" s="92"/>
      <c r="R739" s="92"/>
      <c r="S739" s="92"/>
      <c r="T739" s="93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8" t="s">
        <v>760</v>
      </c>
      <c r="AU739" s="18" t="s">
        <v>86</v>
      </c>
    </row>
    <row r="740" spans="1:51" s="13" customFormat="1" ht="12">
      <c r="A740" s="13"/>
      <c r="B740" s="234"/>
      <c r="C740" s="235"/>
      <c r="D740" s="236" t="s">
        <v>162</v>
      </c>
      <c r="E740" s="237" t="s">
        <v>1</v>
      </c>
      <c r="F740" s="238" t="s">
        <v>762</v>
      </c>
      <c r="G740" s="235"/>
      <c r="H740" s="237" t="s">
        <v>1</v>
      </c>
      <c r="I740" s="239"/>
      <c r="J740" s="235"/>
      <c r="K740" s="235"/>
      <c r="L740" s="240"/>
      <c r="M740" s="241"/>
      <c r="N740" s="242"/>
      <c r="O740" s="242"/>
      <c r="P740" s="242"/>
      <c r="Q740" s="242"/>
      <c r="R740" s="242"/>
      <c r="S740" s="242"/>
      <c r="T740" s="24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4" t="s">
        <v>162</v>
      </c>
      <c r="AU740" s="244" t="s">
        <v>86</v>
      </c>
      <c r="AV740" s="13" t="s">
        <v>83</v>
      </c>
      <c r="AW740" s="13" t="s">
        <v>32</v>
      </c>
      <c r="AX740" s="13" t="s">
        <v>75</v>
      </c>
      <c r="AY740" s="244" t="s">
        <v>154</v>
      </c>
    </row>
    <row r="741" spans="1:51" s="14" customFormat="1" ht="12">
      <c r="A741" s="14"/>
      <c r="B741" s="245"/>
      <c r="C741" s="246"/>
      <c r="D741" s="236" t="s">
        <v>162</v>
      </c>
      <c r="E741" s="247" t="s">
        <v>1</v>
      </c>
      <c r="F741" s="248" t="s">
        <v>763</v>
      </c>
      <c r="G741" s="246"/>
      <c r="H741" s="249">
        <v>0.003</v>
      </c>
      <c r="I741" s="250"/>
      <c r="J741" s="246"/>
      <c r="K741" s="246"/>
      <c r="L741" s="251"/>
      <c r="M741" s="252"/>
      <c r="N741" s="253"/>
      <c r="O741" s="253"/>
      <c r="P741" s="253"/>
      <c r="Q741" s="253"/>
      <c r="R741" s="253"/>
      <c r="S741" s="253"/>
      <c r="T741" s="25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5" t="s">
        <v>162</v>
      </c>
      <c r="AU741" s="255" t="s">
        <v>86</v>
      </c>
      <c r="AV741" s="14" t="s">
        <v>86</v>
      </c>
      <c r="AW741" s="14" t="s">
        <v>32</v>
      </c>
      <c r="AX741" s="14" t="s">
        <v>83</v>
      </c>
      <c r="AY741" s="255" t="s">
        <v>154</v>
      </c>
    </row>
    <row r="742" spans="1:65" s="2" customFormat="1" ht="24.15" customHeight="1">
      <c r="A742" s="39"/>
      <c r="B742" s="40"/>
      <c r="C742" s="220" t="s">
        <v>764</v>
      </c>
      <c r="D742" s="220" t="s">
        <v>156</v>
      </c>
      <c r="E742" s="221" t="s">
        <v>765</v>
      </c>
      <c r="F742" s="222" t="s">
        <v>766</v>
      </c>
      <c r="G742" s="223" t="s">
        <v>231</v>
      </c>
      <c r="H742" s="224">
        <v>9</v>
      </c>
      <c r="I742" s="225"/>
      <c r="J742" s="226">
        <f>ROUND(I742*H742,2)</f>
        <v>0</v>
      </c>
      <c r="K742" s="227"/>
      <c r="L742" s="45"/>
      <c r="M742" s="228" t="s">
        <v>1</v>
      </c>
      <c r="N742" s="229" t="s">
        <v>40</v>
      </c>
      <c r="O742" s="92"/>
      <c r="P742" s="230">
        <f>O742*H742</f>
        <v>0</v>
      </c>
      <c r="Q742" s="230">
        <v>0.0004</v>
      </c>
      <c r="R742" s="230">
        <f>Q742*H742</f>
        <v>0.0036000000000000003</v>
      </c>
      <c r="S742" s="230">
        <v>0</v>
      </c>
      <c r="T742" s="231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32" t="s">
        <v>267</v>
      </c>
      <c r="AT742" s="232" t="s">
        <v>156</v>
      </c>
      <c r="AU742" s="232" t="s">
        <v>86</v>
      </c>
      <c r="AY742" s="18" t="s">
        <v>154</v>
      </c>
      <c r="BE742" s="233">
        <f>IF(N742="základní",J742,0)</f>
        <v>0</v>
      </c>
      <c r="BF742" s="233">
        <f>IF(N742="snížená",J742,0)</f>
        <v>0</v>
      </c>
      <c r="BG742" s="233">
        <f>IF(N742="zákl. přenesená",J742,0)</f>
        <v>0</v>
      </c>
      <c r="BH742" s="233">
        <f>IF(N742="sníž. přenesená",J742,0)</f>
        <v>0</v>
      </c>
      <c r="BI742" s="233">
        <f>IF(N742="nulová",J742,0)</f>
        <v>0</v>
      </c>
      <c r="BJ742" s="18" t="s">
        <v>83</v>
      </c>
      <c r="BK742" s="233">
        <f>ROUND(I742*H742,2)</f>
        <v>0</v>
      </c>
      <c r="BL742" s="18" t="s">
        <v>267</v>
      </c>
      <c r="BM742" s="232" t="s">
        <v>767</v>
      </c>
    </row>
    <row r="743" spans="1:51" s="13" customFormat="1" ht="12">
      <c r="A743" s="13"/>
      <c r="B743" s="234"/>
      <c r="C743" s="235"/>
      <c r="D743" s="236" t="s">
        <v>162</v>
      </c>
      <c r="E743" s="237" t="s">
        <v>1</v>
      </c>
      <c r="F743" s="238" t="s">
        <v>213</v>
      </c>
      <c r="G743" s="235"/>
      <c r="H743" s="237" t="s">
        <v>1</v>
      </c>
      <c r="I743" s="239"/>
      <c r="J743" s="235"/>
      <c r="K743" s="235"/>
      <c r="L743" s="240"/>
      <c r="M743" s="241"/>
      <c r="N743" s="242"/>
      <c r="O743" s="242"/>
      <c r="P743" s="242"/>
      <c r="Q743" s="242"/>
      <c r="R743" s="242"/>
      <c r="S743" s="242"/>
      <c r="T743" s="24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4" t="s">
        <v>162</v>
      </c>
      <c r="AU743" s="244" t="s">
        <v>86</v>
      </c>
      <c r="AV743" s="13" t="s">
        <v>83</v>
      </c>
      <c r="AW743" s="13" t="s">
        <v>32</v>
      </c>
      <c r="AX743" s="13" t="s">
        <v>75</v>
      </c>
      <c r="AY743" s="244" t="s">
        <v>154</v>
      </c>
    </row>
    <row r="744" spans="1:51" s="13" customFormat="1" ht="12">
      <c r="A744" s="13"/>
      <c r="B744" s="234"/>
      <c r="C744" s="235"/>
      <c r="D744" s="236" t="s">
        <v>162</v>
      </c>
      <c r="E744" s="237" t="s">
        <v>1</v>
      </c>
      <c r="F744" s="238" t="s">
        <v>752</v>
      </c>
      <c r="G744" s="235"/>
      <c r="H744" s="237" t="s">
        <v>1</v>
      </c>
      <c r="I744" s="239"/>
      <c r="J744" s="235"/>
      <c r="K744" s="235"/>
      <c r="L744" s="240"/>
      <c r="M744" s="241"/>
      <c r="N744" s="242"/>
      <c r="O744" s="242"/>
      <c r="P744" s="242"/>
      <c r="Q744" s="242"/>
      <c r="R744" s="242"/>
      <c r="S744" s="242"/>
      <c r="T744" s="24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4" t="s">
        <v>162</v>
      </c>
      <c r="AU744" s="244" t="s">
        <v>86</v>
      </c>
      <c r="AV744" s="13" t="s">
        <v>83</v>
      </c>
      <c r="AW744" s="13" t="s">
        <v>32</v>
      </c>
      <c r="AX744" s="13" t="s">
        <v>75</v>
      </c>
      <c r="AY744" s="244" t="s">
        <v>154</v>
      </c>
    </row>
    <row r="745" spans="1:51" s="13" customFormat="1" ht="12">
      <c r="A745" s="13"/>
      <c r="B745" s="234"/>
      <c r="C745" s="235"/>
      <c r="D745" s="236" t="s">
        <v>162</v>
      </c>
      <c r="E745" s="237" t="s">
        <v>1</v>
      </c>
      <c r="F745" s="238" t="s">
        <v>753</v>
      </c>
      <c r="G745" s="235"/>
      <c r="H745" s="237" t="s">
        <v>1</v>
      </c>
      <c r="I745" s="239"/>
      <c r="J745" s="235"/>
      <c r="K745" s="235"/>
      <c r="L745" s="240"/>
      <c r="M745" s="241"/>
      <c r="N745" s="242"/>
      <c r="O745" s="242"/>
      <c r="P745" s="242"/>
      <c r="Q745" s="242"/>
      <c r="R745" s="242"/>
      <c r="S745" s="242"/>
      <c r="T745" s="24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4" t="s">
        <v>162</v>
      </c>
      <c r="AU745" s="244" t="s">
        <v>86</v>
      </c>
      <c r="AV745" s="13" t="s">
        <v>83</v>
      </c>
      <c r="AW745" s="13" t="s">
        <v>32</v>
      </c>
      <c r="AX745" s="13" t="s">
        <v>75</v>
      </c>
      <c r="AY745" s="244" t="s">
        <v>154</v>
      </c>
    </row>
    <row r="746" spans="1:51" s="13" customFormat="1" ht="12">
      <c r="A746" s="13"/>
      <c r="B746" s="234"/>
      <c r="C746" s="235"/>
      <c r="D746" s="236" t="s">
        <v>162</v>
      </c>
      <c r="E746" s="237" t="s">
        <v>1</v>
      </c>
      <c r="F746" s="238" t="s">
        <v>754</v>
      </c>
      <c r="G746" s="235"/>
      <c r="H746" s="237" t="s">
        <v>1</v>
      </c>
      <c r="I746" s="239"/>
      <c r="J746" s="235"/>
      <c r="K746" s="235"/>
      <c r="L746" s="240"/>
      <c r="M746" s="241"/>
      <c r="N746" s="242"/>
      <c r="O746" s="242"/>
      <c r="P746" s="242"/>
      <c r="Q746" s="242"/>
      <c r="R746" s="242"/>
      <c r="S746" s="242"/>
      <c r="T746" s="24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4" t="s">
        <v>162</v>
      </c>
      <c r="AU746" s="244" t="s">
        <v>86</v>
      </c>
      <c r="AV746" s="13" t="s">
        <v>83</v>
      </c>
      <c r="AW746" s="13" t="s">
        <v>32</v>
      </c>
      <c r="AX746" s="13" t="s">
        <v>75</v>
      </c>
      <c r="AY746" s="244" t="s">
        <v>154</v>
      </c>
    </row>
    <row r="747" spans="1:51" s="14" customFormat="1" ht="12">
      <c r="A747" s="14"/>
      <c r="B747" s="245"/>
      <c r="C747" s="246"/>
      <c r="D747" s="236" t="s">
        <v>162</v>
      </c>
      <c r="E747" s="247" t="s">
        <v>1</v>
      </c>
      <c r="F747" s="248" t="s">
        <v>755</v>
      </c>
      <c r="G747" s="246"/>
      <c r="H747" s="249">
        <v>9</v>
      </c>
      <c r="I747" s="250"/>
      <c r="J747" s="246"/>
      <c r="K747" s="246"/>
      <c r="L747" s="251"/>
      <c r="M747" s="252"/>
      <c r="N747" s="253"/>
      <c r="O747" s="253"/>
      <c r="P747" s="253"/>
      <c r="Q747" s="253"/>
      <c r="R747" s="253"/>
      <c r="S747" s="253"/>
      <c r="T747" s="25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5" t="s">
        <v>162</v>
      </c>
      <c r="AU747" s="255" t="s">
        <v>86</v>
      </c>
      <c r="AV747" s="14" t="s">
        <v>86</v>
      </c>
      <c r="AW747" s="14" t="s">
        <v>32</v>
      </c>
      <c r="AX747" s="14" t="s">
        <v>83</v>
      </c>
      <c r="AY747" s="255" t="s">
        <v>154</v>
      </c>
    </row>
    <row r="748" spans="1:65" s="2" customFormat="1" ht="37.8" customHeight="1">
      <c r="A748" s="39"/>
      <c r="B748" s="40"/>
      <c r="C748" s="278" t="s">
        <v>768</v>
      </c>
      <c r="D748" s="278" t="s">
        <v>411</v>
      </c>
      <c r="E748" s="279" t="s">
        <v>769</v>
      </c>
      <c r="F748" s="280" t="s">
        <v>770</v>
      </c>
      <c r="G748" s="281" t="s">
        <v>231</v>
      </c>
      <c r="H748" s="282">
        <v>10.5</v>
      </c>
      <c r="I748" s="283"/>
      <c r="J748" s="284">
        <f>ROUND(I748*H748,2)</f>
        <v>0</v>
      </c>
      <c r="K748" s="285"/>
      <c r="L748" s="286"/>
      <c r="M748" s="287" t="s">
        <v>1</v>
      </c>
      <c r="N748" s="288" t="s">
        <v>40</v>
      </c>
      <c r="O748" s="92"/>
      <c r="P748" s="230">
        <f>O748*H748</f>
        <v>0</v>
      </c>
      <c r="Q748" s="230">
        <v>0.0054</v>
      </c>
      <c r="R748" s="230">
        <f>Q748*H748</f>
        <v>0.0567</v>
      </c>
      <c r="S748" s="230">
        <v>0</v>
      </c>
      <c r="T748" s="231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32" t="s">
        <v>397</v>
      </c>
      <c r="AT748" s="232" t="s">
        <v>411</v>
      </c>
      <c r="AU748" s="232" t="s">
        <v>86</v>
      </c>
      <c r="AY748" s="18" t="s">
        <v>154</v>
      </c>
      <c r="BE748" s="233">
        <f>IF(N748="základní",J748,0)</f>
        <v>0</v>
      </c>
      <c r="BF748" s="233">
        <f>IF(N748="snížená",J748,0)</f>
        <v>0</v>
      </c>
      <c r="BG748" s="233">
        <f>IF(N748="zákl. přenesená",J748,0)</f>
        <v>0</v>
      </c>
      <c r="BH748" s="233">
        <f>IF(N748="sníž. přenesená",J748,0)</f>
        <v>0</v>
      </c>
      <c r="BI748" s="233">
        <f>IF(N748="nulová",J748,0)</f>
        <v>0</v>
      </c>
      <c r="BJ748" s="18" t="s">
        <v>83</v>
      </c>
      <c r="BK748" s="233">
        <f>ROUND(I748*H748,2)</f>
        <v>0</v>
      </c>
      <c r="BL748" s="18" t="s">
        <v>267</v>
      </c>
      <c r="BM748" s="232" t="s">
        <v>771</v>
      </c>
    </row>
    <row r="749" spans="1:51" s="13" customFormat="1" ht="12">
      <c r="A749" s="13"/>
      <c r="B749" s="234"/>
      <c r="C749" s="235"/>
      <c r="D749" s="236" t="s">
        <v>162</v>
      </c>
      <c r="E749" s="237" t="s">
        <v>1</v>
      </c>
      <c r="F749" s="238" t="s">
        <v>772</v>
      </c>
      <c r="G749" s="235"/>
      <c r="H749" s="237" t="s">
        <v>1</v>
      </c>
      <c r="I749" s="239"/>
      <c r="J749" s="235"/>
      <c r="K749" s="235"/>
      <c r="L749" s="240"/>
      <c r="M749" s="241"/>
      <c r="N749" s="242"/>
      <c r="O749" s="242"/>
      <c r="P749" s="242"/>
      <c r="Q749" s="242"/>
      <c r="R749" s="242"/>
      <c r="S749" s="242"/>
      <c r="T749" s="24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4" t="s">
        <v>162</v>
      </c>
      <c r="AU749" s="244" t="s">
        <v>86</v>
      </c>
      <c r="AV749" s="13" t="s">
        <v>83</v>
      </c>
      <c r="AW749" s="13" t="s">
        <v>32</v>
      </c>
      <c r="AX749" s="13" t="s">
        <v>75</v>
      </c>
      <c r="AY749" s="244" t="s">
        <v>154</v>
      </c>
    </row>
    <row r="750" spans="1:51" s="14" customFormat="1" ht="12">
      <c r="A750" s="14"/>
      <c r="B750" s="245"/>
      <c r="C750" s="246"/>
      <c r="D750" s="236" t="s">
        <v>162</v>
      </c>
      <c r="E750" s="247" t="s">
        <v>1</v>
      </c>
      <c r="F750" s="248" t="s">
        <v>773</v>
      </c>
      <c r="G750" s="246"/>
      <c r="H750" s="249">
        <v>10.5</v>
      </c>
      <c r="I750" s="250"/>
      <c r="J750" s="246"/>
      <c r="K750" s="246"/>
      <c r="L750" s="251"/>
      <c r="M750" s="252"/>
      <c r="N750" s="253"/>
      <c r="O750" s="253"/>
      <c r="P750" s="253"/>
      <c r="Q750" s="253"/>
      <c r="R750" s="253"/>
      <c r="S750" s="253"/>
      <c r="T750" s="25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5" t="s">
        <v>162</v>
      </c>
      <c r="AU750" s="255" t="s">
        <v>86</v>
      </c>
      <c r="AV750" s="14" t="s">
        <v>86</v>
      </c>
      <c r="AW750" s="14" t="s">
        <v>32</v>
      </c>
      <c r="AX750" s="14" t="s">
        <v>83</v>
      </c>
      <c r="AY750" s="255" t="s">
        <v>154</v>
      </c>
    </row>
    <row r="751" spans="1:65" s="2" customFormat="1" ht="24.15" customHeight="1">
      <c r="A751" s="39"/>
      <c r="B751" s="40"/>
      <c r="C751" s="220" t="s">
        <v>774</v>
      </c>
      <c r="D751" s="220" t="s">
        <v>156</v>
      </c>
      <c r="E751" s="221" t="s">
        <v>775</v>
      </c>
      <c r="F751" s="222" t="s">
        <v>776</v>
      </c>
      <c r="G751" s="223" t="s">
        <v>304</v>
      </c>
      <c r="H751" s="224">
        <v>25</v>
      </c>
      <c r="I751" s="225"/>
      <c r="J751" s="226">
        <f>ROUND(I751*H751,2)</f>
        <v>0</v>
      </c>
      <c r="K751" s="227"/>
      <c r="L751" s="45"/>
      <c r="M751" s="228" t="s">
        <v>1</v>
      </c>
      <c r="N751" s="229" t="s">
        <v>40</v>
      </c>
      <c r="O751" s="92"/>
      <c r="P751" s="230">
        <f>O751*H751</f>
        <v>0</v>
      </c>
      <c r="Q751" s="230">
        <v>0</v>
      </c>
      <c r="R751" s="230">
        <f>Q751*H751</f>
        <v>0</v>
      </c>
      <c r="S751" s="230">
        <v>0</v>
      </c>
      <c r="T751" s="231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32" t="s">
        <v>267</v>
      </c>
      <c r="AT751" s="232" t="s">
        <v>156</v>
      </c>
      <c r="AU751" s="232" t="s">
        <v>86</v>
      </c>
      <c r="AY751" s="18" t="s">
        <v>154</v>
      </c>
      <c r="BE751" s="233">
        <f>IF(N751="základní",J751,0)</f>
        <v>0</v>
      </c>
      <c r="BF751" s="233">
        <f>IF(N751="snížená",J751,0)</f>
        <v>0</v>
      </c>
      <c r="BG751" s="233">
        <f>IF(N751="zákl. přenesená",J751,0)</f>
        <v>0</v>
      </c>
      <c r="BH751" s="233">
        <f>IF(N751="sníž. přenesená",J751,0)</f>
        <v>0</v>
      </c>
      <c r="BI751" s="233">
        <f>IF(N751="nulová",J751,0)</f>
        <v>0</v>
      </c>
      <c r="BJ751" s="18" t="s">
        <v>83</v>
      </c>
      <c r="BK751" s="233">
        <f>ROUND(I751*H751,2)</f>
        <v>0</v>
      </c>
      <c r="BL751" s="18" t="s">
        <v>267</v>
      </c>
      <c r="BM751" s="232" t="s">
        <v>777</v>
      </c>
    </row>
    <row r="752" spans="1:51" s="13" customFormat="1" ht="12">
      <c r="A752" s="13"/>
      <c r="B752" s="234"/>
      <c r="C752" s="235"/>
      <c r="D752" s="236" t="s">
        <v>162</v>
      </c>
      <c r="E752" s="237" t="s">
        <v>1</v>
      </c>
      <c r="F752" s="238" t="s">
        <v>778</v>
      </c>
      <c r="G752" s="235"/>
      <c r="H752" s="237" t="s">
        <v>1</v>
      </c>
      <c r="I752" s="239"/>
      <c r="J752" s="235"/>
      <c r="K752" s="235"/>
      <c r="L752" s="240"/>
      <c r="M752" s="241"/>
      <c r="N752" s="242"/>
      <c r="O752" s="242"/>
      <c r="P752" s="242"/>
      <c r="Q752" s="242"/>
      <c r="R752" s="242"/>
      <c r="S752" s="242"/>
      <c r="T752" s="24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4" t="s">
        <v>162</v>
      </c>
      <c r="AU752" s="244" t="s">
        <v>86</v>
      </c>
      <c r="AV752" s="13" t="s">
        <v>83</v>
      </c>
      <c r="AW752" s="13" t="s">
        <v>32</v>
      </c>
      <c r="AX752" s="13" t="s">
        <v>75</v>
      </c>
      <c r="AY752" s="244" t="s">
        <v>154</v>
      </c>
    </row>
    <row r="753" spans="1:51" s="14" customFormat="1" ht="12">
      <c r="A753" s="14"/>
      <c r="B753" s="245"/>
      <c r="C753" s="246"/>
      <c r="D753" s="236" t="s">
        <v>162</v>
      </c>
      <c r="E753" s="247" t="s">
        <v>1</v>
      </c>
      <c r="F753" s="248" t="s">
        <v>779</v>
      </c>
      <c r="G753" s="246"/>
      <c r="H753" s="249">
        <v>25</v>
      </c>
      <c r="I753" s="250"/>
      <c r="J753" s="246"/>
      <c r="K753" s="246"/>
      <c r="L753" s="251"/>
      <c r="M753" s="252"/>
      <c r="N753" s="253"/>
      <c r="O753" s="253"/>
      <c r="P753" s="253"/>
      <c r="Q753" s="253"/>
      <c r="R753" s="253"/>
      <c r="S753" s="253"/>
      <c r="T753" s="25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5" t="s">
        <v>162</v>
      </c>
      <c r="AU753" s="255" t="s">
        <v>86</v>
      </c>
      <c r="AV753" s="14" t="s">
        <v>86</v>
      </c>
      <c r="AW753" s="14" t="s">
        <v>32</v>
      </c>
      <c r="AX753" s="14" t="s">
        <v>83</v>
      </c>
      <c r="AY753" s="255" t="s">
        <v>154</v>
      </c>
    </row>
    <row r="754" spans="1:65" s="2" customFormat="1" ht="16.5" customHeight="1">
      <c r="A754" s="39"/>
      <c r="B754" s="40"/>
      <c r="C754" s="278" t="s">
        <v>780</v>
      </c>
      <c r="D754" s="278" t="s">
        <v>411</v>
      </c>
      <c r="E754" s="279" t="s">
        <v>781</v>
      </c>
      <c r="F754" s="280" t="s">
        <v>782</v>
      </c>
      <c r="G754" s="281" t="s">
        <v>304</v>
      </c>
      <c r="H754" s="282">
        <v>28</v>
      </c>
      <c r="I754" s="283"/>
      <c r="J754" s="284">
        <f>ROUND(I754*H754,2)</f>
        <v>0</v>
      </c>
      <c r="K754" s="285"/>
      <c r="L754" s="286"/>
      <c r="M754" s="287" t="s">
        <v>1</v>
      </c>
      <c r="N754" s="288" t="s">
        <v>40</v>
      </c>
      <c r="O754" s="92"/>
      <c r="P754" s="230">
        <f>O754*H754</f>
        <v>0</v>
      </c>
      <c r="Q754" s="230">
        <v>2E-05</v>
      </c>
      <c r="R754" s="230">
        <f>Q754*H754</f>
        <v>0.0005600000000000001</v>
      </c>
      <c r="S754" s="230">
        <v>0</v>
      </c>
      <c r="T754" s="231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32" t="s">
        <v>397</v>
      </c>
      <c r="AT754" s="232" t="s">
        <v>411</v>
      </c>
      <c r="AU754" s="232" t="s">
        <v>86</v>
      </c>
      <c r="AY754" s="18" t="s">
        <v>154</v>
      </c>
      <c r="BE754" s="233">
        <f>IF(N754="základní",J754,0)</f>
        <v>0</v>
      </c>
      <c r="BF754" s="233">
        <f>IF(N754="snížená",J754,0)</f>
        <v>0</v>
      </c>
      <c r="BG754" s="233">
        <f>IF(N754="zákl. přenesená",J754,0)</f>
        <v>0</v>
      </c>
      <c r="BH754" s="233">
        <f>IF(N754="sníž. přenesená",J754,0)</f>
        <v>0</v>
      </c>
      <c r="BI754" s="233">
        <f>IF(N754="nulová",J754,0)</f>
        <v>0</v>
      </c>
      <c r="BJ754" s="18" t="s">
        <v>83</v>
      </c>
      <c r="BK754" s="233">
        <f>ROUND(I754*H754,2)</f>
        <v>0</v>
      </c>
      <c r="BL754" s="18" t="s">
        <v>267</v>
      </c>
      <c r="BM754" s="232" t="s">
        <v>783</v>
      </c>
    </row>
    <row r="755" spans="1:51" s="13" customFormat="1" ht="12">
      <c r="A755" s="13"/>
      <c r="B755" s="234"/>
      <c r="C755" s="235"/>
      <c r="D755" s="236" t="s">
        <v>162</v>
      </c>
      <c r="E755" s="237" t="s">
        <v>1</v>
      </c>
      <c r="F755" s="238" t="s">
        <v>784</v>
      </c>
      <c r="G755" s="235"/>
      <c r="H755" s="237" t="s">
        <v>1</v>
      </c>
      <c r="I755" s="239"/>
      <c r="J755" s="235"/>
      <c r="K755" s="235"/>
      <c r="L755" s="240"/>
      <c r="M755" s="241"/>
      <c r="N755" s="242"/>
      <c r="O755" s="242"/>
      <c r="P755" s="242"/>
      <c r="Q755" s="242"/>
      <c r="R755" s="242"/>
      <c r="S755" s="242"/>
      <c r="T755" s="24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4" t="s">
        <v>162</v>
      </c>
      <c r="AU755" s="244" t="s">
        <v>86</v>
      </c>
      <c r="AV755" s="13" t="s">
        <v>83</v>
      </c>
      <c r="AW755" s="13" t="s">
        <v>32</v>
      </c>
      <c r="AX755" s="13" t="s">
        <v>75</v>
      </c>
      <c r="AY755" s="244" t="s">
        <v>154</v>
      </c>
    </row>
    <row r="756" spans="1:51" s="14" customFormat="1" ht="12">
      <c r="A756" s="14"/>
      <c r="B756" s="245"/>
      <c r="C756" s="246"/>
      <c r="D756" s="236" t="s">
        <v>162</v>
      </c>
      <c r="E756" s="247" t="s">
        <v>1</v>
      </c>
      <c r="F756" s="248" t="s">
        <v>785</v>
      </c>
      <c r="G756" s="246"/>
      <c r="H756" s="249">
        <v>28</v>
      </c>
      <c r="I756" s="250"/>
      <c r="J756" s="246"/>
      <c r="K756" s="246"/>
      <c r="L756" s="251"/>
      <c r="M756" s="252"/>
      <c r="N756" s="253"/>
      <c r="O756" s="253"/>
      <c r="P756" s="253"/>
      <c r="Q756" s="253"/>
      <c r="R756" s="253"/>
      <c r="S756" s="253"/>
      <c r="T756" s="25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5" t="s">
        <v>162</v>
      </c>
      <c r="AU756" s="255" t="s">
        <v>86</v>
      </c>
      <c r="AV756" s="14" t="s">
        <v>86</v>
      </c>
      <c r="AW756" s="14" t="s">
        <v>32</v>
      </c>
      <c r="AX756" s="14" t="s">
        <v>83</v>
      </c>
      <c r="AY756" s="255" t="s">
        <v>154</v>
      </c>
    </row>
    <row r="757" spans="1:65" s="2" customFormat="1" ht="33" customHeight="1">
      <c r="A757" s="39"/>
      <c r="B757" s="40"/>
      <c r="C757" s="220" t="s">
        <v>786</v>
      </c>
      <c r="D757" s="220" t="s">
        <v>156</v>
      </c>
      <c r="E757" s="221" t="s">
        <v>787</v>
      </c>
      <c r="F757" s="222" t="s">
        <v>788</v>
      </c>
      <c r="G757" s="223" t="s">
        <v>205</v>
      </c>
      <c r="H757" s="224">
        <v>0.064</v>
      </c>
      <c r="I757" s="225"/>
      <c r="J757" s="226">
        <f>ROUND(I757*H757,2)</f>
        <v>0</v>
      </c>
      <c r="K757" s="227"/>
      <c r="L757" s="45"/>
      <c r="M757" s="228" t="s">
        <v>1</v>
      </c>
      <c r="N757" s="229" t="s">
        <v>40</v>
      </c>
      <c r="O757" s="92"/>
      <c r="P757" s="230">
        <f>O757*H757</f>
        <v>0</v>
      </c>
      <c r="Q757" s="230">
        <v>0</v>
      </c>
      <c r="R757" s="230">
        <f>Q757*H757</f>
        <v>0</v>
      </c>
      <c r="S757" s="230">
        <v>0</v>
      </c>
      <c r="T757" s="231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32" t="s">
        <v>267</v>
      </c>
      <c r="AT757" s="232" t="s">
        <v>156</v>
      </c>
      <c r="AU757" s="232" t="s">
        <v>86</v>
      </c>
      <c r="AY757" s="18" t="s">
        <v>154</v>
      </c>
      <c r="BE757" s="233">
        <f>IF(N757="základní",J757,0)</f>
        <v>0</v>
      </c>
      <c r="BF757" s="233">
        <f>IF(N757="snížená",J757,0)</f>
        <v>0</v>
      </c>
      <c r="BG757" s="233">
        <f>IF(N757="zákl. přenesená",J757,0)</f>
        <v>0</v>
      </c>
      <c r="BH757" s="233">
        <f>IF(N757="sníž. přenesená",J757,0)</f>
        <v>0</v>
      </c>
      <c r="BI757" s="233">
        <f>IF(N757="nulová",J757,0)</f>
        <v>0</v>
      </c>
      <c r="BJ757" s="18" t="s">
        <v>83</v>
      </c>
      <c r="BK757" s="233">
        <f>ROUND(I757*H757,2)</f>
        <v>0</v>
      </c>
      <c r="BL757" s="18" t="s">
        <v>267</v>
      </c>
      <c r="BM757" s="232" t="s">
        <v>789</v>
      </c>
    </row>
    <row r="758" spans="1:63" s="12" customFormat="1" ht="22.8" customHeight="1">
      <c r="A758" s="12"/>
      <c r="B758" s="204"/>
      <c r="C758" s="205"/>
      <c r="D758" s="206" t="s">
        <v>74</v>
      </c>
      <c r="E758" s="218" t="s">
        <v>790</v>
      </c>
      <c r="F758" s="218" t="s">
        <v>791</v>
      </c>
      <c r="G758" s="205"/>
      <c r="H758" s="205"/>
      <c r="I758" s="208"/>
      <c r="J758" s="219">
        <f>BK758</f>
        <v>0</v>
      </c>
      <c r="K758" s="205"/>
      <c r="L758" s="210"/>
      <c r="M758" s="211"/>
      <c r="N758" s="212"/>
      <c r="O758" s="212"/>
      <c r="P758" s="213">
        <f>SUM(P759:P764)</f>
        <v>0</v>
      </c>
      <c r="Q758" s="212"/>
      <c r="R758" s="213">
        <f>SUM(R759:R764)</f>
        <v>0.010750000000000001</v>
      </c>
      <c r="S758" s="212"/>
      <c r="T758" s="214">
        <f>SUM(T759:T764)</f>
        <v>0</v>
      </c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R758" s="215" t="s">
        <v>86</v>
      </c>
      <c r="AT758" s="216" t="s">
        <v>74</v>
      </c>
      <c r="AU758" s="216" t="s">
        <v>83</v>
      </c>
      <c r="AY758" s="215" t="s">
        <v>154</v>
      </c>
      <c r="BK758" s="217">
        <f>SUM(BK759:BK764)</f>
        <v>0</v>
      </c>
    </row>
    <row r="759" spans="1:65" s="2" customFormat="1" ht="24.15" customHeight="1">
      <c r="A759" s="39"/>
      <c r="B759" s="40"/>
      <c r="C759" s="220" t="s">
        <v>792</v>
      </c>
      <c r="D759" s="220" t="s">
        <v>156</v>
      </c>
      <c r="E759" s="221" t="s">
        <v>793</v>
      </c>
      <c r="F759" s="222" t="s">
        <v>794</v>
      </c>
      <c r="G759" s="223" t="s">
        <v>304</v>
      </c>
      <c r="H759" s="224">
        <v>215</v>
      </c>
      <c r="I759" s="225"/>
      <c r="J759" s="226">
        <f>ROUND(I759*H759,2)</f>
        <v>0</v>
      </c>
      <c r="K759" s="227"/>
      <c r="L759" s="45"/>
      <c r="M759" s="228" t="s">
        <v>1</v>
      </c>
      <c r="N759" s="229" t="s">
        <v>40</v>
      </c>
      <c r="O759" s="92"/>
      <c r="P759" s="230">
        <f>O759*H759</f>
        <v>0</v>
      </c>
      <c r="Q759" s="230">
        <v>0</v>
      </c>
      <c r="R759" s="230">
        <f>Q759*H759</f>
        <v>0</v>
      </c>
      <c r="S759" s="230">
        <v>0</v>
      </c>
      <c r="T759" s="231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32" t="s">
        <v>267</v>
      </c>
      <c r="AT759" s="232" t="s">
        <v>156</v>
      </c>
      <c r="AU759" s="232" t="s">
        <v>86</v>
      </c>
      <c r="AY759" s="18" t="s">
        <v>154</v>
      </c>
      <c r="BE759" s="233">
        <f>IF(N759="základní",J759,0)</f>
        <v>0</v>
      </c>
      <c r="BF759" s="233">
        <f>IF(N759="snížená",J759,0)</f>
        <v>0</v>
      </c>
      <c r="BG759" s="233">
        <f>IF(N759="zákl. přenesená",J759,0)</f>
        <v>0</v>
      </c>
      <c r="BH759" s="233">
        <f>IF(N759="sníž. přenesená",J759,0)</f>
        <v>0</v>
      </c>
      <c r="BI759" s="233">
        <f>IF(N759="nulová",J759,0)</f>
        <v>0</v>
      </c>
      <c r="BJ759" s="18" t="s">
        <v>83</v>
      </c>
      <c r="BK759" s="233">
        <f>ROUND(I759*H759,2)</f>
        <v>0</v>
      </c>
      <c r="BL759" s="18" t="s">
        <v>267</v>
      </c>
      <c r="BM759" s="232" t="s">
        <v>795</v>
      </c>
    </row>
    <row r="760" spans="1:51" s="14" customFormat="1" ht="12">
      <c r="A760" s="14"/>
      <c r="B760" s="245"/>
      <c r="C760" s="246"/>
      <c r="D760" s="236" t="s">
        <v>162</v>
      </c>
      <c r="E760" s="247" t="s">
        <v>1</v>
      </c>
      <c r="F760" s="248" t="s">
        <v>796</v>
      </c>
      <c r="G760" s="246"/>
      <c r="H760" s="249">
        <v>204</v>
      </c>
      <c r="I760" s="250"/>
      <c r="J760" s="246"/>
      <c r="K760" s="246"/>
      <c r="L760" s="251"/>
      <c r="M760" s="252"/>
      <c r="N760" s="253"/>
      <c r="O760" s="253"/>
      <c r="P760" s="253"/>
      <c r="Q760" s="253"/>
      <c r="R760" s="253"/>
      <c r="S760" s="253"/>
      <c r="T760" s="25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5" t="s">
        <v>162</v>
      </c>
      <c r="AU760" s="255" t="s">
        <v>86</v>
      </c>
      <c r="AV760" s="14" t="s">
        <v>86</v>
      </c>
      <c r="AW760" s="14" t="s">
        <v>32</v>
      </c>
      <c r="AX760" s="14" t="s">
        <v>75</v>
      </c>
      <c r="AY760" s="255" t="s">
        <v>154</v>
      </c>
    </row>
    <row r="761" spans="1:51" s="14" customFormat="1" ht="12">
      <c r="A761" s="14"/>
      <c r="B761" s="245"/>
      <c r="C761" s="246"/>
      <c r="D761" s="236" t="s">
        <v>162</v>
      </c>
      <c r="E761" s="247" t="s">
        <v>1</v>
      </c>
      <c r="F761" s="248" t="s">
        <v>797</v>
      </c>
      <c r="G761" s="246"/>
      <c r="H761" s="249">
        <v>11</v>
      </c>
      <c r="I761" s="250"/>
      <c r="J761" s="246"/>
      <c r="K761" s="246"/>
      <c r="L761" s="251"/>
      <c r="M761" s="252"/>
      <c r="N761" s="253"/>
      <c r="O761" s="253"/>
      <c r="P761" s="253"/>
      <c r="Q761" s="253"/>
      <c r="R761" s="253"/>
      <c r="S761" s="253"/>
      <c r="T761" s="25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5" t="s">
        <v>162</v>
      </c>
      <c r="AU761" s="255" t="s">
        <v>86</v>
      </c>
      <c r="AV761" s="14" t="s">
        <v>86</v>
      </c>
      <c r="AW761" s="14" t="s">
        <v>32</v>
      </c>
      <c r="AX761" s="14" t="s">
        <v>75</v>
      </c>
      <c r="AY761" s="255" t="s">
        <v>154</v>
      </c>
    </row>
    <row r="762" spans="1:51" s="15" customFormat="1" ht="12">
      <c r="A762" s="15"/>
      <c r="B762" s="256"/>
      <c r="C762" s="257"/>
      <c r="D762" s="236" t="s">
        <v>162</v>
      </c>
      <c r="E762" s="258" t="s">
        <v>1</v>
      </c>
      <c r="F762" s="259" t="s">
        <v>172</v>
      </c>
      <c r="G762" s="257"/>
      <c r="H762" s="260">
        <v>215</v>
      </c>
      <c r="I762" s="261"/>
      <c r="J762" s="257"/>
      <c r="K762" s="257"/>
      <c r="L762" s="262"/>
      <c r="M762" s="263"/>
      <c r="N762" s="264"/>
      <c r="O762" s="264"/>
      <c r="P762" s="264"/>
      <c r="Q762" s="264"/>
      <c r="R762" s="264"/>
      <c r="S762" s="264"/>
      <c r="T762" s="26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66" t="s">
        <v>162</v>
      </c>
      <c r="AU762" s="266" t="s">
        <v>86</v>
      </c>
      <c r="AV762" s="15" t="s">
        <v>160</v>
      </c>
      <c r="AW762" s="15" t="s">
        <v>32</v>
      </c>
      <c r="AX762" s="15" t="s">
        <v>83</v>
      </c>
      <c r="AY762" s="266" t="s">
        <v>154</v>
      </c>
    </row>
    <row r="763" spans="1:65" s="2" customFormat="1" ht="24.15" customHeight="1">
      <c r="A763" s="39"/>
      <c r="B763" s="40"/>
      <c r="C763" s="278" t="s">
        <v>798</v>
      </c>
      <c r="D763" s="278" t="s">
        <v>411</v>
      </c>
      <c r="E763" s="279" t="s">
        <v>799</v>
      </c>
      <c r="F763" s="280" t="s">
        <v>800</v>
      </c>
      <c r="G763" s="281" t="s">
        <v>304</v>
      </c>
      <c r="H763" s="282">
        <v>215</v>
      </c>
      <c r="I763" s="283"/>
      <c r="J763" s="284">
        <f>ROUND(I763*H763,2)</f>
        <v>0</v>
      </c>
      <c r="K763" s="285"/>
      <c r="L763" s="286"/>
      <c r="M763" s="287" t="s">
        <v>1</v>
      </c>
      <c r="N763" s="288" t="s">
        <v>40</v>
      </c>
      <c r="O763" s="92"/>
      <c r="P763" s="230">
        <f>O763*H763</f>
        <v>0</v>
      </c>
      <c r="Q763" s="230">
        <v>5E-05</v>
      </c>
      <c r="R763" s="230">
        <f>Q763*H763</f>
        <v>0.010750000000000001</v>
      </c>
      <c r="S763" s="230">
        <v>0</v>
      </c>
      <c r="T763" s="231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2" t="s">
        <v>397</v>
      </c>
      <c r="AT763" s="232" t="s">
        <v>411</v>
      </c>
      <c r="AU763" s="232" t="s">
        <v>86</v>
      </c>
      <c r="AY763" s="18" t="s">
        <v>154</v>
      </c>
      <c r="BE763" s="233">
        <f>IF(N763="základní",J763,0)</f>
        <v>0</v>
      </c>
      <c r="BF763" s="233">
        <f>IF(N763="snížená",J763,0)</f>
        <v>0</v>
      </c>
      <c r="BG763" s="233">
        <f>IF(N763="zákl. přenesená",J763,0)</f>
        <v>0</v>
      </c>
      <c r="BH763" s="233">
        <f>IF(N763="sníž. přenesená",J763,0)</f>
        <v>0</v>
      </c>
      <c r="BI763" s="233">
        <f>IF(N763="nulová",J763,0)</f>
        <v>0</v>
      </c>
      <c r="BJ763" s="18" t="s">
        <v>83</v>
      </c>
      <c r="BK763" s="233">
        <f>ROUND(I763*H763,2)</f>
        <v>0</v>
      </c>
      <c r="BL763" s="18" t="s">
        <v>267</v>
      </c>
      <c r="BM763" s="232" t="s">
        <v>801</v>
      </c>
    </row>
    <row r="764" spans="1:65" s="2" customFormat="1" ht="24.15" customHeight="1">
      <c r="A764" s="39"/>
      <c r="B764" s="40"/>
      <c r="C764" s="220" t="s">
        <v>802</v>
      </c>
      <c r="D764" s="220" t="s">
        <v>156</v>
      </c>
      <c r="E764" s="221" t="s">
        <v>803</v>
      </c>
      <c r="F764" s="222" t="s">
        <v>804</v>
      </c>
      <c r="G764" s="223" t="s">
        <v>205</v>
      </c>
      <c r="H764" s="224">
        <v>0.011</v>
      </c>
      <c r="I764" s="225"/>
      <c r="J764" s="226">
        <f>ROUND(I764*H764,2)</f>
        <v>0</v>
      </c>
      <c r="K764" s="227"/>
      <c r="L764" s="45"/>
      <c r="M764" s="228" t="s">
        <v>1</v>
      </c>
      <c r="N764" s="229" t="s">
        <v>40</v>
      </c>
      <c r="O764" s="92"/>
      <c r="P764" s="230">
        <f>O764*H764</f>
        <v>0</v>
      </c>
      <c r="Q764" s="230">
        <v>0</v>
      </c>
      <c r="R764" s="230">
        <f>Q764*H764</f>
        <v>0</v>
      </c>
      <c r="S764" s="230">
        <v>0</v>
      </c>
      <c r="T764" s="231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32" t="s">
        <v>267</v>
      </c>
      <c r="AT764" s="232" t="s">
        <v>156</v>
      </c>
      <c r="AU764" s="232" t="s">
        <v>86</v>
      </c>
      <c r="AY764" s="18" t="s">
        <v>154</v>
      </c>
      <c r="BE764" s="233">
        <f>IF(N764="základní",J764,0)</f>
        <v>0</v>
      </c>
      <c r="BF764" s="233">
        <f>IF(N764="snížená",J764,0)</f>
        <v>0</v>
      </c>
      <c r="BG764" s="233">
        <f>IF(N764="zákl. přenesená",J764,0)</f>
        <v>0</v>
      </c>
      <c r="BH764" s="233">
        <f>IF(N764="sníž. přenesená",J764,0)</f>
        <v>0</v>
      </c>
      <c r="BI764" s="233">
        <f>IF(N764="nulová",J764,0)</f>
        <v>0</v>
      </c>
      <c r="BJ764" s="18" t="s">
        <v>83</v>
      </c>
      <c r="BK764" s="233">
        <f>ROUND(I764*H764,2)</f>
        <v>0</v>
      </c>
      <c r="BL764" s="18" t="s">
        <v>267</v>
      </c>
      <c r="BM764" s="232" t="s">
        <v>805</v>
      </c>
    </row>
    <row r="765" spans="1:63" s="12" customFormat="1" ht="22.8" customHeight="1">
      <c r="A765" s="12"/>
      <c r="B765" s="204"/>
      <c r="C765" s="205"/>
      <c r="D765" s="206" t="s">
        <v>74</v>
      </c>
      <c r="E765" s="218" t="s">
        <v>806</v>
      </c>
      <c r="F765" s="218" t="s">
        <v>807</v>
      </c>
      <c r="G765" s="205"/>
      <c r="H765" s="205"/>
      <c r="I765" s="208"/>
      <c r="J765" s="219">
        <f>BK765</f>
        <v>0</v>
      </c>
      <c r="K765" s="205"/>
      <c r="L765" s="210"/>
      <c r="M765" s="211"/>
      <c r="N765" s="212"/>
      <c r="O765" s="212"/>
      <c r="P765" s="213">
        <f>SUM(P766:P785)</f>
        <v>0</v>
      </c>
      <c r="Q765" s="212"/>
      <c r="R765" s="213">
        <f>SUM(R766:R785)</f>
        <v>0.03353999999999999</v>
      </c>
      <c r="S765" s="212"/>
      <c r="T765" s="214">
        <f>SUM(T766:T785)</f>
        <v>0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R765" s="215" t="s">
        <v>86</v>
      </c>
      <c r="AT765" s="216" t="s">
        <v>74</v>
      </c>
      <c r="AU765" s="216" t="s">
        <v>83</v>
      </c>
      <c r="AY765" s="215" t="s">
        <v>154</v>
      </c>
      <c r="BK765" s="217">
        <f>SUM(BK766:BK785)</f>
        <v>0</v>
      </c>
    </row>
    <row r="766" spans="1:65" s="2" customFormat="1" ht="24.15" customHeight="1">
      <c r="A766" s="39"/>
      <c r="B766" s="40"/>
      <c r="C766" s="220" t="s">
        <v>808</v>
      </c>
      <c r="D766" s="220" t="s">
        <v>156</v>
      </c>
      <c r="E766" s="221" t="s">
        <v>809</v>
      </c>
      <c r="F766" s="222" t="s">
        <v>810</v>
      </c>
      <c r="G766" s="223" t="s">
        <v>811</v>
      </c>
      <c r="H766" s="224">
        <v>3</v>
      </c>
      <c r="I766" s="225"/>
      <c r="J766" s="226">
        <f>ROUND(I766*H766,2)</f>
        <v>0</v>
      </c>
      <c r="K766" s="227"/>
      <c r="L766" s="45"/>
      <c r="M766" s="228" t="s">
        <v>1</v>
      </c>
      <c r="N766" s="229" t="s">
        <v>40</v>
      </c>
      <c r="O766" s="92"/>
      <c r="P766" s="230">
        <f>O766*H766</f>
        <v>0</v>
      </c>
      <c r="Q766" s="230">
        <v>0.00052</v>
      </c>
      <c r="R766" s="230">
        <f>Q766*H766</f>
        <v>0.0015599999999999998</v>
      </c>
      <c r="S766" s="230">
        <v>0</v>
      </c>
      <c r="T766" s="231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32" t="s">
        <v>267</v>
      </c>
      <c r="AT766" s="232" t="s">
        <v>156</v>
      </c>
      <c r="AU766" s="232" t="s">
        <v>86</v>
      </c>
      <c r="AY766" s="18" t="s">
        <v>154</v>
      </c>
      <c r="BE766" s="233">
        <f>IF(N766="základní",J766,0)</f>
        <v>0</v>
      </c>
      <c r="BF766" s="233">
        <f>IF(N766="snížená",J766,0)</f>
        <v>0</v>
      </c>
      <c r="BG766" s="233">
        <f>IF(N766="zákl. přenesená",J766,0)</f>
        <v>0</v>
      </c>
      <c r="BH766" s="233">
        <f>IF(N766="sníž. přenesená",J766,0)</f>
        <v>0</v>
      </c>
      <c r="BI766" s="233">
        <f>IF(N766="nulová",J766,0)</f>
        <v>0</v>
      </c>
      <c r="BJ766" s="18" t="s">
        <v>83</v>
      </c>
      <c r="BK766" s="233">
        <f>ROUND(I766*H766,2)</f>
        <v>0</v>
      </c>
      <c r="BL766" s="18" t="s">
        <v>267</v>
      </c>
      <c r="BM766" s="232" t="s">
        <v>812</v>
      </c>
    </row>
    <row r="767" spans="1:65" s="2" customFormat="1" ht="24.15" customHeight="1">
      <c r="A767" s="39"/>
      <c r="B767" s="40"/>
      <c r="C767" s="220" t="s">
        <v>813</v>
      </c>
      <c r="D767" s="220" t="s">
        <v>156</v>
      </c>
      <c r="E767" s="221" t="s">
        <v>814</v>
      </c>
      <c r="F767" s="222" t="s">
        <v>815</v>
      </c>
      <c r="G767" s="223" t="s">
        <v>811</v>
      </c>
      <c r="H767" s="224">
        <v>3</v>
      </c>
      <c r="I767" s="225"/>
      <c r="J767" s="226">
        <f>ROUND(I767*H767,2)</f>
        <v>0</v>
      </c>
      <c r="K767" s="227"/>
      <c r="L767" s="45"/>
      <c r="M767" s="228" t="s">
        <v>1</v>
      </c>
      <c r="N767" s="229" t="s">
        <v>40</v>
      </c>
      <c r="O767" s="92"/>
      <c r="P767" s="230">
        <f>O767*H767</f>
        <v>0</v>
      </c>
      <c r="Q767" s="230">
        <v>0.00052</v>
      </c>
      <c r="R767" s="230">
        <f>Q767*H767</f>
        <v>0.0015599999999999998</v>
      </c>
      <c r="S767" s="230">
        <v>0</v>
      </c>
      <c r="T767" s="231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32" t="s">
        <v>267</v>
      </c>
      <c r="AT767" s="232" t="s">
        <v>156</v>
      </c>
      <c r="AU767" s="232" t="s">
        <v>86</v>
      </c>
      <c r="AY767" s="18" t="s">
        <v>154</v>
      </c>
      <c r="BE767" s="233">
        <f>IF(N767="základní",J767,0)</f>
        <v>0</v>
      </c>
      <c r="BF767" s="233">
        <f>IF(N767="snížená",J767,0)</f>
        <v>0</v>
      </c>
      <c r="BG767" s="233">
        <f>IF(N767="zákl. přenesená",J767,0)</f>
        <v>0</v>
      </c>
      <c r="BH767" s="233">
        <f>IF(N767="sníž. přenesená",J767,0)</f>
        <v>0</v>
      </c>
      <c r="BI767" s="233">
        <f>IF(N767="nulová",J767,0)</f>
        <v>0</v>
      </c>
      <c r="BJ767" s="18" t="s">
        <v>83</v>
      </c>
      <c r="BK767" s="233">
        <f>ROUND(I767*H767,2)</f>
        <v>0</v>
      </c>
      <c r="BL767" s="18" t="s">
        <v>267</v>
      </c>
      <c r="BM767" s="232" t="s">
        <v>816</v>
      </c>
    </row>
    <row r="768" spans="1:65" s="2" customFormat="1" ht="24.15" customHeight="1">
      <c r="A768" s="39"/>
      <c r="B768" s="40"/>
      <c r="C768" s="220" t="s">
        <v>817</v>
      </c>
      <c r="D768" s="220" t="s">
        <v>156</v>
      </c>
      <c r="E768" s="221" t="s">
        <v>818</v>
      </c>
      <c r="F768" s="222" t="s">
        <v>819</v>
      </c>
      <c r="G768" s="223" t="s">
        <v>811</v>
      </c>
      <c r="H768" s="224">
        <v>3</v>
      </c>
      <c r="I768" s="225"/>
      <c r="J768" s="226">
        <f>ROUND(I768*H768,2)</f>
        <v>0</v>
      </c>
      <c r="K768" s="227"/>
      <c r="L768" s="45"/>
      <c r="M768" s="228" t="s">
        <v>1</v>
      </c>
      <c r="N768" s="229" t="s">
        <v>40</v>
      </c>
      <c r="O768" s="92"/>
      <c r="P768" s="230">
        <f>O768*H768</f>
        <v>0</v>
      </c>
      <c r="Q768" s="230">
        <v>0.00052</v>
      </c>
      <c r="R768" s="230">
        <f>Q768*H768</f>
        <v>0.0015599999999999998</v>
      </c>
      <c r="S768" s="230">
        <v>0</v>
      </c>
      <c r="T768" s="231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2" t="s">
        <v>267</v>
      </c>
      <c r="AT768" s="232" t="s">
        <v>156</v>
      </c>
      <c r="AU768" s="232" t="s">
        <v>86</v>
      </c>
      <c r="AY768" s="18" t="s">
        <v>154</v>
      </c>
      <c r="BE768" s="233">
        <f>IF(N768="základní",J768,0)</f>
        <v>0</v>
      </c>
      <c r="BF768" s="233">
        <f>IF(N768="snížená",J768,0)</f>
        <v>0</v>
      </c>
      <c r="BG768" s="233">
        <f>IF(N768="zákl. přenesená",J768,0)</f>
        <v>0</v>
      </c>
      <c r="BH768" s="233">
        <f>IF(N768="sníž. přenesená",J768,0)</f>
        <v>0</v>
      </c>
      <c r="BI768" s="233">
        <f>IF(N768="nulová",J768,0)</f>
        <v>0</v>
      </c>
      <c r="BJ768" s="18" t="s">
        <v>83</v>
      </c>
      <c r="BK768" s="233">
        <f>ROUND(I768*H768,2)</f>
        <v>0</v>
      </c>
      <c r="BL768" s="18" t="s">
        <v>267</v>
      </c>
      <c r="BM768" s="232" t="s">
        <v>820</v>
      </c>
    </row>
    <row r="769" spans="1:65" s="2" customFormat="1" ht="24.15" customHeight="1">
      <c r="A769" s="39"/>
      <c r="B769" s="40"/>
      <c r="C769" s="220" t="s">
        <v>416</v>
      </c>
      <c r="D769" s="220" t="s">
        <v>156</v>
      </c>
      <c r="E769" s="221" t="s">
        <v>821</v>
      </c>
      <c r="F769" s="222" t="s">
        <v>822</v>
      </c>
      <c r="G769" s="223" t="s">
        <v>220</v>
      </c>
      <c r="H769" s="224">
        <v>3</v>
      </c>
      <c r="I769" s="225"/>
      <c r="J769" s="226">
        <f>ROUND(I769*H769,2)</f>
        <v>0</v>
      </c>
      <c r="K769" s="227"/>
      <c r="L769" s="45"/>
      <c r="M769" s="228" t="s">
        <v>1</v>
      </c>
      <c r="N769" s="229" t="s">
        <v>40</v>
      </c>
      <c r="O769" s="92"/>
      <c r="P769" s="230">
        <f>O769*H769</f>
        <v>0</v>
      </c>
      <c r="Q769" s="230">
        <v>0.00052</v>
      </c>
      <c r="R769" s="230">
        <f>Q769*H769</f>
        <v>0.0015599999999999998</v>
      </c>
      <c r="S769" s="230">
        <v>0</v>
      </c>
      <c r="T769" s="231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32" t="s">
        <v>267</v>
      </c>
      <c r="AT769" s="232" t="s">
        <v>156</v>
      </c>
      <c r="AU769" s="232" t="s">
        <v>86</v>
      </c>
      <c r="AY769" s="18" t="s">
        <v>154</v>
      </c>
      <c r="BE769" s="233">
        <f>IF(N769="základní",J769,0)</f>
        <v>0</v>
      </c>
      <c r="BF769" s="233">
        <f>IF(N769="snížená",J769,0)</f>
        <v>0</v>
      </c>
      <c r="BG769" s="233">
        <f>IF(N769="zákl. přenesená",J769,0)</f>
        <v>0</v>
      </c>
      <c r="BH769" s="233">
        <f>IF(N769="sníž. přenesená",J769,0)</f>
        <v>0</v>
      </c>
      <c r="BI769" s="233">
        <f>IF(N769="nulová",J769,0)</f>
        <v>0</v>
      </c>
      <c r="BJ769" s="18" t="s">
        <v>83</v>
      </c>
      <c r="BK769" s="233">
        <f>ROUND(I769*H769,2)</f>
        <v>0</v>
      </c>
      <c r="BL769" s="18" t="s">
        <v>267</v>
      </c>
      <c r="BM769" s="232" t="s">
        <v>823</v>
      </c>
    </row>
    <row r="770" spans="1:65" s="2" customFormat="1" ht="24.15" customHeight="1">
      <c r="A770" s="39"/>
      <c r="B770" s="40"/>
      <c r="C770" s="220" t="s">
        <v>429</v>
      </c>
      <c r="D770" s="220" t="s">
        <v>156</v>
      </c>
      <c r="E770" s="221" t="s">
        <v>824</v>
      </c>
      <c r="F770" s="222" t="s">
        <v>825</v>
      </c>
      <c r="G770" s="223" t="s">
        <v>220</v>
      </c>
      <c r="H770" s="224">
        <v>3</v>
      </c>
      <c r="I770" s="225"/>
      <c r="J770" s="226">
        <f>ROUND(I770*H770,2)</f>
        <v>0</v>
      </c>
      <c r="K770" s="227"/>
      <c r="L770" s="45"/>
      <c r="M770" s="228" t="s">
        <v>1</v>
      </c>
      <c r="N770" s="229" t="s">
        <v>40</v>
      </c>
      <c r="O770" s="92"/>
      <c r="P770" s="230">
        <f>O770*H770</f>
        <v>0</v>
      </c>
      <c r="Q770" s="230">
        <v>0.0013</v>
      </c>
      <c r="R770" s="230">
        <f>Q770*H770</f>
        <v>0.0039</v>
      </c>
      <c r="S770" s="230">
        <v>0</v>
      </c>
      <c r="T770" s="231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32" t="s">
        <v>267</v>
      </c>
      <c r="AT770" s="232" t="s">
        <v>156</v>
      </c>
      <c r="AU770" s="232" t="s">
        <v>86</v>
      </c>
      <c r="AY770" s="18" t="s">
        <v>154</v>
      </c>
      <c r="BE770" s="233">
        <f>IF(N770="základní",J770,0)</f>
        <v>0</v>
      </c>
      <c r="BF770" s="233">
        <f>IF(N770="snížená",J770,0)</f>
        <v>0</v>
      </c>
      <c r="BG770" s="233">
        <f>IF(N770="zákl. přenesená",J770,0)</f>
        <v>0</v>
      </c>
      <c r="BH770" s="233">
        <f>IF(N770="sníž. přenesená",J770,0)</f>
        <v>0</v>
      </c>
      <c r="BI770" s="233">
        <f>IF(N770="nulová",J770,0)</f>
        <v>0</v>
      </c>
      <c r="BJ770" s="18" t="s">
        <v>83</v>
      </c>
      <c r="BK770" s="233">
        <f>ROUND(I770*H770,2)</f>
        <v>0</v>
      </c>
      <c r="BL770" s="18" t="s">
        <v>267</v>
      </c>
      <c r="BM770" s="232" t="s">
        <v>826</v>
      </c>
    </row>
    <row r="771" spans="1:65" s="2" customFormat="1" ht="24.15" customHeight="1">
      <c r="A771" s="39"/>
      <c r="B771" s="40"/>
      <c r="C771" s="220" t="s">
        <v>450</v>
      </c>
      <c r="D771" s="220" t="s">
        <v>156</v>
      </c>
      <c r="E771" s="221" t="s">
        <v>827</v>
      </c>
      <c r="F771" s="222" t="s">
        <v>828</v>
      </c>
      <c r="G771" s="223" t="s">
        <v>220</v>
      </c>
      <c r="H771" s="224">
        <v>6</v>
      </c>
      <c r="I771" s="225"/>
      <c r="J771" s="226">
        <f>ROUND(I771*H771,2)</f>
        <v>0</v>
      </c>
      <c r="K771" s="227"/>
      <c r="L771" s="45"/>
      <c r="M771" s="228" t="s">
        <v>1</v>
      </c>
      <c r="N771" s="229" t="s">
        <v>40</v>
      </c>
      <c r="O771" s="92"/>
      <c r="P771" s="230">
        <f>O771*H771</f>
        <v>0</v>
      </c>
      <c r="Q771" s="230">
        <v>0.0013</v>
      </c>
      <c r="R771" s="230">
        <f>Q771*H771</f>
        <v>0.0078</v>
      </c>
      <c r="S771" s="230">
        <v>0</v>
      </c>
      <c r="T771" s="231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32" t="s">
        <v>267</v>
      </c>
      <c r="AT771" s="232" t="s">
        <v>156</v>
      </c>
      <c r="AU771" s="232" t="s">
        <v>86</v>
      </c>
      <c r="AY771" s="18" t="s">
        <v>154</v>
      </c>
      <c r="BE771" s="233">
        <f>IF(N771="základní",J771,0)</f>
        <v>0</v>
      </c>
      <c r="BF771" s="233">
        <f>IF(N771="snížená",J771,0)</f>
        <v>0</v>
      </c>
      <c r="BG771" s="233">
        <f>IF(N771="zákl. přenesená",J771,0)</f>
        <v>0</v>
      </c>
      <c r="BH771" s="233">
        <f>IF(N771="sníž. přenesená",J771,0)</f>
        <v>0</v>
      </c>
      <c r="BI771" s="233">
        <f>IF(N771="nulová",J771,0)</f>
        <v>0</v>
      </c>
      <c r="BJ771" s="18" t="s">
        <v>83</v>
      </c>
      <c r="BK771" s="233">
        <f>ROUND(I771*H771,2)</f>
        <v>0</v>
      </c>
      <c r="BL771" s="18" t="s">
        <v>267</v>
      </c>
      <c r="BM771" s="232" t="s">
        <v>829</v>
      </c>
    </row>
    <row r="772" spans="1:65" s="2" customFormat="1" ht="33" customHeight="1">
      <c r="A772" s="39"/>
      <c r="B772" s="40"/>
      <c r="C772" s="220" t="s">
        <v>830</v>
      </c>
      <c r="D772" s="220" t="s">
        <v>156</v>
      </c>
      <c r="E772" s="221" t="s">
        <v>831</v>
      </c>
      <c r="F772" s="222" t="s">
        <v>832</v>
      </c>
      <c r="G772" s="223" t="s">
        <v>220</v>
      </c>
      <c r="H772" s="224">
        <v>6</v>
      </c>
      <c r="I772" s="225"/>
      <c r="J772" s="226">
        <f>ROUND(I772*H772,2)</f>
        <v>0</v>
      </c>
      <c r="K772" s="227"/>
      <c r="L772" s="45"/>
      <c r="M772" s="228" t="s">
        <v>1</v>
      </c>
      <c r="N772" s="229" t="s">
        <v>40</v>
      </c>
      <c r="O772" s="92"/>
      <c r="P772" s="230">
        <f>O772*H772</f>
        <v>0</v>
      </c>
      <c r="Q772" s="230">
        <v>0</v>
      </c>
      <c r="R772" s="230">
        <f>Q772*H772</f>
        <v>0</v>
      </c>
      <c r="S772" s="230">
        <v>0</v>
      </c>
      <c r="T772" s="231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32" t="s">
        <v>267</v>
      </c>
      <c r="AT772" s="232" t="s">
        <v>156</v>
      </c>
      <c r="AU772" s="232" t="s">
        <v>86</v>
      </c>
      <c r="AY772" s="18" t="s">
        <v>154</v>
      </c>
      <c r="BE772" s="233">
        <f>IF(N772="základní",J772,0)</f>
        <v>0</v>
      </c>
      <c r="BF772" s="233">
        <f>IF(N772="snížená",J772,0)</f>
        <v>0</v>
      </c>
      <c r="BG772" s="233">
        <f>IF(N772="zákl. přenesená",J772,0)</f>
        <v>0</v>
      </c>
      <c r="BH772" s="233">
        <f>IF(N772="sníž. přenesená",J772,0)</f>
        <v>0</v>
      </c>
      <c r="BI772" s="233">
        <f>IF(N772="nulová",J772,0)</f>
        <v>0</v>
      </c>
      <c r="BJ772" s="18" t="s">
        <v>83</v>
      </c>
      <c r="BK772" s="233">
        <f>ROUND(I772*H772,2)</f>
        <v>0</v>
      </c>
      <c r="BL772" s="18" t="s">
        <v>267</v>
      </c>
      <c r="BM772" s="232" t="s">
        <v>833</v>
      </c>
    </row>
    <row r="773" spans="1:65" s="2" customFormat="1" ht="33" customHeight="1">
      <c r="A773" s="39"/>
      <c r="B773" s="40"/>
      <c r="C773" s="220" t="s">
        <v>834</v>
      </c>
      <c r="D773" s="220" t="s">
        <v>156</v>
      </c>
      <c r="E773" s="221" t="s">
        <v>835</v>
      </c>
      <c r="F773" s="222" t="s">
        <v>836</v>
      </c>
      <c r="G773" s="223" t="s">
        <v>220</v>
      </c>
      <c r="H773" s="224">
        <v>6</v>
      </c>
      <c r="I773" s="225"/>
      <c r="J773" s="226">
        <f>ROUND(I773*H773,2)</f>
        <v>0</v>
      </c>
      <c r="K773" s="227"/>
      <c r="L773" s="45"/>
      <c r="M773" s="228" t="s">
        <v>1</v>
      </c>
      <c r="N773" s="229" t="s">
        <v>40</v>
      </c>
      <c r="O773" s="92"/>
      <c r="P773" s="230">
        <f>O773*H773</f>
        <v>0</v>
      </c>
      <c r="Q773" s="230">
        <v>0.0013</v>
      </c>
      <c r="R773" s="230">
        <f>Q773*H773</f>
        <v>0.0078</v>
      </c>
      <c r="S773" s="230">
        <v>0</v>
      </c>
      <c r="T773" s="231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32" t="s">
        <v>267</v>
      </c>
      <c r="AT773" s="232" t="s">
        <v>156</v>
      </c>
      <c r="AU773" s="232" t="s">
        <v>86</v>
      </c>
      <c r="AY773" s="18" t="s">
        <v>154</v>
      </c>
      <c r="BE773" s="233">
        <f>IF(N773="základní",J773,0)</f>
        <v>0</v>
      </c>
      <c r="BF773" s="233">
        <f>IF(N773="snížená",J773,0)</f>
        <v>0</v>
      </c>
      <c r="BG773" s="233">
        <f>IF(N773="zákl. přenesená",J773,0)</f>
        <v>0</v>
      </c>
      <c r="BH773" s="233">
        <f>IF(N773="sníž. přenesená",J773,0)</f>
        <v>0</v>
      </c>
      <c r="BI773" s="233">
        <f>IF(N773="nulová",J773,0)</f>
        <v>0</v>
      </c>
      <c r="BJ773" s="18" t="s">
        <v>83</v>
      </c>
      <c r="BK773" s="233">
        <f>ROUND(I773*H773,2)</f>
        <v>0</v>
      </c>
      <c r="BL773" s="18" t="s">
        <v>267</v>
      </c>
      <c r="BM773" s="232" t="s">
        <v>837</v>
      </c>
    </row>
    <row r="774" spans="1:51" s="13" customFormat="1" ht="12">
      <c r="A774" s="13"/>
      <c r="B774" s="234"/>
      <c r="C774" s="235"/>
      <c r="D774" s="236" t="s">
        <v>162</v>
      </c>
      <c r="E774" s="237" t="s">
        <v>1</v>
      </c>
      <c r="F774" s="238" t="s">
        <v>838</v>
      </c>
      <c r="G774" s="235"/>
      <c r="H774" s="237" t="s">
        <v>1</v>
      </c>
      <c r="I774" s="239"/>
      <c r="J774" s="235"/>
      <c r="K774" s="235"/>
      <c r="L774" s="240"/>
      <c r="M774" s="241"/>
      <c r="N774" s="242"/>
      <c r="O774" s="242"/>
      <c r="P774" s="242"/>
      <c r="Q774" s="242"/>
      <c r="R774" s="242"/>
      <c r="S774" s="242"/>
      <c r="T774" s="24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4" t="s">
        <v>162</v>
      </c>
      <c r="AU774" s="244" t="s">
        <v>86</v>
      </c>
      <c r="AV774" s="13" t="s">
        <v>83</v>
      </c>
      <c r="AW774" s="13" t="s">
        <v>32</v>
      </c>
      <c r="AX774" s="13" t="s">
        <v>75</v>
      </c>
      <c r="AY774" s="244" t="s">
        <v>154</v>
      </c>
    </row>
    <row r="775" spans="1:51" s="13" customFormat="1" ht="12">
      <c r="A775" s="13"/>
      <c r="B775" s="234"/>
      <c r="C775" s="235"/>
      <c r="D775" s="236" t="s">
        <v>162</v>
      </c>
      <c r="E775" s="237" t="s">
        <v>1</v>
      </c>
      <c r="F775" s="238" t="s">
        <v>839</v>
      </c>
      <c r="G775" s="235"/>
      <c r="H775" s="237" t="s">
        <v>1</v>
      </c>
      <c r="I775" s="239"/>
      <c r="J775" s="235"/>
      <c r="K775" s="235"/>
      <c r="L775" s="240"/>
      <c r="M775" s="241"/>
      <c r="N775" s="242"/>
      <c r="O775" s="242"/>
      <c r="P775" s="242"/>
      <c r="Q775" s="242"/>
      <c r="R775" s="242"/>
      <c r="S775" s="242"/>
      <c r="T775" s="24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4" t="s">
        <v>162</v>
      </c>
      <c r="AU775" s="244" t="s">
        <v>86</v>
      </c>
      <c r="AV775" s="13" t="s">
        <v>83</v>
      </c>
      <c r="AW775" s="13" t="s">
        <v>32</v>
      </c>
      <c r="AX775" s="13" t="s">
        <v>75</v>
      </c>
      <c r="AY775" s="244" t="s">
        <v>154</v>
      </c>
    </row>
    <row r="776" spans="1:51" s="14" customFormat="1" ht="12">
      <c r="A776" s="14"/>
      <c r="B776" s="245"/>
      <c r="C776" s="246"/>
      <c r="D776" s="236" t="s">
        <v>162</v>
      </c>
      <c r="E776" s="247" t="s">
        <v>1</v>
      </c>
      <c r="F776" s="248" t="s">
        <v>193</v>
      </c>
      <c r="G776" s="246"/>
      <c r="H776" s="249">
        <v>6</v>
      </c>
      <c r="I776" s="250"/>
      <c r="J776" s="246"/>
      <c r="K776" s="246"/>
      <c r="L776" s="251"/>
      <c r="M776" s="252"/>
      <c r="N776" s="253"/>
      <c r="O776" s="253"/>
      <c r="P776" s="253"/>
      <c r="Q776" s="253"/>
      <c r="R776" s="253"/>
      <c r="S776" s="253"/>
      <c r="T776" s="25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5" t="s">
        <v>162</v>
      </c>
      <c r="AU776" s="255" t="s">
        <v>86</v>
      </c>
      <c r="AV776" s="14" t="s">
        <v>86</v>
      </c>
      <c r="AW776" s="14" t="s">
        <v>32</v>
      </c>
      <c r="AX776" s="14" t="s">
        <v>83</v>
      </c>
      <c r="AY776" s="255" t="s">
        <v>154</v>
      </c>
    </row>
    <row r="777" spans="1:65" s="2" customFormat="1" ht="44.25" customHeight="1">
      <c r="A777" s="39"/>
      <c r="B777" s="40"/>
      <c r="C777" s="220" t="s">
        <v>840</v>
      </c>
      <c r="D777" s="220" t="s">
        <v>156</v>
      </c>
      <c r="E777" s="221" t="s">
        <v>841</v>
      </c>
      <c r="F777" s="222" t="s">
        <v>842</v>
      </c>
      <c r="G777" s="223" t="s">
        <v>220</v>
      </c>
      <c r="H777" s="224">
        <v>3</v>
      </c>
      <c r="I777" s="225"/>
      <c r="J777" s="226">
        <f>ROUND(I777*H777,2)</f>
        <v>0</v>
      </c>
      <c r="K777" s="227"/>
      <c r="L777" s="45"/>
      <c r="M777" s="228" t="s">
        <v>1</v>
      </c>
      <c r="N777" s="229" t="s">
        <v>40</v>
      </c>
      <c r="O777" s="92"/>
      <c r="P777" s="230">
        <f>O777*H777</f>
        <v>0</v>
      </c>
      <c r="Q777" s="230">
        <v>0.0013</v>
      </c>
      <c r="R777" s="230">
        <f>Q777*H777</f>
        <v>0.0039</v>
      </c>
      <c r="S777" s="230">
        <v>0</v>
      </c>
      <c r="T777" s="231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32" t="s">
        <v>267</v>
      </c>
      <c r="AT777" s="232" t="s">
        <v>156</v>
      </c>
      <c r="AU777" s="232" t="s">
        <v>86</v>
      </c>
      <c r="AY777" s="18" t="s">
        <v>154</v>
      </c>
      <c r="BE777" s="233">
        <f>IF(N777="základní",J777,0)</f>
        <v>0</v>
      </c>
      <c r="BF777" s="233">
        <f>IF(N777="snížená",J777,0)</f>
        <v>0</v>
      </c>
      <c r="BG777" s="233">
        <f>IF(N777="zákl. přenesená",J777,0)</f>
        <v>0</v>
      </c>
      <c r="BH777" s="233">
        <f>IF(N777="sníž. přenesená",J777,0)</f>
        <v>0</v>
      </c>
      <c r="BI777" s="233">
        <f>IF(N777="nulová",J777,0)</f>
        <v>0</v>
      </c>
      <c r="BJ777" s="18" t="s">
        <v>83</v>
      </c>
      <c r="BK777" s="233">
        <f>ROUND(I777*H777,2)</f>
        <v>0</v>
      </c>
      <c r="BL777" s="18" t="s">
        <v>267</v>
      </c>
      <c r="BM777" s="232" t="s">
        <v>843</v>
      </c>
    </row>
    <row r="778" spans="1:51" s="13" customFormat="1" ht="12">
      <c r="A778" s="13"/>
      <c r="B778" s="234"/>
      <c r="C778" s="235"/>
      <c r="D778" s="236" t="s">
        <v>162</v>
      </c>
      <c r="E778" s="237" t="s">
        <v>1</v>
      </c>
      <c r="F778" s="238" t="s">
        <v>838</v>
      </c>
      <c r="G778" s="235"/>
      <c r="H778" s="237" t="s">
        <v>1</v>
      </c>
      <c r="I778" s="239"/>
      <c r="J778" s="235"/>
      <c r="K778" s="235"/>
      <c r="L778" s="240"/>
      <c r="M778" s="241"/>
      <c r="N778" s="242"/>
      <c r="O778" s="242"/>
      <c r="P778" s="242"/>
      <c r="Q778" s="242"/>
      <c r="R778" s="242"/>
      <c r="S778" s="242"/>
      <c r="T778" s="24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4" t="s">
        <v>162</v>
      </c>
      <c r="AU778" s="244" t="s">
        <v>86</v>
      </c>
      <c r="AV778" s="13" t="s">
        <v>83</v>
      </c>
      <c r="AW778" s="13" t="s">
        <v>32</v>
      </c>
      <c r="AX778" s="13" t="s">
        <v>75</v>
      </c>
      <c r="AY778" s="244" t="s">
        <v>154</v>
      </c>
    </row>
    <row r="779" spans="1:51" s="13" customFormat="1" ht="12">
      <c r="A779" s="13"/>
      <c r="B779" s="234"/>
      <c r="C779" s="235"/>
      <c r="D779" s="236" t="s">
        <v>162</v>
      </c>
      <c r="E779" s="237" t="s">
        <v>1</v>
      </c>
      <c r="F779" s="238" t="s">
        <v>844</v>
      </c>
      <c r="G779" s="235"/>
      <c r="H779" s="237" t="s">
        <v>1</v>
      </c>
      <c r="I779" s="239"/>
      <c r="J779" s="235"/>
      <c r="K779" s="235"/>
      <c r="L779" s="240"/>
      <c r="M779" s="241"/>
      <c r="N779" s="242"/>
      <c r="O779" s="242"/>
      <c r="P779" s="242"/>
      <c r="Q779" s="242"/>
      <c r="R779" s="242"/>
      <c r="S779" s="242"/>
      <c r="T779" s="24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4" t="s">
        <v>162</v>
      </c>
      <c r="AU779" s="244" t="s">
        <v>86</v>
      </c>
      <c r="AV779" s="13" t="s">
        <v>83</v>
      </c>
      <c r="AW779" s="13" t="s">
        <v>32</v>
      </c>
      <c r="AX779" s="13" t="s">
        <v>75</v>
      </c>
      <c r="AY779" s="244" t="s">
        <v>154</v>
      </c>
    </row>
    <row r="780" spans="1:51" s="14" customFormat="1" ht="12">
      <c r="A780" s="14"/>
      <c r="B780" s="245"/>
      <c r="C780" s="246"/>
      <c r="D780" s="236" t="s">
        <v>162</v>
      </c>
      <c r="E780" s="247" t="s">
        <v>1</v>
      </c>
      <c r="F780" s="248" t="s">
        <v>180</v>
      </c>
      <c r="G780" s="246"/>
      <c r="H780" s="249">
        <v>3</v>
      </c>
      <c r="I780" s="250"/>
      <c r="J780" s="246"/>
      <c r="K780" s="246"/>
      <c r="L780" s="251"/>
      <c r="M780" s="252"/>
      <c r="N780" s="253"/>
      <c r="O780" s="253"/>
      <c r="P780" s="253"/>
      <c r="Q780" s="253"/>
      <c r="R780" s="253"/>
      <c r="S780" s="253"/>
      <c r="T780" s="25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5" t="s">
        <v>162</v>
      </c>
      <c r="AU780" s="255" t="s">
        <v>86</v>
      </c>
      <c r="AV780" s="14" t="s">
        <v>86</v>
      </c>
      <c r="AW780" s="14" t="s">
        <v>32</v>
      </c>
      <c r="AX780" s="14" t="s">
        <v>83</v>
      </c>
      <c r="AY780" s="255" t="s">
        <v>154</v>
      </c>
    </row>
    <row r="781" spans="1:65" s="2" customFormat="1" ht="37.8" customHeight="1">
      <c r="A781" s="39"/>
      <c r="B781" s="40"/>
      <c r="C781" s="220" t="s">
        <v>845</v>
      </c>
      <c r="D781" s="220" t="s">
        <v>156</v>
      </c>
      <c r="E781" s="221" t="s">
        <v>846</v>
      </c>
      <c r="F781" s="222" t="s">
        <v>847</v>
      </c>
      <c r="G781" s="223" t="s">
        <v>220</v>
      </c>
      <c r="H781" s="224">
        <v>3</v>
      </c>
      <c r="I781" s="225"/>
      <c r="J781" s="226">
        <f>ROUND(I781*H781,2)</f>
        <v>0</v>
      </c>
      <c r="K781" s="227"/>
      <c r="L781" s="45"/>
      <c r="M781" s="228" t="s">
        <v>1</v>
      </c>
      <c r="N781" s="229" t="s">
        <v>40</v>
      </c>
      <c r="O781" s="92"/>
      <c r="P781" s="230">
        <f>O781*H781</f>
        <v>0</v>
      </c>
      <c r="Q781" s="230">
        <v>0.0013</v>
      </c>
      <c r="R781" s="230">
        <f>Q781*H781</f>
        <v>0.0039</v>
      </c>
      <c r="S781" s="230">
        <v>0</v>
      </c>
      <c r="T781" s="231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32" t="s">
        <v>267</v>
      </c>
      <c r="AT781" s="232" t="s">
        <v>156</v>
      </c>
      <c r="AU781" s="232" t="s">
        <v>86</v>
      </c>
      <c r="AY781" s="18" t="s">
        <v>154</v>
      </c>
      <c r="BE781" s="233">
        <f>IF(N781="základní",J781,0)</f>
        <v>0</v>
      </c>
      <c r="BF781" s="233">
        <f>IF(N781="snížená",J781,0)</f>
        <v>0</v>
      </c>
      <c r="BG781" s="233">
        <f>IF(N781="zákl. přenesená",J781,0)</f>
        <v>0</v>
      </c>
      <c r="BH781" s="233">
        <f>IF(N781="sníž. přenesená",J781,0)</f>
        <v>0</v>
      </c>
      <c r="BI781" s="233">
        <f>IF(N781="nulová",J781,0)</f>
        <v>0</v>
      </c>
      <c r="BJ781" s="18" t="s">
        <v>83</v>
      </c>
      <c r="BK781" s="233">
        <f>ROUND(I781*H781,2)</f>
        <v>0</v>
      </c>
      <c r="BL781" s="18" t="s">
        <v>267</v>
      </c>
      <c r="BM781" s="232" t="s">
        <v>848</v>
      </c>
    </row>
    <row r="782" spans="1:51" s="13" customFormat="1" ht="12">
      <c r="A782" s="13"/>
      <c r="B782" s="234"/>
      <c r="C782" s="235"/>
      <c r="D782" s="236" t="s">
        <v>162</v>
      </c>
      <c r="E782" s="237" t="s">
        <v>1</v>
      </c>
      <c r="F782" s="238" t="s">
        <v>838</v>
      </c>
      <c r="G782" s="235"/>
      <c r="H782" s="237" t="s">
        <v>1</v>
      </c>
      <c r="I782" s="239"/>
      <c r="J782" s="235"/>
      <c r="K782" s="235"/>
      <c r="L782" s="240"/>
      <c r="M782" s="241"/>
      <c r="N782" s="242"/>
      <c r="O782" s="242"/>
      <c r="P782" s="242"/>
      <c r="Q782" s="242"/>
      <c r="R782" s="242"/>
      <c r="S782" s="242"/>
      <c r="T782" s="24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4" t="s">
        <v>162</v>
      </c>
      <c r="AU782" s="244" t="s">
        <v>86</v>
      </c>
      <c r="AV782" s="13" t="s">
        <v>83</v>
      </c>
      <c r="AW782" s="13" t="s">
        <v>32</v>
      </c>
      <c r="AX782" s="13" t="s">
        <v>75</v>
      </c>
      <c r="AY782" s="244" t="s">
        <v>154</v>
      </c>
    </row>
    <row r="783" spans="1:51" s="13" customFormat="1" ht="12">
      <c r="A783" s="13"/>
      <c r="B783" s="234"/>
      <c r="C783" s="235"/>
      <c r="D783" s="236" t="s">
        <v>162</v>
      </c>
      <c r="E783" s="237" t="s">
        <v>1</v>
      </c>
      <c r="F783" s="238" t="s">
        <v>844</v>
      </c>
      <c r="G783" s="235"/>
      <c r="H783" s="237" t="s">
        <v>1</v>
      </c>
      <c r="I783" s="239"/>
      <c r="J783" s="235"/>
      <c r="K783" s="235"/>
      <c r="L783" s="240"/>
      <c r="M783" s="241"/>
      <c r="N783" s="242"/>
      <c r="O783" s="242"/>
      <c r="P783" s="242"/>
      <c r="Q783" s="242"/>
      <c r="R783" s="242"/>
      <c r="S783" s="242"/>
      <c r="T783" s="24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4" t="s">
        <v>162</v>
      </c>
      <c r="AU783" s="244" t="s">
        <v>86</v>
      </c>
      <c r="AV783" s="13" t="s">
        <v>83</v>
      </c>
      <c r="AW783" s="13" t="s">
        <v>32</v>
      </c>
      <c r="AX783" s="13" t="s">
        <v>75</v>
      </c>
      <c r="AY783" s="244" t="s">
        <v>154</v>
      </c>
    </row>
    <row r="784" spans="1:51" s="14" customFormat="1" ht="12">
      <c r="A784" s="14"/>
      <c r="B784" s="245"/>
      <c r="C784" s="246"/>
      <c r="D784" s="236" t="s">
        <v>162</v>
      </c>
      <c r="E784" s="247" t="s">
        <v>1</v>
      </c>
      <c r="F784" s="248" t="s">
        <v>180</v>
      </c>
      <c r="G784" s="246"/>
      <c r="H784" s="249">
        <v>3</v>
      </c>
      <c r="I784" s="250"/>
      <c r="J784" s="246"/>
      <c r="K784" s="246"/>
      <c r="L784" s="251"/>
      <c r="M784" s="252"/>
      <c r="N784" s="253"/>
      <c r="O784" s="253"/>
      <c r="P784" s="253"/>
      <c r="Q784" s="253"/>
      <c r="R784" s="253"/>
      <c r="S784" s="253"/>
      <c r="T784" s="25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5" t="s">
        <v>162</v>
      </c>
      <c r="AU784" s="255" t="s">
        <v>86</v>
      </c>
      <c r="AV784" s="14" t="s">
        <v>86</v>
      </c>
      <c r="AW784" s="14" t="s">
        <v>32</v>
      </c>
      <c r="AX784" s="14" t="s">
        <v>83</v>
      </c>
      <c r="AY784" s="255" t="s">
        <v>154</v>
      </c>
    </row>
    <row r="785" spans="1:65" s="2" customFormat="1" ht="24.15" customHeight="1">
      <c r="A785" s="39"/>
      <c r="B785" s="40"/>
      <c r="C785" s="220" t="s">
        <v>849</v>
      </c>
      <c r="D785" s="220" t="s">
        <v>156</v>
      </c>
      <c r="E785" s="221" t="s">
        <v>850</v>
      </c>
      <c r="F785" s="222" t="s">
        <v>851</v>
      </c>
      <c r="G785" s="223" t="s">
        <v>205</v>
      </c>
      <c r="H785" s="224">
        <v>0.034</v>
      </c>
      <c r="I785" s="225"/>
      <c r="J785" s="226">
        <f>ROUND(I785*H785,2)</f>
        <v>0</v>
      </c>
      <c r="K785" s="227"/>
      <c r="L785" s="45"/>
      <c r="M785" s="228" t="s">
        <v>1</v>
      </c>
      <c r="N785" s="229" t="s">
        <v>40</v>
      </c>
      <c r="O785" s="92"/>
      <c r="P785" s="230">
        <f>O785*H785</f>
        <v>0</v>
      </c>
      <c r="Q785" s="230">
        <v>0</v>
      </c>
      <c r="R785" s="230">
        <f>Q785*H785</f>
        <v>0</v>
      </c>
      <c r="S785" s="230">
        <v>0</v>
      </c>
      <c r="T785" s="231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32" t="s">
        <v>267</v>
      </c>
      <c r="AT785" s="232" t="s">
        <v>156</v>
      </c>
      <c r="AU785" s="232" t="s">
        <v>86</v>
      </c>
      <c r="AY785" s="18" t="s">
        <v>154</v>
      </c>
      <c r="BE785" s="233">
        <f>IF(N785="základní",J785,0)</f>
        <v>0</v>
      </c>
      <c r="BF785" s="233">
        <f>IF(N785="snížená",J785,0)</f>
        <v>0</v>
      </c>
      <c r="BG785" s="233">
        <f>IF(N785="zákl. přenesená",J785,0)</f>
        <v>0</v>
      </c>
      <c r="BH785" s="233">
        <f>IF(N785="sníž. přenesená",J785,0)</f>
        <v>0</v>
      </c>
      <c r="BI785" s="233">
        <f>IF(N785="nulová",J785,0)</f>
        <v>0</v>
      </c>
      <c r="BJ785" s="18" t="s">
        <v>83</v>
      </c>
      <c r="BK785" s="233">
        <f>ROUND(I785*H785,2)</f>
        <v>0</v>
      </c>
      <c r="BL785" s="18" t="s">
        <v>267</v>
      </c>
      <c r="BM785" s="232" t="s">
        <v>852</v>
      </c>
    </row>
    <row r="786" spans="1:63" s="12" customFormat="1" ht="22.8" customHeight="1">
      <c r="A786" s="12"/>
      <c r="B786" s="204"/>
      <c r="C786" s="205"/>
      <c r="D786" s="206" t="s">
        <v>74</v>
      </c>
      <c r="E786" s="218" t="s">
        <v>853</v>
      </c>
      <c r="F786" s="218" t="s">
        <v>854</v>
      </c>
      <c r="G786" s="205"/>
      <c r="H786" s="205"/>
      <c r="I786" s="208"/>
      <c r="J786" s="219">
        <f>BK786</f>
        <v>0</v>
      </c>
      <c r="K786" s="205"/>
      <c r="L786" s="210"/>
      <c r="M786" s="211"/>
      <c r="N786" s="212"/>
      <c r="O786" s="212"/>
      <c r="P786" s="213">
        <f>SUM(P787:P801)</f>
        <v>0</v>
      </c>
      <c r="Q786" s="212"/>
      <c r="R786" s="213">
        <f>SUM(R787:R801)</f>
        <v>0</v>
      </c>
      <c r="S786" s="212"/>
      <c r="T786" s="214">
        <f>SUM(T787:T801)</f>
        <v>0</v>
      </c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R786" s="215" t="s">
        <v>86</v>
      </c>
      <c r="AT786" s="216" t="s">
        <v>74</v>
      </c>
      <c r="AU786" s="216" t="s">
        <v>83</v>
      </c>
      <c r="AY786" s="215" t="s">
        <v>154</v>
      </c>
      <c r="BK786" s="217">
        <f>SUM(BK787:BK801)</f>
        <v>0</v>
      </c>
    </row>
    <row r="787" spans="1:65" s="2" customFormat="1" ht="49.05" customHeight="1">
      <c r="A787" s="39"/>
      <c r="B787" s="40"/>
      <c r="C787" s="220" t="s">
        <v>855</v>
      </c>
      <c r="D787" s="220" t="s">
        <v>156</v>
      </c>
      <c r="E787" s="221" t="s">
        <v>856</v>
      </c>
      <c r="F787" s="222" t="s">
        <v>857</v>
      </c>
      <c r="G787" s="223" t="s">
        <v>220</v>
      </c>
      <c r="H787" s="224">
        <v>13</v>
      </c>
      <c r="I787" s="225"/>
      <c r="J787" s="226">
        <f>ROUND(I787*H787,2)</f>
        <v>0</v>
      </c>
      <c r="K787" s="227"/>
      <c r="L787" s="45"/>
      <c r="M787" s="228" t="s">
        <v>1</v>
      </c>
      <c r="N787" s="229" t="s">
        <v>40</v>
      </c>
      <c r="O787" s="92"/>
      <c r="P787" s="230">
        <f>O787*H787</f>
        <v>0</v>
      </c>
      <c r="Q787" s="230">
        <v>0</v>
      </c>
      <c r="R787" s="230">
        <f>Q787*H787</f>
        <v>0</v>
      </c>
      <c r="S787" s="230">
        <v>0</v>
      </c>
      <c r="T787" s="231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32" t="s">
        <v>267</v>
      </c>
      <c r="AT787" s="232" t="s">
        <v>156</v>
      </c>
      <c r="AU787" s="232" t="s">
        <v>86</v>
      </c>
      <c r="AY787" s="18" t="s">
        <v>154</v>
      </c>
      <c r="BE787" s="233">
        <f>IF(N787="základní",J787,0)</f>
        <v>0</v>
      </c>
      <c r="BF787" s="233">
        <f>IF(N787="snížená",J787,0)</f>
        <v>0</v>
      </c>
      <c r="BG787" s="233">
        <f>IF(N787="zákl. přenesená",J787,0)</f>
        <v>0</v>
      </c>
      <c r="BH787" s="233">
        <f>IF(N787="sníž. přenesená",J787,0)</f>
        <v>0</v>
      </c>
      <c r="BI787" s="233">
        <f>IF(N787="nulová",J787,0)</f>
        <v>0</v>
      </c>
      <c r="BJ787" s="18" t="s">
        <v>83</v>
      </c>
      <c r="BK787" s="233">
        <f>ROUND(I787*H787,2)</f>
        <v>0</v>
      </c>
      <c r="BL787" s="18" t="s">
        <v>267</v>
      </c>
      <c r="BM787" s="232" t="s">
        <v>858</v>
      </c>
    </row>
    <row r="788" spans="1:51" s="13" customFormat="1" ht="12">
      <c r="A788" s="13"/>
      <c r="B788" s="234"/>
      <c r="C788" s="235"/>
      <c r="D788" s="236" t="s">
        <v>162</v>
      </c>
      <c r="E788" s="237" t="s">
        <v>1</v>
      </c>
      <c r="F788" s="238" t="s">
        <v>167</v>
      </c>
      <c r="G788" s="235"/>
      <c r="H788" s="237" t="s">
        <v>1</v>
      </c>
      <c r="I788" s="239"/>
      <c r="J788" s="235"/>
      <c r="K788" s="235"/>
      <c r="L788" s="240"/>
      <c r="M788" s="241"/>
      <c r="N788" s="242"/>
      <c r="O788" s="242"/>
      <c r="P788" s="242"/>
      <c r="Q788" s="242"/>
      <c r="R788" s="242"/>
      <c r="S788" s="242"/>
      <c r="T788" s="24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4" t="s">
        <v>162</v>
      </c>
      <c r="AU788" s="244" t="s">
        <v>86</v>
      </c>
      <c r="AV788" s="13" t="s">
        <v>83</v>
      </c>
      <c r="AW788" s="13" t="s">
        <v>32</v>
      </c>
      <c r="AX788" s="13" t="s">
        <v>75</v>
      </c>
      <c r="AY788" s="244" t="s">
        <v>154</v>
      </c>
    </row>
    <row r="789" spans="1:51" s="13" customFormat="1" ht="12">
      <c r="A789" s="13"/>
      <c r="B789" s="234"/>
      <c r="C789" s="235"/>
      <c r="D789" s="236" t="s">
        <v>162</v>
      </c>
      <c r="E789" s="237" t="s">
        <v>1</v>
      </c>
      <c r="F789" s="238" t="s">
        <v>254</v>
      </c>
      <c r="G789" s="235"/>
      <c r="H789" s="237" t="s">
        <v>1</v>
      </c>
      <c r="I789" s="239"/>
      <c r="J789" s="235"/>
      <c r="K789" s="235"/>
      <c r="L789" s="240"/>
      <c r="M789" s="241"/>
      <c r="N789" s="242"/>
      <c r="O789" s="242"/>
      <c r="P789" s="242"/>
      <c r="Q789" s="242"/>
      <c r="R789" s="242"/>
      <c r="S789" s="242"/>
      <c r="T789" s="24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4" t="s">
        <v>162</v>
      </c>
      <c r="AU789" s="244" t="s">
        <v>86</v>
      </c>
      <c r="AV789" s="13" t="s">
        <v>83</v>
      </c>
      <c r="AW789" s="13" t="s">
        <v>32</v>
      </c>
      <c r="AX789" s="13" t="s">
        <v>75</v>
      </c>
      <c r="AY789" s="244" t="s">
        <v>154</v>
      </c>
    </row>
    <row r="790" spans="1:51" s="14" customFormat="1" ht="12">
      <c r="A790" s="14"/>
      <c r="B790" s="245"/>
      <c r="C790" s="246"/>
      <c r="D790" s="236" t="s">
        <v>162</v>
      </c>
      <c r="E790" s="247" t="s">
        <v>1</v>
      </c>
      <c r="F790" s="248" t="s">
        <v>86</v>
      </c>
      <c r="G790" s="246"/>
      <c r="H790" s="249">
        <v>2</v>
      </c>
      <c r="I790" s="250"/>
      <c r="J790" s="246"/>
      <c r="K790" s="246"/>
      <c r="L790" s="251"/>
      <c r="M790" s="252"/>
      <c r="N790" s="253"/>
      <c r="O790" s="253"/>
      <c r="P790" s="253"/>
      <c r="Q790" s="253"/>
      <c r="R790" s="253"/>
      <c r="S790" s="253"/>
      <c r="T790" s="25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5" t="s">
        <v>162</v>
      </c>
      <c r="AU790" s="255" t="s">
        <v>86</v>
      </c>
      <c r="AV790" s="14" t="s">
        <v>86</v>
      </c>
      <c r="AW790" s="14" t="s">
        <v>32</v>
      </c>
      <c r="AX790" s="14" t="s">
        <v>75</v>
      </c>
      <c r="AY790" s="255" t="s">
        <v>154</v>
      </c>
    </row>
    <row r="791" spans="1:51" s="13" customFormat="1" ht="12">
      <c r="A791" s="13"/>
      <c r="B791" s="234"/>
      <c r="C791" s="235"/>
      <c r="D791" s="236" t="s">
        <v>162</v>
      </c>
      <c r="E791" s="237" t="s">
        <v>1</v>
      </c>
      <c r="F791" s="238" t="s">
        <v>401</v>
      </c>
      <c r="G791" s="235"/>
      <c r="H791" s="237" t="s">
        <v>1</v>
      </c>
      <c r="I791" s="239"/>
      <c r="J791" s="235"/>
      <c r="K791" s="235"/>
      <c r="L791" s="240"/>
      <c r="M791" s="241"/>
      <c r="N791" s="242"/>
      <c r="O791" s="242"/>
      <c r="P791" s="242"/>
      <c r="Q791" s="242"/>
      <c r="R791" s="242"/>
      <c r="S791" s="242"/>
      <c r="T791" s="24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4" t="s">
        <v>162</v>
      </c>
      <c r="AU791" s="244" t="s">
        <v>86</v>
      </c>
      <c r="AV791" s="13" t="s">
        <v>83</v>
      </c>
      <c r="AW791" s="13" t="s">
        <v>32</v>
      </c>
      <c r="AX791" s="13" t="s">
        <v>75</v>
      </c>
      <c r="AY791" s="244" t="s">
        <v>154</v>
      </c>
    </row>
    <row r="792" spans="1:51" s="14" customFormat="1" ht="12">
      <c r="A792" s="14"/>
      <c r="B792" s="245"/>
      <c r="C792" s="246"/>
      <c r="D792" s="236" t="s">
        <v>162</v>
      </c>
      <c r="E792" s="247" t="s">
        <v>1</v>
      </c>
      <c r="F792" s="248" t="s">
        <v>180</v>
      </c>
      <c r="G792" s="246"/>
      <c r="H792" s="249">
        <v>3</v>
      </c>
      <c r="I792" s="250"/>
      <c r="J792" s="246"/>
      <c r="K792" s="246"/>
      <c r="L792" s="251"/>
      <c r="M792" s="252"/>
      <c r="N792" s="253"/>
      <c r="O792" s="253"/>
      <c r="P792" s="253"/>
      <c r="Q792" s="253"/>
      <c r="R792" s="253"/>
      <c r="S792" s="253"/>
      <c r="T792" s="25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5" t="s">
        <v>162</v>
      </c>
      <c r="AU792" s="255" t="s">
        <v>86</v>
      </c>
      <c r="AV792" s="14" t="s">
        <v>86</v>
      </c>
      <c r="AW792" s="14" t="s">
        <v>32</v>
      </c>
      <c r="AX792" s="14" t="s">
        <v>75</v>
      </c>
      <c r="AY792" s="255" t="s">
        <v>154</v>
      </c>
    </row>
    <row r="793" spans="1:51" s="13" customFormat="1" ht="12">
      <c r="A793" s="13"/>
      <c r="B793" s="234"/>
      <c r="C793" s="235"/>
      <c r="D793" s="236" t="s">
        <v>162</v>
      </c>
      <c r="E793" s="237" t="s">
        <v>1</v>
      </c>
      <c r="F793" s="238" t="s">
        <v>403</v>
      </c>
      <c r="G793" s="235"/>
      <c r="H793" s="237" t="s">
        <v>1</v>
      </c>
      <c r="I793" s="239"/>
      <c r="J793" s="235"/>
      <c r="K793" s="235"/>
      <c r="L793" s="240"/>
      <c r="M793" s="241"/>
      <c r="N793" s="242"/>
      <c r="O793" s="242"/>
      <c r="P793" s="242"/>
      <c r="Q793" s="242"/>
      <c r="R793" s="242"/>
      <c r="S793" s="242"/>
      <c r="T793" s="24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4" t="s">
        <v>162</v>
      </c>
      <c r="AU793" s="244" t="s">
        <v>86</v>
      </c>
      <c r="AV793" s="13" t="s">
        <v>83</v>
      </c>
      <c r="AW793" s="13" t="s">
        <v>32</v>
      </c>
      <c r="AX793" s="13" t="s">
        <v>75</v>
      </c>
      <c r="AY793" s="244" t="s">
        <v>154</v>
      </c>
    </row>
    <row r="794" spans="1:51" s="14" customFormat="1" ht="12">
      <c r="A794" s="14"/>
      <c r="B794" s="245"/>
      <c r="C794" s="246"/>
      <c r="D794" s="236" t="s">
        <v>162</v>
      </c>
      <c r="E794" s="247" t="s">
        <v>1</v>
      </c>
      <c r="F794" s="248" t="s">
        <v>160</v>
      </c>
      <c r="G794" s="246"/>
      <c r="H794" s="249">
        <v>4</v>
      </c>
      <c r="I794" s="250"/>
      <c r="J794" s="246"/>
      <c r="K794" s="246"/>
      <c r="L794" s="251"/>
      <c r="M794" s="252"/>
      <c r="N794" s="253"/>
      <c r="O794" s="253"/>
      <c r="P794" s="253"/>
      <c r="Q794" s="253"/>
      <c r="R794" s="253"/>
      <c r="S794" s="253"/>
      <c r="T794" s="25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5" t="s">
        <v>162</v>
      </c>
      <c r="AU794" s="255" t="s">
        <v>86</v>
      </c>
      <c r="AV794" s="14" t="s">
        <v>86</v>
      </c>
      <c r="AW794" s="14" t="s">
        <v>32</v>
      </c>
      <c r="AX794" s="14" t="s">
        <v>75</v>
      </c>
      <c r="AY794" s="255" t="s">
        <v>154</v>
      </c>
    </row>
    <row r="795" spans="1:51" s="13" customFormat="1" ht="12">
      <c r="A795" s="13"/>
      <c r="B795" s="234"/>
      <c r="C795" s="235"/>
      <c r="D795" s="236" t="s">
        <v>162</v>
      </c>
      <c r="E795" s="237" t="s">
        <v>1</v>
      </c>
      <c r="F795" s="238" t="s">
        <v>163</v>
      </c>
      <c r="G795" s="235"/>
      <c r="H795" s="237" t="s">
        <v>1</v>
      </c>
      <c r="I795" s="239"/>
      <c r="J795" s="235"/>
      <c r="K795" s="235"/>
      <c r="L795" s="240"/>
      <c r="M795" s="241"/>
      <c r="N795" s="242"/>
      <c r="O795" s="242"/>
      <c r="P795" s="242"/>
      <c r="Q795" s="242"/>
      <c r="R795" s="242"/>
      <c r="S795" s="242"/>
      <c r="T795" s="24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4" t="s">
        <v>162</v>
      </c>
      <c r="AU795" s="244" t="s">
        <v>86</v>
      </c>
      <c r="AV795" s="13" t="s">
        <v>83</v>
      </c>
      <c r="AW795" s="13" t="s">
        <v>32</v>
      </c>
      <c r="AX795" s="13" t="s">
        <v>75</v>
      </c>
      <c r="AY795" s="244" t="s">
        <v>154</v>
      </c>
    </row>
    <row r="796" spans="1:51" s="13" customFormat="1" ht="12">
      <c r="A796" s="13"/>
      <c r="B796" s="234"/>
      <c r="C796" s="235"/>
      <c r="D796" s="236" t="s">
        <v>162</v>
      </c>
      <c r="E796" s="237" t="s">
        <v>1</v>
      </c>
      <c r="F796" s="238" t="s">
        <v>164</v>
      </c>
      <c r="G796" s="235"/>
      <c r="H796" s="237" t="s">
        <v>1</v>
      </c>
      <c r="I796" s="239"/>
      <c r="J796" s="235"/>
      <c r="K796" s="235"/>
      <c r="L796" s="240"/>
      <c r="M796" s="241"/>
      <c r="N796" s="242"/>
      <c r="O796" s="242"/>
      <c r="P796" s="242"/>
      <c r="Q796" s="242"/>
      <c r="R796" s="242"/>
      <c r="S796" s="242"/>
      <c r="T796" s="24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4" t="s">
        <v>162</v>
      </c>
      <c r="AU796" s="244" t="s">
        <v>86</v>
      </c>
      <c r="AV796" s="13" t="s">
        <v>83</v>
      </c>
      <c r="AW796" s="13" t="s">
        <v>32</v>
      </c>
      <c r="AX796" s="13" t="s">
        <v>75</v>
      </c>
      <c r="AY796" s="244" t="s">
        <v>154</v>
      </c>
    </row>
    <row r="797" spans="1:51" s="14" customFormat="1" ht="12">
      <c r="A797" s="14"/>
      <c r="B797" s="245"/>
      <c r="C797" s="246"/>
      <c r="D797" s="236" t="s">
        <v>162</v>
      </c>
      <c r="E797" s="247" t="s">
        <v>1</v>
      </c>
      <c r="F797" s="248" t="s">
        <v>86</v>
      </c>
      <c r="G797" s="246"/>
      <c r="H797" s="249">
        <v>2</v>
      </c>
      <c r="I797" s="250"/>
      <c r="J797" s="246"/>
      <c r="K797" s="246"/>
      <c r="L797" s="251"/>
      <c r="M797" s="252"/>
      <c r="N797" s="253"/>
      <c r="O797" s="253"/>
      <c r="P797" s="253"/>
      <c r="Q797" s="253"/>
      <c r="R797" s="253"/>
      <c r="S797" s="253"/>
      <c r="T797" s="25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5" t="s">
        <v>162</v>
      </c>
      <c r="AU797" s="255" t="s">
        <v>86</v>
      </c>
      <c r="AV797" s="14" t="s">
        <v>86</v>
      </c>
      <c r="AW797" s="14" t="s">
        <v>32</v>
      </c>
      <c r="AX797" s="14" t="s">
        <v>75</v>
      </c>
      <c r="AY797" s="255" t="s">
        <v>154</v>
      </c>
    </row>
    <row r="798" spans="1:51" s="13" customFormat="1" ht="12">
      <c r="A798" s="13"/>
      <c r="B798" s="234"/>
      <c r="C798" s="235"/>
      <c r="D798" s="236" t="s">
        <v>162</v>
      </c>
      <c r="E798" s="237" t="s">
        <v>1</v>
      </c>
      <c r="F798" s="238" t="s">
        <v>213</v>
      </c>
      <c r="G798" s="235"/>
      <c r="H798" s="237" t="s">
        <v>1</v>
      </c>
      <c r="I798" s="239"/>
      <c r="J798" s="235"/>
      <c r="K798" s="235"/>
      <c r="L798" s="240"/>
      <c r="M798" s="241"/>
      <c r="N798" s="242"/>
      <c r="O798" s="242"/>
      <c r="P798" s="242"/>
      <c r="Q798" s="242"/>
      <c r="R798" s="242"/>
      <c r="S798" s="242"/>
      <c r="T798" s="24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4" t="s">
        <v>162</v>
      </c>
      <c r="AU798" s="244" t="s">
        <v>86</v>
      </c>
      <c r="AV798" s="13" t="s">
        <v>83</v>
      </c>
      <c r="AW798" s="13" t="s">
        <v>32</v>
      </c>
      <c r="AX798" s="13" t="s">
        <v>75</v>
      </c>
      <c r="AY798" s="244" t="s">
        <v>154</v>
      </c>
    </row>
    <row r="799" spans="1:51" s="13" customFormat="1" ht="12">
      <c r="A799" s="13"/>
      <c r="B799" s="234"/>
      <c r="C799" s="235"/>
      <c r="D799" s="236" t="s">
        <v>162</v>
      </c>
      <c r="E799" s="237" t="s">
        <v>1</v>
      </c>
      <c r="F799" s="238" t="s">
        <v>677</v>
      </c>
      <c r="G799" s="235"/>
      <c r="H799" s="237" t="s">
        <v>1</v>
      </c>
      <c r="I799" s="239"/>
      <c r="J799" s="235"/>
      <c r="K799" s="235"/>
      <c r="L799" s="240"/>
      <c r="M799" s="241"/>
      <c r="N799" s="242"/>
      <c r="O799" s="242"/>
      <c r="P799" s="242"/>
      <c r="Q799" s="242"/>
      <c r="R799" s="242"/>
      <c r="S799" s="242"/>
      <c r="T799" s="24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4" t="s">
        <v>162</v>
      </c>
      <c r="AU799" s="244" t="s">
        <v>86</v>
      </c>
      <c r="AV799" s="13" t="s">
        <v>83</v>
      </c>
      <c r="AW799" s="13" t="s">
        <v>32</v>
      </c>
      <c r="AX799" s="13" t="s">
        <v>75</v>
      </c>
      <c r="AY799" s="244" t="s">
        <v>154</v>
      </c>
    </row>
    <row r="800" spans="1:51" s="14" customFormat="1" ht="12">
      <c r="A800" s="14"/>
      <c r="B800" s="245"/>
      <c r="C800" s="246"/>
      <c r="D800" s="236" t="s">
        <v>162</v>
      </c>
      <c r="E800" s="247" t="s">
        <v>1</v>
      </c>
      <c r="F800" s="248" t="s">
        <v>86</v>
      </c>
      <c r="G800" s="246"/>
      <c r="H800" s="249">
        <v>2</v>
      </c>
      <c r="I800" s="250"/>
      <c r="J800" s="246"/>
      <c r="K800" s="246"/>
      <c r="L800" s="251"/>
      <c r="M800" s="252"/>
      <c r="N800" s="253"/>
      <c r="O800" s="253"/>
      <c r="P800" s="253"/>
      <c r="Q800" s="253"/>
      <c r="R800" s="253"/>
      <c r="S800" s="253"/>
      <c r="T800" s="25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5" t="s">
        <v>162</v>
      </c>
      <c r="AU800" s="255" t="s">
        <v>86</v>
      </c>
      <c r="AV800" s="14" t="s">
        <v>86</v>
      </c>
      <c r="AW800" s="14" t="s">
        <v>32</v>
      </c>
      <c r="AX800" s="14" t="s">
        <v>75</v>
      </c>
      <c r="AY800" s="255" t="s">
        <v>154</v>
      </c>
    </row>
    <row r="801" spans="1:51" s="15" customFormat="1" ht="12">
      <c r="A801" s="15"/>
      <c r="B801" s="256"/>
      <c r="C801" s="257"/>
      <c r="D801" s="236" t="s">
        <v>162</v>
      </c>
      <c r="E801" s="258" t="s">
        <v>1</v>
      </c>
      <c r="F801" s="259" t="s">
        <v>172</v>
      </c>
      <c r="G801" s="257"/>
      <c r="H801" s="260">
        <v>13</v>
      </c>
      <c r="I801" s="261"/>
      <c r="J801" s="257"/>
      <c r="K801" s="257"/>
      <c r="L801" s="262"/>
      <c r="M801" s="263"/>
      <c r="N801" s="264"/>
      <c r="O801" s="264"/>
      <c r="P801" s="264"/>
      <c r="Q801" s="264"/>
      <c r="R801" s="264"/>
      <c r="S801" s="264"/>
      <c r="T801" s="26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66" t="s">
        <v>162</v>
      </c>
      <c r="AU801" s="266" t="s">
        <v>86</v>
      </c>
      <c r="AV801" s="15" t="s">
        <v>160</v>
      </c>
      <c r="AW801" s="15" t="s">
        <v>32</v>
      </c>
      <c r="AX801" s="15" t="s">
        <v>83</v>
      </c>
      <c r="AY801" s="266" t="s">
        <v>154</v>
      </c>
    </row>
    <row r="802" spans="1:63" s="12" customFormat="1" ht="22.8" customHeight="1">
      <c r="A802" s="12"/>
      <c r="B802" s="204"/>
      <c r="C802" s="205"/>
      <c r="D802" s="206" t="s">
        <v>74</v>
      </c>
      <c r="E802" s="218" t="s">
        <v>859</v>
      </c>
      <c r="F802" s="218" t="s">
        <v>860</v>
      </c>
      <c r="G802" s="205"/>
      <c r="H802" s="205"/>
      <c r="I802" s="208"/>
      <c r="J802" s="219">
        <f>BK802</f>
        <v>0</v>
      </c>
      <c r="K802" s="205"/>
      <c r="L802" s="210"/>
      <c r="M802" s="211"/>
      <c r="N802" s="212"/>
      <c r="O802" s="212"/>
      <c r="P802" s="213">
        <f>SUM(P803:P874)</f>
        <v>0</v>
      </c>
      <c r="Q802" s="212"/>
      <c r="R802" s="213">
        <f>SUM(R803:R874)</f>
        <v>5.217641</v>
      </c>
      <c r="S802" s="212"/>
      <c r="T802" s="214">
        <f>SUM(T803:T874)</f>
        <v>0</v>
      </c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R802" s="215" t="s">
        <v>86</v>
      </c>
      <c r="AT802" s="216" t="s">
        <v>74</v>
      </c>
      <c r="AU802" s="216" t="s">
        <v>83</v>
      </c>
      <c r="AY802" s="215" t="s">
        <v>154</v>
      </c>
      <c r="BK802" s="217">
        <f>SUM(BK803:BK874)</f>
        <v>0</v>
      </c>
    </row>
    <row r="803" spans="1:65" s="2" customFormat="1" ht="24.15" customHeight="1">
      <c r="A803" s="39"/>
      <c r="B803" s="40"/>
      <c r="C803" s="220" t="s">
        <v>861</v>
      </c>
      <c r="D803" s="220" t="s">
        <v>156</v>
      </c>
      <c r="E803" s="221" t="s">
        <v>862</v>
      </c>
      <c r="F803" s="222" t="s">
        <v>863</v>
      </c>
      <c r="G803" s="223" t="s">
        <v>231</v>
      </c>
      <c r="H803" s="224">
        <v>37</v>
      </c>
      <c r="I803" s="225"/>
      <c r="J803" s="226">
        <f>ROUND(I803*H803,2)</f>
        <v>0</v>
      </c>
      <c r="K803" s="227"/>
      <c r="L803" s="45"/>
      <c r="M803" s="228" t="s">
        <v>1</v>
      </c>
      <c r="N803" s="229" t="s">
        <v>40</v>
      </c>
      <c r="O803" s="92"/>
      <c r="P803" s="230">
        <f>O803*H803</f>
        <v>0</v>
      </c>
      <c r="Q803" s="230">
        <v>0.04554</v>
      </c>
      <c r="R803" s="230">
        <f>Q803*H803</f>
        <v>1.68498</v>
      </c>
      <c r="S803" s="230">
        <v>0</v>
      </c>
      <c r="T803" s="231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2" t="s">
        <v>267</v>
      </c>
      <c r="AT803" s="232" t="s">
        <v>156</v>
      </c>
      <c r="AU803" s="232" t="s">
        <v>86</v>
      </c>
      <c r="AY803" s="18" t="s">
        <v>154</v>
      </c>
      <c r="BE803" s="233">
        <f>IF(N803="základní",J803,0)</f>
        <v>0</v>
      </c>
      <c r="BF803" s="233">
        <f>IF(N803="snížená",J803,0)</f>
        <v>0</v>
      </c>
      <c r="BG803" s="233">
        <f>IF(N803="zákl. přenesená",J803,0)</f>
        <v>0</v>
      </c>
      <c r="BH803" s="233">
        <f>IF(N803="sníž. přenesená",J803,0)</f>
        <v>0</v>
      </c>
      <c r="BI803" s="233">
        <f>IF(N803="nulová",J803,0)</f>
        <v>0</v>
      </c>
      <c r="BJ803" s="18" t="s">
        <v>83</v>
      </c>
      <c r="BK803" s="233">
        <f>ROUND(I803*H803,2)</f>
        <v>0</v>
      </c>
      <c r="BL803" s="18" t="s">
        <v>267</v>
      </c>
      <c r="BM803" s="232" t="s">
        <v>864</v>
      </c>
    </row>
    <row r="804" spans="1:51" s="13" customFormat="1" ht="12">
      <c r="A804" s="13"/>
      <c r="B804" s="234"/>
      <c r="C804" s="235"/>
      <c r="D804" s="236" t="s">
        <v>162</v>
      </c>
      <c r="E804" s="237" t="s">
        <v>1</v>
      </c>
      <c r="F804" s="238" t="s">
        <v>167</v>
      </c>
      <c r="G804" s="235"/>
      <c r="H804" s="237" t="s">
        <v>1</v>
      </c>
      <c r="I804" s="239"/>
      <c r="J804" s="235"/>
      <c r="K804" s="235"/>
      <c r="L804" s="240"/>
      <c r="M804" s="241"/>
      <c r="N804" s="242"/>
      <c r="O804" s="242"/>
      <c r="P804" s="242"/>
      <c r="Q804" s="242"/>
      <c r="R804" s="242"/>
      <c r="S804" s="242"/>
      <c r="T804" s="24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4" t="s">
        <v>162</v>
      </c>
      <c r="AU804" s="244" t="s">
        <v>86</v>
      </c>
      <c r="AV804" s="13" t="s">
        <v>83</v>
      </c>
      <c r="AW804" s="13" t="s">
        <v>32</v>
      </c>
      <c r="AX804" s="13" t="s">
        <v>75</v>
      </c>
      <c r="AY804" s="244" t="s">
        <v>154</v>
      </c>
    </row>
    <row r="805" spans="1:51" s="13" customFormat="1" ht="12">
      <c r="A805" s="13"/>
      <c r="B805" s="234"/>
      <c r="C805" s="235"/>
      <c r="D805" s="236" t="s">
        <v>162</v>
      </c>
      <c r="E805" s="237" t="s">
        <v>1</v>
      </c>
      <c r="F805" s="238" t="s">
        <v>422</v>
      </c>
      <c r="G805" s="235"/>
      <c r="H805" s="237" t="s">
        <v>1</v>
      </c>
      <c r="I805" s="239"/>
      <c r="J805" s="235"/>
      <c r="K805" s="235"/>
      <c r="L805" s="240"/>
      <c r="M805" s="241"/>
      <c r="N805" s="242"/>
      <c r="O805" s="242"/>
      <c r="P805" s="242"/>
      <c r="Q805" s="242"/>
      <c r="R805" s="242"/>
      <c r="S805" s="242"/>
      <c r="T805" s="24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4" t="s">
        <v>162</v>
      </c>
      <c r="AU805" s="244" t="s">
        <v>86</v>
      </c>
      <c r="AV805" s="13" t="s">
        <v>83</v>
      </c>
      <c r="AW805" s="13" t="s">
        <v>32</v>
      </c>
      <c r="AX805" s="13" t="s">
        <v>75</v>
      </c>
      <c r="AY805" s="244" t="s">
        <v>154</v>
      </c>
    </row>
    <row r="806" spans="1:51" s="14" customFormat="1" ht="12">
      <c r="A806" s="14"/>
      <c r="B806" s="245"/>
      <c r="C806" s="246"/>
      <c r="D806" s="236" t="s">
        <v>162</v>
      </c>
      <c r="E806" s="247" t="s">
        <v>1</v>
      </c>
      <c r="F806" s="248" t="s">
        <v>865</v>
      </c>
      <c r="G806" s="246"/>
      <c r="H806" s="249">
        <v>35.384</v>
      </c>
      <c r="I806" s="250"/>
      <c r="J806" s="246"/>
      <c r="K806" s="246"/>
      <c r="L806" s="251"/>
      <c r="M806" s="252"/>
      <c r="N806" s="253"/>
      <c r="O806" s="253"/>
      <c r="P806" s="253"/>
      <c r="Q806" s="253"/>
      <c r="R806" s="253"/>
      <c r="S806" s="253"/>
      <c r="T806" s="25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5" t="s">
        <v>162</v>
      </c>
      <c r="AU806" s="255" t="s">
        <v>86</v>
      </c>
      <c r="AV806" s="14" t="s">
        <v>86</v>
      </c>
      <c r="AW806" s="14" t="s">
        <v>32</v>
      </c>
      <c r="AX806" s="14" t="s">
        <v>75</v>
      </c>
      <c r="AY806" s="255" t="s">
        <v>154</v>
      </c>
    </row>
    <row r="807" spans="1:51" s="14" customFormat="1" ht="12">
      <c r="A807" s="14"/>
      <c r="B807" s="245"/>
      <c r="C807" s="246"/>
      <c r="D807" s="236" t="s">
        <v>162</v>
      </c>
      <c r="E807" s="247" t="s">
        <v>1</v>
      </c>
      <c r="F807" s="248" t="s">
        <v>866</v>
      </c>
      <c r="G807" s="246"/>
      <c r="H807" s="249">
        <v>1.616</v>
      </c>
      <c r="I807" s="250"/>
      <c r="J807" s="246"/>
      <c r="K807" s="246"/>
      <c r="L807" s="251"/>
      <c r="M807" s="252"/>
      <c r="N807" s="253"/>
      <c r="O807" s="253"/>
      <c r="P807" s="253"/>
      <c r="Q807" s="253"/>
      <c r="R807" s="253"/>
      <c r="S807" s="253"/>
      <c r="T807" s="25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5" t="s">
        <v>162</v>
      </c>
      <c r="AU807" s="255" t="s">
        <v>86</v>
      </c>
      <c r="AV807" s="14" t="s">
        <v>86</v>
      </c>
      <c r="AW807" s="14" t="s">
        <v>32</v>
      </c>
      <c r="AX807" s="14" t="s">
        <v>75</v>
      </c>
      <c r="AY807" s="255" t="s">
        <v>154</v>
      </c>
    </row>
    <row r="808" spans="1:51" s="15" customFormat="1" ht="12">
      <c r="A808" s="15"/>
      <c r="B808" s="256"/>
      <c r="C808" s="257"/>
      <c r="D808" s="236" t="s">
        <v>162</v>
      </c>
      <c r="E808" s="258" t="s">
        <v>1</v>
      </c>
      <c r="F808" s="259" t="s">
        <v>172</v>
      </c>
      <c r="G808" s="257"/>
      <c r="H808" s="260">
        <v>37</v>
      </c>
      <c r="I808" s="261"/>
      <c r="J808" s="257"/>
      <c r="K808" s="257"/>
      <c r="L808" s="262"/>
      <c r="M808" s="263"/>
      <c r="N808" s="264"/>
      <c r="O808" s="264"/>
      <c r="P808" s="264"/>
      <c r="Q808" s="264"/>
      <c r="R808" s="264"/>
      <c r="S808" s="264"/>
      <c r="T808" s="26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66" t="s">
        <v>162</v>
      </c>
      <c r="AU808" s="266" t="s">
        <v>86</v>
      </c>
      <c r="AV808" s="15" t="s">
        <v>160</v>
      </c>
      <c r="AW808" s="15" t="s">
        <v>32</v>
      </c>
      <c r="AX808" s="15" t="s">
        <v>83</v>
      </c>
      <c r="AY808" s="266" t="s">
        <v>154</v>
      </c>
    </row>
    <row r="809" spans="1:65" s="2" customFormat="1" ht="37.8" customHeight="1">
      <c r="A809" s="39"/>
      <c r="B809" s="40"/>
      <c r="C809" s="220" t="s">
        <v>867</v>
      </c>
      <c r="D809" s="220" t="s">
        <v>156</v>
      </c>
      <c r="E809" s="221" t="s">
        <v>868</v>
      </c>
      <c r="F809" s="222" t="s">
        <v>869</v>
      </c>
      <c r="G809" s="223" t="s">
        <v>231</v>
      </c>
      <c r="H809" s="224">
        <v>20</v>
      </c>
      <c r="I809" s="225"/>
      <c r="J809" s="226">
        <f>ROUND(I809*H809,2)</f>
        <v>0</v>
      </c>
      <c r="K809" s="227"/>
      <c r="L809" s="45"/>
      <c r="M809" s="228" t="s">
        <v>1</v>
      </c>
      <c r="N809" s="229" t="s">
        <v>40</v>
      </c>
      <c r="O809" s="92"/>
      <c r="P809" s="230">
        <f>O809*H809</f>
        <v>0</v>
      </c>
      <c r="Q809" s="230">
        <v>0.04976</v>
      </c>
      <c r="R809" s="230">
        <f>Q809*H809</f>
        <v>0.9952</v>
      </c>
      <c r="S809" s="230">
        <v>0</v>
      </c>
      <c r="T809" s="231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32" t="s">
        <v>267</v>
      </c>
      <c r="AT809" s="232" t="s">
        <v>156</v>
      </c>
      <c r="AU809" s="232" t="s">
        <v>86</v>
      </c>
      <c r="AY809" s="18" t="s">
        <v>154</v>
      </c>
      <c r="BE809" s="233">
        <f>IF(N809="základní",J809,0)</f>
        <v>0</v>
      </c>
      <c r="BF809" s="233">
        <f>IF(N809="snížená",J809,0)</f>
        <v>0</v>
      </c>
      <c r="BG809" s="233">
        <f>IF(N809="zákl. přenesená",J809,0)</f>
        <v>0</v>
      </c>
      <c r="BH809" s="233">
        <f>IF(N809="sníž. přenesená",J809,0)</f>
        <v>0</v>
      </c>
      <c r="BI809" s="233">
        <f>IF(N809="nulová",J809,0)</f>
        <v>0</v>
      </c>
      <c r="BJ809" s="18" t="s">
        <v>83</v>
      </c>
      <c r="BK809" s="233">
        <f>ROUND(I809*H809,2)</f>
        <v>0</v>
      </c>
      <c r="BL809" s="18" t="s">
        <v>267</v>
      </c>
      <c r="BM809" s="232" t="s">
        <v>870</v>
      </c>
    </row>
    <row r="810" spans="1:51" s="13" customFormat="1" ht="12">
      <c r="A810" s="13"/>
      <c r="B810" s="234"/>
      <c r="C810" s="235"/>
      <c r="D810" s="236" t="s">
        <v>162</v>
      </c>
      <c r="E810" s="237" t="s">
        <v>1</v>
      </c>
      <c r="F810" s="238" t="s">
        <v>167</v>
      </c>
      <c r="G810" s="235"/>
      <c r="H810" s="237" t="s">
        <v>1</v>
      </c>
      <c r="I810" s="239"/>
      <c r="J810" s="235"/>
      <c r="K810" s="235"/>
      <c r="L810" s="240"/>
      <c r="M810" s="241"/>
      <c r="N810" s="242"/>
      <c r="O810" s="242"/>
      <c r="P810" s="242"/>
      <c r="Q810" s="242"/>
      <c r="R810" s="242"/>
      <c r="S810" s="242"/>
      <c r="T810" s="24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4" t="s">
        <v>162</v>
      </c>
      <c r="AU810" s="244" t="s">
        <v>86</v>
      </c>
      <c r="AV810" s="13" t="s">
        <v>83</v>
      </c>
      <c r="AW810" s="13" t="s">
        <v>32</v>
      </c>
      <c r="AX810" s="13" t="s">
        <v>75</v>
      </c>
      <c r="AY810" s="244" t="s">
        <v>154</v>
      </c>
    </row>
    <row r="811" spans="1:51" s="13" customFormat="1" ht="12">
      <c r="A811" s="13"/>
      <c r="B811" s="234"/>
      <c r="C811" s="235"/>
      <c r="D811" s="236" t="s">
        <v>162</v>
      </c>
      <c r="E811" s="237" t="s">
        <v>1</v>
      </c>
      <c r="F811" s="238" t="s">
        <v>422</v>
      </c>
      <c r="G811" s="235"/>
      <c r="H811" s="237" t="s">
        <v>1</v>
      </c>
      <c r="I811" s="239"/>
      <c r="J811" s="235"/>
      <c r="K811" s="235"/>
      <c r="L811" s="240"/>
      <c r="M811" s="241"/>
      <c r="N811" s="242"/>
      <c r="O811" s="242"/>
      <c r="P811" s="242"/>
      <c r="Q811" s="242"/>
      <c r="R811" s="242"/>
      <c r="S811" s="242"/>
      <c r="T811" s="24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4" t="s">
        <v>162</v>
      </c>
      <c r="AU811" s="244" t="s">
        <v>86</v>
      </c>
      <c r="AV811" s="13" t="s">
        <v>83</v>
      </c>
      <c r="AW811" s="13" t="s">
        <v>32</v>
      </c>
      <c r="AX811" s="13" t="s">
        <v>75</v>
      </c>
      <c r="AY811" s="244" t="s">
        <v>154</v>
      </c>
    </row>
    <row r="812" spans="1:51" s="14" customFormat="1" ht="12">
      <c r="A812" s="14"/>
      <c r="B812" s="245"/>
      <c r="C812" s="246"/>
      <c r="D812" s="236" t="s">
        <v>162</v>
      </c>
      <c r="E812" s="247" t="s">
        <v>1</v>
      </c>
      <c r="F812" s="248" t="s">
        <v>871</v>
      </c>
      <c r="G812" s="246"/>
      <c r="H812" s="249">
        <v>19.095</v>
      </c>
      <c r="I812" s="250"/>
      <c r="J812" s="246"/>
      <c r="K812" s="246"/>
      <c r="L812" s="251"/>
      <c r="M812" s="252"/>
      <c r="N812" s="253"/>
      <c r="O812" s="253"/>
      <c r="P812" s="253"/>
      <c r="Q812" s="253"/>
      <c r="R812" s="253"/>
      <c r="S812" s="253"/>
      <c r="T812" s="25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5" t="s">
        <v>162</v>
      </c>
      <c r="AU812" s="255" t="s">
        <v>86</v>
      </c>
      <c r="AV812" s="14" t="s">
        <v>86</v>
      </c>
      <c r="AW812" s="14" t="s">
        <v>32</v>
      </c>
      <c r="AX812" s="14" t="s">
        <v>75</v>
      </c>
      <c r="AY812" s="255" t="s">
        <v>154</v>
      </c>
    </row>
    <row r="813" spans="1:51" s="14" customFormat="1" ht="12">
      <c r="A813" s="14"/>
      <c r="B813" s="245"/>
      <c r="C813" s="246"/>
      <c r="D813" s="236" t="s">
        <v>162</v>
      </c>
      <c r="E813" s="247" t="s">
        <v>1</v>
      </c>
      <c r="F813" s="248" t="s">
        <v>872</v>
      </c>
      <c r="G813" s="246"/>
      <c r="H813" s="249">
        <v>0.905</v>
      </c>
      <c r="I813" s="250"/>
      <c r="J813" s="246"/>
      <c r="K813" s="246"/>
      <c r="L813" s="251"/>
      <c r="M813" s="252"/>
      <c r="N813" s="253"/>
      <c r="O813" s="253"/>
      <c r="P813" s="253"/>
      <c r="Q813" s="253"/>
      <c r="R813" s="253"/>
      <c r="S813" s="253"/>
      <c r="T813" s="25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5" t="s">
        <v>162</v>
      </c>
      <c r="AU813" s="255" t="s">
        <v>86</v>
      </c>
      <c r="AV813" s="14" t="s">
        <v>86</v>
      </c>
      <c r="AW813" s="14" t="s">
        <v>32</v>
      </c>
      <c r="AX813" s="14" t="s">
        <v>75</v>
      </c>
      <c r="AY813" s="255" t="s">
        <v>154</v>
      </c>
    </row>
    <row r="814" spans="1:51" s="15" customFormat="1" ht="12">
      <c r="A814" s="15"/>
      <c r="B814" s="256"/>
      <c r="C814" s="257"/>
      <c r="D814" s="236" t="s">
        <v>162</v>
      </c>
      <c r="E814" s="258" t="s">
        <v>1</v>
      </c>
      <c r="F814" s="259" t="s">
        <v>172</v>
      </c>
      <c r="G814" s="257"/>
      <c r="H814" s="260">
        <v>20</v>
      </c>
      <c r="I814" s="261"/>
      <c r="J814" s="257"/>
      <c r="K814" s="257"/>
      <c r="L814" s="262"/>
      <c r="M814" s="263"/>
      <c r="N814" s="264"/>
      <c r="O814" s="264"/>
      <c r="P814" s="264"/>
      <c r="Q814" s="264"/>
      <c r="R814" s="264"/>
      <c r="S814" s="264"/>
      <c r="T814" s="26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66" t="s">
        <v>162</v>
      </c>
      <c r="AU814" s="266" t="s">
        <v>86</v>
      </c>
      <c r="AV814" s="15" t="s">
        <v>160</v>
      </c>
      <c r="AW814" s="15" t="s">
        <v>32</v>
      </c>
      <c r="AX814" s="15" t="s">
        <v>83</v>
      </c>
      <c r="AY814" s="266" t="s">
        <v>154</v>
      </c>
    </row>
    <row r="815" spans="1:65" s="2" customFormat="1" ht="16.5" customHeight="1">
      <c r="A815" s="39"/>
      <c r="B815" s="40"/>
      <c r="C815" s="220" t="s">
        <v>873</v>
      </c>
      <c r="D815" s="220" t="s">
        <v>156</v>
      </c>
      <c r="E815" s="221" t="s">
        <v>874</v>
      </c>
      <c r="F815" s="222" t="s">
        <v>875</v>
      </c>
      <c r="G815" s="223" t="s">
        <v>304</v>
      </c>
      <c r="H815" s="224">
        <v>20.1</v>
      </c>
      <c r="I815" s="225"/>
      <c r="J815" s="226">
        <f>ROUND(I815*H815,2)</f>
        <v>0</v>
      </c>
      <c r="K815" s="227"/>
      <c r="L815" s="45"/>
      <c r="M815" s="228" t="s">
        <v>1</v>
      </c>
      <c r="N815" s="229" t="s">
        <v>40</v>
      </c>
      <c r="O815" s="92"/>
      <c r="P815" s="230">
        <f>O815*H815</f>
        <v>0</v>
      </c>
      <c r="Q815" s="230">
        <v>0.00091</v>
      </c>
      <c r="R815" s="230">
        <f>Q815*H815</f>
        <v>0.018291</v>
      </c>
      <c r="S815" s="230">
        <v>0</v>
      </c>
      <c r="T815" s="231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32" t="s">
        <v>267</v>
      </c>
      <c r="AT815" s="232" t="s">
        <v>156</v>
      </c>
      <c r="AU815" s="232" t="s">
        <v>86</v>
      </c>
      <c r="AY815" s="18" t="s">
        <v>154</v>
      </c>
      <c r="BE815" s="233">
        <f>IF(N815="základní",J815,0)</f>
        <v>0</v>
      </c>
      <c r="BF815" s="233">
        <f>IF(N815="snížená",J815,0)</f>
        <v>0</v>
      </c>
      <c r="BG815" s="233">
        <f>IF(N815="zákl. přenesená",J815,0)</f>
        <v>0</v>
      </c>
      <c r="BH815" s="233">
        <f>IF(N815="sníž. přenesená",J815,0)</f>
        <v>0</v>
      </c>
      <c r="BI815" s="233">
        <f>IF(N815="nulová",J815,0)</f>
        <v>0</v>
      </c>
      <c r="BJ815" s="18" t="s">
        <v>83</v>
      </c>
      <c r="BK815" s="233">
        <f>ROUND(I815*H815,2)</f>
        <v>0</v>
      </c>
      <c r="BL815" s="18" t="s">
        <v>267</v>
      </c>
      <c r="BM815" s="232" t="s">
        <v>876</v>
      </c>
    </row>
    <row r="816" spans="1:65" s="2" customFormat="1" ht="33" customHeight="1">
      <c r="A816" s="39"/>
      <c r="B816" s="40"/>
      <c r="C816" s="220" t="s">
        <v>877</v>
      </c>
      <c r="D816" s="220" t="s">
        <v>156</v>
      </c>
      <c r="E816" s="221" t="s">
        <v>878</v>
      </c>
      <c r="F816" s="222" t="s">
        <v>879</v>
      </c>
      <c r="G816" s="223" t="s">
        <v>231</v>
      </c>
      <c r="H816" s="224">
        <v>20</v>
      </c>
      <c r="I816" s="225"/>
      <c r="J816" s="226">
        <f>ROUND(I816*H816,2)</f>
        <v>0</v>
      </c>
      <c r="K816" s="227"/>
      <c r="L816" s="45"/>
      <c r="M816" s="228" t="s">
        <v>1</v>
      </c>
      <c r="N816" s="229" t="s">
        <v>40</v>
      </c>
      <c r="O816" s="92"/>
      <c r="P816" s="230">
        <f>O816*H816</f>
        <v>0</v>
      </c>
      <c r="Q816" s="230">
        <v>0.0007</v>
      </c>
      <c r="R816" s="230">
        <f>Q816*H816</f>
        <v>0.014</v>
      </c>
      <c r="S816" s="230">
        <v>0</v>
      </c>
      <c r="T816" s="231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32" t="s">
        <v>267</v>
      </c>
      <c r="AT816" s="232" t="s">
        <v>156</v>
      </c>
      <c r="AU816" s="232" t="s">
        <v>86</v>
      </c>
      <c r="AY816" s="18" t="s">
        <v>154</v>
      </c>
      <c r="BE816" s="233">
        <f>IF(N816="základní",J816,0)</f>
        <v>0</v>
      </c>
      <c r="BF816" s="233">
        <f>IF(N816="snížená",J816,0)</f>
        <v>0</v>
      </c>
      <c r="BG816" s="233">
        <f>IF(N816="zákl. přenesená",J816,0)</f>
        <v>0</v>
      </c>
      <c r="BH816" s="233">
        <f>IF(N816="sníž. přenesená",J816,0)</f>
        <v>0</v>
      </c>
      <c r="BI816" s="233">
        <f>IF(N816="nulová",J816,0)</f>
        <v>0</v>
      </c>
      <c r="BJ816" s="18" t="s">
        <v>83</v>
      </c>
      <c r="BK816" s="233">
        <f>ROUND(I816*H816,2)</f>
        <v>0</v>
      </c>
      <c r="BL816" s="18" t="s">
        <v>267</v>
      </c>
      <c r="BM816" s="232" t="s">
        <v>880</v>
      </c>
    </row>
    <row r="817" spans="1:65" s="2" customFormat="1" ht="21.75" customHeight="1">
      <c r="A817" s="39"/>
      <c r="B817" s="40"/>
      <c r="C817" s="220" t="s">
        <v>881</v>
      </c>
      <c r="D817" s="220" t="s">
        <v>156</v>
      </c>
      <c r="E817" s="221" t="s">
        <v>882</v>
      </c>
      <c r="F817" s="222" t="s">
        <v>883</v>
      </c>
      <c r="G817" s="223" t="s">
        <v>231</v>
      </c>
      <c r="H817" s="224">
        <v>72</v>
      </c>
      <c r="I817" s="225"/>
      <c r="J817" s="226">
        <f>ROUND(I817*H817,2)</f>
        <v>0</v>
      </c>
      <c r="K817" s="227"/>
      <c r="L817" s="45"/>
      <c r="M817" s="228" t="s">
        <v>1</v>
      </c>
      <c r="N817" s="229" t="s">
        <v>40</v>
      </c>
      <c r="O817" s="92"/>
      <c r="P817" s="230">
        <f>O817*H817</f>
        <v>0</v>
      </c>
      <c r="Q817" s="230">
        <v>0.0002</v>
      </c>
      <c r="R817" s="230">
        <f>Q817*H817</f>
        <v>0.014400000000000001</v>
      </c>
      <c r="S817" s="230">
        <v>0</v>
      </c>
      <c r="T817" s="231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32" t="s">
        <v>267</v>
      </c>
      <c r="AT817" s="232" t="s">
        <v>156</v>
      </c>
      <c r="AU817" s="232" t="s">
        <v>86</v>
      </c>
      <c r="AY817" s="18" t="s">
        <v>154</v>
      </c>
      <c r="BE817" s="233">
        <f>IF(N817="základní",J817,0)</f>
        <v>0</v>
      </c>
      <c r="BF817" s="233">
        <f>IF(N817="snížená",J817,0)</f>
        <v>0</v>
      </c>
      <c r="BG817" s="233">
        <f>IF(N817="zákl. přenesená",J817,0)</f>
        <v>0</v>
      </c>
      <c r="BH817" s="233">
        <f>IF(N817="sníž. přenesená",J817,0)</f>
        <v>0</v>
      </c>
      <c r="BI817" s="233">
        <f>IF(N817="nulová",J817,0)</f>
        <v>0</v>
      </c>
      <c r="BJ817" s="18" t="s">
        <v>83</v>
      </c>
      <c r="BK817" s="233">
        <f>ROUND(I817*H817,2)</f>
        <v>0</v>
      </c>
      <c r="BL817" s="18" t="s">
        <v>267</v>
      </c>
      <c r="BM817" s="232" t="s">
        <v>884</v>
      </c>
    </row>
    <row r="818" spans="1:51" s="13" customFormat="1" ht="12">
      <c r="A818" s="13"/>
      <c r="B818" s="234"/>
      <c r="C818" s="235"/>
      <c r="D818" s="236" t="s">
        <v>162</v>
      </c>
      <c r="E818" s="237" t="s">
        <v>1</v>
      </c>
      <c r="F818" s="238" t="s">
        <v>885</v>
      </c>
      <c r="G818" s="235"/>
      <c r="H818" s="237" t="s">
        <v>1</v>
      </c>
      <c r="I818" s="239"/>
      <c r="J818" s="235"/>
      <c r="K818" s="235"/>
      <c r="L818" s="240"/>
      <c r="M818" s="241"/>
      <c r="N818" s="242"/>
      <c r="O818" s="242"/>
      <c r="P818" s="242"/>
      <c r="Q818" s="242"/>
      <c r="R818" s="242"/>
      <c r="S818" s="242"/>
      <c r="T818" s="24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4" t="s">
        <v>162</v>
      </c>
      <c r="AU818" s="244" t="s">
        <v>86</v>
      </c>
      <c r="AV818" s="13" t="s">
        <v>83</v>
      </c>
      <c r="AW818" s="13" t="s">
        <v>32</v>
      </c>
      <c r="AX818" s="13" t="s">
        <v>75</v>
      </c>
      <c r="AY818" s="244" t="s">
        <v>154</v>
      </c>
    </row>
    <row r="819" spans="1:51" s="14" customFormat="1" ht="12">
      <c r="A819" s="14"/>
      <c r="B819" s="245"/>
      <c r="C819" s="246"/>
      <c r="D819" s="236" t="s">
        <v>162</v>
      </c>
      <c r="E819" s="247" t="s">
        <v>1</v>
      </c>
      <c r="F819" s="248" t="s">
        <v>886</v>
      </c>
      <c r="G819" s="246"/>
      <c r="H819" s="249">
        <v>72</v>
      </c>
      <c r="I819" s="250"/>
      <c r="J819" s="246"/>
      <c r="K819" s="246"/>
      <c r="L819" s="251"/>
      <c r="M819" s="252"/>
      <c r="N819" s="253"/>
      <c r="O819" s="253"/>
      <c r="P819" s="253"/>
      <c r="Q819" s="253"/>
      <c r="R819" s="253"/>
      <c r="S819" s="253"/>
      <c r="T819" s="25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5" t="s">
        <v>162</v>
      </c>
      <c r="AU819" s="255" t="s">
        <v>86</v>
      </c>
      <c r="AV819" s="14" t="s">
        <v>86</v>
      </c>
      <c r="AW819" s="14" t="s">
        <v>32</v>
      </c>
      <c r="AX819" s="14" t="s">
        <v>83</v>
      </c>
      <c r="AY819" s="255" t="s">
        <v>154</v>
      </c>
    </row>
    <row r="820" spans="1:65" s="2" customFormat="1" ht="24.15" customHeight="1">
      <c r="A820" s="39"/>
      <c r="B820" s="40"/>
      <c r="C820" s="220" t="s">
        <v>887</v>
      </c>
      <c r="D820" s="220" t="s">
        <v>156</v>
      </c>
      <c r="E820" s="221" t="s">
        <v>888</v>
      </c>
      <c r="F820" s="222" t="s">
        <v>889</v>
      </c>
      <c r="G820" s="223" t="s">
        <v>231</v>
      </c>
      <c r="H820" s="224">
        <v>15</v>
      </c>
      <c r="I820" s="225"/>
      <c r="J820" s="226">
        <f>ROUND(I820*H820,2)</f>
        <v>0</v>
      </c>
      <c r="K820" s="227"/>
      <c r="L820" s="45"/>
      <c r="M820" s="228" t="s">
        <v>1</v>
      </c>
      <c r="N820" s="229" t="s">
        <v>40</v>
      </c>
      <c r="O820" s="92"/>
      <c r="P820" s="230">
        <f>O820*H820</f>
        <v>0</v>
      </c>
      <c r="Q820" s="230">
        <v>0.02476</v>
      </c>
      <c r="R820" s="230">
        <f>Q820*H820</f>
        <v>0.3714</v>
      </c>
      <c r="S820" s="230">
        <v>0</v>
      </c>
      <c r="T820" s="231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2" t="s">
        <v>267</v>
      </c>
      <c r="AT820" s="232" t="s">
        <v>156</v>
      </c>
      <c r="AU820" s="232" t="s">
        <v>86</v>
      </c>
      <c r="AY820" s="18" t="s">
        <v>154</v>
      </c>
      <c r="BE820" s="233">
        <f>IF(N820="základní",J820,0)</f>
        <v>0</v>
      </c>
      <c r="BF820" s="233">
        <f>IF(N820="snížená",J820,0)</f>
        <v>0</v>
      </c>
      <c r="BG820" s="233">
        <f>IF(N820="zákl. přenesená",J820,0)</f>
        <v>0</v>
      </c>
      <c r="BH820" s="233">
        <f>IF(N820="sníž. přenesená",J820,0)</f>
        <v>0</v>
      </c>
      <c r="BI820" s="233">
        <f>IF(N820="nulová",J820,0)</f>
        <v>0</v>
      </c>
      <c r="BJ820" s="18" t="s">
        <v>83</v>
      </c>
      <c r="BK820" s="233">
        <f>ROUND(I820*H820,2)</f>
        <v>0</v>
      </c>
      <c r="BL820" s="18" t="s">
        <v>267</v>
      </c>
      <c r="BM820" s="232" t="s">
        <v>890</v>
      </c>
    </row>
    <row r="821" spans="1:51" s="13" customFormat="1" ht="12">
      <c r="A821" s="13"/>
      <c r="B821" s="234"/>
      <c r="C821" s="235"/>
      <c r="D821" s="236" t="s">
        <v>162</v>
      </c>
      <c r="E821" s="237" t="s">
        <v>1</v>
      </c>
      <c r="F821" s="238" t="s">
        <v>167</v>
      </c>
      <c r="G821" s="235"/>
      <c r="H821" s="237" t="s">
        <v>1</v>
      </c>
      <c r="I821" s="239"/>
      <c r="J821" s="235"/>
      <c r="K821" s="235"/>
      <c r="L821" s="240"/>
      <c r="M821" s="241"/>
      <c r="N821" s="242"/>
      <c r="O821" s="242"/>
      <c r="P821" s="242"/>
      <c r="Q821" s="242"/>
      <c r="R821" s="242"/>
      <c r="S821" s="242"/>
      <c r="T821" s="24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4" t="s">
        <v>162</v>
      </c>
      <c r="AU821" s="244" t="s">
        <v>86</v>
      </c>
      <c r="AV821" s="13" t="s">
        <v>83</v>
      </c>
      <c r="AW821" s="13" t="s">
        <v>32</v>
      </c>
      <c r="AX821" s="13" t="s">
        <v>75</v>
      </c>
      <c r="AY821" s="244" t="s">
        <v>154</v>
      </c>
    </row>
    <row r="822" spans="1:51" s="13" customFormat="1" ht="12">
      <c r="A822" s="13"/>
      <c r="B822" s="234"/>
      <c r="C822" s="235"/>
      <c r="D822" s="236" t="s">
        <v>162</v>
      </c>
      <c r="E822" s="237" t="s">
        <v>1</v>
      </c>
      <c r="F822" s="238" t="s">
        <v>891</v>
      </c>
      <c r="G822" s="235"/>
      <c r="H822" s="237" t="s">
        <v>1</v>
      </c>
      <c r="I822" s="239"/>
      <c r="J822" s="235"/>
      <c r="K822" s="235"/>
      <c r="L822" s="240"/>
      <c r="M822" s="241"/>
      <c r="N822" s="242"/>
      <c r="O822" s="242"/>
      <c r="P822" s="242"/>
      <c r="Q822" s="242"/>
      <c r="R822" s="242"/>
      <c r="S822" s="242"/>
      <c r="T822" s="24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4" t="s">
        <v>162</v>
      </c>
      <c r="AU822" s="244" t="s">
        <v>86</v>
      </c>
      <c r="AV822" s="13" t="s">
        <v>83</v>
      </c>
      <c r="AW822" s="13" t="s">
        <v>32</v>
      </c>
      <c r="AX822" s="13" t="s">
        <v>75</v>
      </c>
      <c r="AY822" s="244" t="s">
        <v>154</v>
      </c>
    </row>
    <row r="823" spans="1:51" s="14" customFormat="1" ht="12">
      <c r="A823" s="14"/>
      <c r="B823" s="245"/>
      <c r="C823" s="246"/>
      <c r="D823" s="236" t="s">
        <v>162</v>
      </c>
      <c r="E823" s="247" t="s">
        <v>1</v>
      </c>
      <c r="F823" s="248" t="s">
        <v>892</v>
      </c>
      <c r="G823" s="246"/>
      <c r="H823" s="249">
        <v>5.528</v>
      </c>
      <c r="I823" s="250"/>
      <c r="J823" s="246"/>
      <c r="K823" s="246"/>
      <c r="L823" s="251"/>
      <c r="M823" s="252"/>
      <c r="N823" s="253"/>
      <c r="O823" s="253"/>
      <c r="P823" s="253"/>
      <c r="Q823" s="253"/>
      <c r="R823" s="253"/>
      <c r="S823" s="253"/>
      <c r="T823" s="25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5" t="s">
        <v>162</v>
      </c>
      <c r="AU823" s="255" t="s">
        <v>86</v>
      </c>
      <c r="AV823" s="14" t="s">
        <v>86</v>
      </c>
      <c r="AW823" s="14" t="s">
        <v>32</v>
      </c>
      <c r="AX823" s="14" t="s">
        <v>75</v>
      </c>
      <c r="AY823" s="255" t="s">
        <v>154</v>
      </c>
    </row>
    <row r="824" spans="1:51" s="14" customFormat="1" ht="12">
      <c r="A824" s="14"/>
      <c r="B824" s="245"/>
      <c r="C824" s="246"/>
      <c r="D824" s="236" t="s">
        <v>162</v>
      </c>
      <c r="E824" s="247" t="s">
        <v>1</v>
      </c>
      <c r="F824" s="248" t="s">
        <v>893</v>
      </c>
      <c r="G824" s="246"/>
      <c r="H824" s="249">
        <v>0.472</v>
      </c>
      <c r="I824" s="250"/>
      <c r="J824" s="246"/>
      <c r="K824" s="246"/>
      <c r="L824" s="251"/>
      <c r="M824" s="252"/>
      <c r="N824" s="253"/>
      <c r="O824" s="253"/>
      <c r="P824" s="253"/>
      <c r="Q824" s="253"/>
      <c r="R824" s="253"/>
      <c r="S824" s="253"/>
      <c r="T824" s="25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5" t="s">
        <v>162</v>
      </c>
      <c r="AU824" s="255" t="s">
        <v>86</v>
      </c>
      <c r="AV824" s="14" t="s">
        <v>86</v>
      </c>
      <c r="AW824" s="14" t="s">
        <v>32</v>
      </c>
      <c r="AX824" s="14" t="s">
        <v>75</v>
      </c>
      <c r="AY824" s="255" t="s">
        <v>154</v>
      </c>
    </row>
    <row r="825" spans="1:51" s="13" customFormat="1" ht="12">
      <c r="A825" s="13"/>
      <c r="B825" s="234"/>
      <c r="C825" s="235"/>
      <c r="D825" s="236" t="s">
        <v>162</v>
      </c>
      <c r="E825" s="237" t="s">
        <v>1</v>
      </c>
      <c r="F825" s="238" t="s">
        <v>894</v>
      </c>
      <c r="G825" s="235"/>
      <c r="H825" s="237" t="s">
        <v>1</v>
      </c>
      <c r="I825" s="239"/>
      <c r="J825" s="235"/>
      <c r="K825" s="235"/>
      <c r="L825" s="240"/>
      <c r="M825" s="241"/>
      <c r="N825" s="242"/>
      <c r="O825" s="242"/>
      <c r="P825" s="242"/>
      <c r="Q825" s="242"/>
      <c r="R825" s="242"/>
      <c r="S825" s="242"/>
      <c r="T825" s="24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4" t="s">
        <v>162</v>
      </c>
      <c r="AU825" s="244" t="s">
        <v>86</v>
      </c>
      <c r="AV825" s="13" t="s">
        <v>83</v>
      </c>
      <c r="AW825" s="13" t="s">
        <v>32</v>
      </c>
      <c r="AX825" s="13" t="s">
        <v>75</v>
      </c>
      <c r="AY825" s="244" t="s">
        <v>154</v>
      </c>
    </row>
    <row r="826" spans="1:51" s="14" customFormat="1" ht="12">
      <c r="A826" s="14"/>
      <c r="B826" s="245"/>
      <c r="C826" s="246"/>
      <c r="D826" s="236" t="s">
        <v>162</v>
      </c>
      <c r="E826" s="247" t="s">
        <v>1</v>
      </c>
      <c r="F826" s="248" t="s">
        <v>895</v>
      </c>
      <c r="G826" s="246"/>
      <c r="H826" s="249">
        <v>3.015</v>
      </c>
      <c r="I826" s="250"/>
      <c r="J826" s="246"/>
      <c r="K826" s="246"/>
      <c r="L826" s="251"/>
      <c r="M826" s="252"/>
      <c r="N826" s="253"/>
      <c r="O826" s="253"/>
      <c r="P826" s="253"/>
      <c r="Q826" s="253"/>
      <c r="R826" s="253"/>
      <c r="S826" s="253"/>
      <c r="T826" s="25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5" t="s">
        <v>162</v>
      </c>
      <c r="AU826" s="255" t="s">
        <v>86</v>
      </c>
      <c r="AV826" s="14" t="s">
        <v>86</v>
      </c>
      <c r="AW826" s="14" t="s">
        <v>32</v>
      </c>
      <c r="AX826" s="14" t="s">
        <v>75</v>
      </c>
      <c r="AY826" s="255" t="s">
        <v>154</v>
      </c>
    </row>
    <row r="827" spans="1:51" s="13" customFormat="1" ht="12">
      <c r="A827" s="13"/>
      <c r="B827" s="234"/>
      <c r="C827" s="235"/>
      <c r="D827" s="236" t="s">
        <v>162</v>
      </c>
      <c r="E827" s="237" t="s">
        <v>1</v>
      </c>
      <c r="F827" s="238" t="s">
        <v>896</v>
      </c>
      <c r="G827" s="235"/>
      <c r="H827" s="237" t="s">
        <v>1</v>
      </c>
      <c r="I827" s="239"/>
      <c r="J827" s="235"/>
      <c r="K827" s="235"/>
      <c r="L827" s="240"/>
      <c r="M827" s="241"/>
      <c r="N827" s="242"/>
      <c r="O827" s="242"/>
      <c r="P827" s="242"/>
      <c r="Q827" s="242"/>
      <c r="R827" s="242"/>
      <c r="S827" s="242"/>
      <c r="T827" s="24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4" t="s">
        <v>162</v>
      </c>
      <c r="AU827" s="244" t="s">
        <v>86</v>
      </c>
      <c r="AV827" s="13" t="s">
        <v>83</v>
      </c>
      <c r="AW827" s="13" t="s">
        <v>32</v>
      </c>
      <c r="AX827" s="13" t="s">
        <v>75</v>
      </c>
      <c r="AY827" s="244" t="s">
        <v>154</v>
      </c>
    </row>
    <row r="828" spans="1:51" s="14" customFormat="1" ht="12">
      <c r="A828" s="14"/>
      <c r="B828" s="245"/>
      <c r="C828" s="246"/>
      <c r="D828" s="236" t="s">
        <v>162</v>
      </c>
      <c r="E828" s="247" t="s">
        <v>1</v>
      </c>
      <c r="F828" s="248" t="s">
        <v>897</v>
      </c>
      <c r="G828" s="246"/>
      <c r="H828" s="249">
        <v>5.985</v>
      </c>
      <c r="I828" s="250"/>
      <c r="J828" s="246"/>
      <c r="K828" s="246"/>
      <c r="L828" s="251"/>
      <c r="M828" s="252"/>
      <c r="N828" s="253"/>
      <c r="O828" s="253"/>
      <c r="P828" s="253"/>
      <c r="Q828" s="253"/>
      <c r="R828" s="253"/>
      <c r="S828" s="253"/>
      <c r="T828" s="25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5" t="s">
        <v>162</v>
      </c>
      <c r="AU828" s="255" t="s">
        <v>86</v>
      </c>
      <c r="AV828" s="14" t="s">
        <v>86</v>
      </c>
      <c r="AW828" s="14" t="s">
        <v>32</v>
      </c>
      <c r="AX828" s="14" t="s">
        <v>75</v>
      </c>
      <c r="AY828" s="255" t="s">
        <v>154</v>
      </c>
    </row>
    <row r="829" spans="1:51" s="15" customFormat="1" ht="12">
      <c r="A829" s="15"/>
      <c r="B829" s="256"/>
      <c r="C829" s="257"/>
      <c r="D829" s="236" t="s">
        <v>162</v>
      </c>
      <c r="E829" s="258" t="s">
        <v>1</v>
      </c>
      <c r="F829" s="259" t="s">
        <v>172</v>
      </c>
      <c r="G829" s="257"/>
      <c r="H829" s="260">
        <v>15</v>
      </c>
      <c r="I829" s="261"/>
      <c r="J829" s="257"/>
      <c r="K829" s="257"/>
      <c r="L829" s="262"/>
      <c r="M829" s="263"/>
      <c r="N829" s="264"/>
      <c r="O829" s="264"/>
      <c r="P829" s="264"/>
      <c r="Q829" s="264"/>
      <c r="R829" s="264"/>
      <c r="S829" s="264"/>
      <c r="T829" s="26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66" t="s">
        <v>162</v>
      </c>
      <c r="AU829" s="266" t="s">
        <v>86</v>
      </c>
      <c r="AV829" s="15" t="s">
        <v>160</v>
      </c>
      <c r="AW829" s="15" t="s">
        <v>32</v>
      </c>
      <c r="AX829" s="15" t="s">
        <v>83</v>
      </c>
      <c r="AY829" s="266" t="s">
        <v>154</v>
      </c>
    </row>
    <row r="830" spans="1:65" s="2" customFormat="1" ht="24.15" customHeight="1">
      <c r="A830" s="39"/>
      <c r="B830" s="40"/>
      <c r="C830" s="220" t="s">
        <v>898</v>
      </c>
      <c r="D830" s="220" t="s">
        <v>156</v>
      </c>
      <c r="E830" s="221" t="s">
        <v>899</v>
      </c>
      <c r="F830" s="222" t="s">
        <v>900</v>
      </c>
      <c r="G830" s="223" t="s">
        <v>231</v>
      </c>
      <c r="H830" s="224">
        <v>33</v>
      </c>
      <c r="I830" s="225"/>
      <c r="J830" s="226">
        <f>ROUND(I830*H830,2)</f>
        <v>0</v>
      </c>
      <c r="K830" s="227"/>
      <c r="L830" s="45"/>
      <c r="M830" s="228" t="s">
        <v>1</v>
      </c>
      <c r="N830" s="229" t="s">
        <v>40</v>
      </c>
      <c r="O830" s="92"/>
      <c r="P830" s="230">
        <f>O830*H830</f>
        <v>0</v>
      </c>
      <c r="Q830" s="230">
        <v>0.02792</v>
      </c>
      <c r="R830" s="230">
        <f>Q830*H830</f>
        <v>0.92136</v>
      </c>
      <c r="S830" s="230">
        <v>0</v>
      </c>
      <c r="T830" s="231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32" t="s">
        <v>267</v>
      </c>
      <c r="AT830" s="232" t="s">
        <v>156</v>
      </c>
      <c r="AU830" s="232" t="s">
        <v>86</v>
      </c>
      <c r="AY830" s="18" t="s">
        <v>154</v>
      </c>
      <c r="BE830" s="233">
        <f>IF(N830="základní",J830,0)</f>
        <v>0</v>
      </c>
      <c r="BF830" s="233">
        <f>IF(N830="snížená",J830,0)</f>
        <v>0</v>
      </c>
      <c r="BG830" s="233">
        <f>IF(N830="zákl. přenesená",J830,0)</f>
        <v>0</v>
      </c>
      <c r="BH830" s="233">
        <f>IF(N830="sníž. přenesená",J830,0)</f>
        <v>0</v>
      </c>
      <c r="BI830" s="233">
        <f>IF(N830="nulová",J830,0)</f>
        <v>0</v>
      </c>
      <c r="BJ830" s="18" t="s">
        <v>83</v>
      </c>
      <c r="BK830" s="233">
        <f>ROUND(I830*H830,2)</f>
        <v>0</v>
      </c>
      <c r="BL830" s="18" t="s">
        <v>267</v>
      </c>
      <c r="BM830" s="232" t="s">
        <v>901</v>
      </c>
    </row>
    <row r="831" spans="1:51" s="13" customFormat="1" ht="12">
      <c r="A831" s="13"/>
      <c r="B831" s="234"/>
      <c r="C831" s="235"/>
      <c r="D831" s="236" t="s">
        <v>162</v>
      </c>
      <c r="E831" s="237" t="s">
        <v>1</v>
      </c>
      <c r="F831" s="238" t="s">
        <v>163</v>
      </c>
      <c r="G831" s="235"/>
      <c r="H831" s="237" t="s">
        <v>1</v>
      </c>
      <c r="I831" s="239"/>
      <c r="J831" s="235"/>
      <c r="K831" s="235"/>
      <c r="L831" s="240"/>
      <c r="M831" s="241"/>
      <c r="N831" s="242"/>
      <c r="O831" s="242"/>
      <c r="P831" s="242"/>
      <c r="Q831" s="242"/>
      <c r="R831" s="242"/>
      <c r="S831" s="242"/>
      <c r="T831" s="24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4" t="s">
        <v>162</v>
      </c>
      <c r="AU831" s="244" t="s">
        <v>86</v>
      </c>
      <c r="AV831" s="13" t="s">
        <v>83</v>
      </c>
      <c r="AW831" s="13" t="s">
        <v>32</v>
      </c>
      <c r="AX831" s="13" t="s">
        <v>75</v>
      </c>
      <c r="AY831" s="244" t="s">
        <v>154</v>
      </c>
    </row>
    <row r="832" spans="1:51" s="13" customFormat="1" ht="12">
      <c r="A832" s="13"/>
      <c r="B832" s="234"/>
      <c r="C832" s="235"/>
      <c r="D832" s="236" t="s">
        <v>162</v>
      </c>
      <c r="E832" s="237" t="s">
        <v>1</v>
      </c>
      <c r="F832" s="238" t="s">
        <v>164</v>
      </c>
      <c r="G832" s="235"/>
      <c r="H832" s="237" t="s">
        <v>1</v>
      </c>
      <c r="I832" s="239"/>
      <c r="J832" s="235"/>
      <c r="K832" s="235"/>
      <c r="L832" s="240"/>
      <c r="M832" s="241"/>
      <c r="N832" s="242"/>
      <c r="O832" s="242"/>
      <c r="P832" s="242"/>
      <c r="Q832" s="242"/>
      <c r="R832" s="242"/>
      <c r="S832" s="242"/>
      <c r="T832" s="24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4" t="s">
        <v>162</v>
      </c>
      <c r="AU832" s="244" t="s">
        <v>86</v>
      </c>
      <c r="AV832" s="13" t="s">
        <v>83</v>
      </c>
      <c r="AW832" s="13" t="s">
        <v>32</v>
      </c>
      <c r="AX832" s="13" t="s">
        <v>75</v>
      </c>
      <c r="AY832" s="244" t="s">
        <v>154</v>
      </c>
    </row>
    <row r="833" spans="1:51" s="14" customFormat="1" ht="12">
      <c r="A833" s="14"/>
      <c r="B833" s="245"/>
      <c r="C833" s="246"/>
      <c r="D833" s="236" t="s">
        <v>162</v>
      </c>
      <c r="E833" s="247" t="s">
        <v>1</v>
      </c>
      <c r="F833" s="248" t="s">
        <v>902</v>
      </c>
      <c r="G833" s="246"/>
      <c r="H833" s="249">
        <v>18.825</v>
      </c>
      <c r="I833" s="250"/>
      <c r="J833" s="246"/>
      <c r="K833" s="246"/>
      <c r="L833" s="251"/>
      <c r="M833" s="252"/>
      <c r="N833" s="253"/>
      <c r="O833" s="253"/>
      <c r="P833" s="253"/>
      <c r="Q833" s="253"/>
      <c r="R833" s="253"/>
      <c r="S833" s="253"/>
      <c r="T833" s="25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5" t="s">
        <v>162</v>
      </c>
      <c r="AU833" s="255" t="s">
        <v>86</v>
      </c>
      <c r="AV833" s="14" t="s">
        <v>86</v>
      </c>
      <c r="AW833" s="14" t="s">
        <v>32</v>
      </c>
      <c r="AX833" s="14" t="s">
        <v>75</v>
      </c>
      <c r="AY833" s="255" t="s">
        <v>154</v>
      </c>
    </row>
    <row r="834" spans="1:51" s="13" customFormat="1" ht="12">
      <c r="A834" s="13"/>
      <c r="B834" s="234"/>
      <c r="C834" s="235"/>
      <c r="D834" s="236" t="s">
        <v>162</v>
      </c>
      <c r="E834" s="237" t="s">
        <v>1</v>
      </c>
      <c r="F834" s="238" t="s">
        <v>213</v>
      </c>
      <c r="G834" s="235"/>
      <c r="H834" s="237" t="s">
        <v>1</v>
      </c>
      <c r="I834" s="239"/>
      <c r="J834" s="235"/>
      <c r="K834" s="235"/>
      <c r="L834" s="240"/>
      <c r="M834" s="241"/>
      <c r="N834" s="242"/>
      <c r="O834" s="242"/>
      <c r="P834" s="242"/>
      <c r="Q834" s="242"/>
      <c r="R834" s="242"/>
      <c r="S834" s="242"/>
      <c r="T834" s="24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4" t="s">
        <v>162</v>
      </c>
      <c r="AU834" s="244" t="s">
        <v>86</v>
      </c>
      <c r="AV834" s="13" t="s">
        <v>83</v>
      </c>
      <c r="AW834" s="13" t="s">
        <v>32</v>
      </c>
      <c r="AX834" s="13" t="s">
        <v>75</v>
      </c>
      <c r="AY834" s="244" t="s">
        <v>154</v>
      </c>
    </row>
    <row r="835" spans="1:51" s="13" customFormat="1" ht="12">
      <c r="A835" s="13"/>
      <c r="B835" s="234"/>
      <c r="C835" s="235"/>
      <c r="D835" s="236" t="s">
        <v>162</v>
      </c>
      <c r="E835" s="237" t="s">
        <v>1</v>
      </c>
      <c r="F835" s="238" t="s">
        <v>241</v>
      </c>
      <c r="G835" s="235"/>
      <c r="H835" s="237" t="s">
        <v>1</v>
      </c>
      <c r="I835" s="239"/>
      <c r="J835" s="235"/>
      <c r="K835" s="235"/>
      <c r="L835" s="240"/>
      <c r="M835" s="241"/>
      <c r="N835" s="242"/>
      <c r="O835" s="242"/>
      <c r="P835" s="242"/>
      <c r="Q835" s="242"/>
      <c r="R835" s="242"/>
      <c r="S835" s="242"/>
      <c r="T835" s="24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4" t="s">
        <v>162</v>
      </c>
      <c r="AU835" s="244" t="s">
        <v>86</v>
      </c>
      <c r="AV835" s="13" t="s">
        <v>83</v>
      </c>
      <c r="AW835" s="13" t="s">
        <v>32</v>
      </c>
      <c r="AX835" s="13" t="s">
        <v>75</v>
      </c>
      <c r="AY835" s="244" t="s">
        <v>154</v>
      </c>
    </row>
    <row r="836" spans="1:51" s="14" customFormat="1" ht="12">
      <c r="A836" s="14"/>
      <c r="B836" s="245"/>
      <c r="C836" s="246"/>
      <c r="D836" s="236" t="s">
        <v>162</v>
      </c>
      <c r="E836" s="247" t="s">
        <v>1</v>
      </c>
      <c r="F836" s="248" t="s">
        <v>903</v>
      </c>
      <c r="G836" s="246"/>
      <c r="H836" s="249">
        <v>12.1</v>
      </c>
      <c r="I836" s="250"/>
      <c r="J836" s="246"/>
      <c r="K836" s="246"/>
      <c r="L836" s="251"/>
      <c r="M836" s="252"/>
      <c r="N836" s="253"/>
      <c r="O836" s="253"/>
      <c r="P836" s="253"/>
      <c r="Q836" s="253"/>
      <c r="R836" s="253"/>
      <c r="S836" s="253"/>
      <c r="T836" s="25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5" t="s">
        <v>162</v>
      </c>
      <c r="AU836" s="255" t="s">
        <v>86</v>
      </c>
      <c r="AV836" s="14" t="s">
        <v>86</v>
      </c>
      <c r="AW836" s="14" t="s">
        <v>32</v>
      </c>
      <c r="AX836" s="14" t="s">
        <v>75</v>
      </c>
      <c r="AY836" s="255" t="s">
        <v>154</v>
      </c>
    </row>
    <row r="837" spans="1:51" s="14" customFormat="1" ht="12">
      <c r="A837" s="14"/>
      <c r="B837" s="245"/>
      <c r="C837" s="246"/>
      <c r="D837" s="236" t="s">
        <v>162</v>
      </c>
      <c r="E837" s="247" t="s">
        <v>1</v>
      </c>
      <c r="F837" s="248" t="s">
        <v>904</v>
      </c>
      <c r="G837" s="246"/>
      <c r="H837" s="249">
        <v>2.075</v>
      </c>
      <c r="I837" s="250"/>
      <c r="J837" s="246"/>
      <c r="K837" s="246"/>
      <c r="L837" s="251"/>
      <c r="M837" s="252"/>
      <c r="N837" s="253"/>
      <c r="O837" s="253"/>
      <c r="P837" s="253"/>
      <c r="Q837" s="253"/>
      <c r="R837" s="253"/>
      <c r="S837" s="253"/>
      <c r="T837" s="25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5" t="s">
        <v>162</v>
      </c>
      <c r="AU837" s="255" t="s">
        <v>86</v>
      </c>
      <c r="AV837" s="14" t="s">
        <v>86</v>
      </c>
      <c r="AW837" s="14" t="s">
        <v>32</v>
      </c>
      <c r="AX837" s="14" t="s">
        <v>75</v>
      </c>
      <c r="AY837" s="255" t="s">
        <v>154</v>
      </c>
    </row>
    <row r="838" spans="1:51" s="15" customFormat="1" ht="12">
      <c r="A838" s="15"/>
      <c r="B838" s="256"/>
      <c r="C838" s="257"/>
      <c r="D838" s="236" t="s">
        <v>162</v>
      </c>
      <c r="E838" s="258" t="s">
        <v>1</v>
      </c>
      <c r="F838" s="259" t="s">
        <v>172</v>
      </c>
      <c r="G838" s="257"/>
      <c r="H838" s="260">
        <v>33</v>
      </c>
      <c r="I838" s="261"/>
      <c r="J838" s="257"/>
      <c r="K838" s="257"/>
      <c r="L838" s="262"/>
      <c r="M838" s="263"/>
      <c r="N838" s="264"/>
      <c r="O838" s="264"/>
      <c r="P838" s="264"/>
      <c r="Q838" s="264"/>
      <c r="R838" s="264"/>
      <c r="S838" s="264"/>
      <c r="T838" s="26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66" t="s">
        <v>162</v>
      </c>
      <c r="AU838" s="266" t="s">
        <v>86</v>
      </c>
      <c r="AV838" s="15" t="s">
        <v>160</v>
      </c>
      <c r="AW838" s="15" t="s">
        <v>32</v>
      </c>
      <c r="AX838" s="15" t="s">
        <v>83</v>
      </c>
      <c r="AY838" s="266" t="s">
        <v>154</v>
      </c>
    </row>
    <row r="839" spans="1:65" s="2" customFormat="1" ht="16.5" customHeight="1">
      <c r="A839" s="39"/>
      <c r="B839" s="40"/>
      <c r="C839" s="220" t="s">
        <v>905</v>
      </c>
      <c r="D839" s="220" t="s">
        <v>156</v>
      </c>
      <c r="E839" s="221" t="s">
        <v>906</v>
      </c>
      <c r="F839" s="222" t="s">
        <v>907</v>
      </c>
      <c r="G839" s="223" t="s">
        <v>231</v>
      </c>
      <c r="H839" s="224">
        <v>48</v>
      </c>
      <c r="I839" s="225"/>
      <c r="J839" s="226">
        <f>ROUND(I839*H839,2)</f>
        <v>0</v>
      </c>
      <c r="K839" s="227"/>
      <c r="L839" s="45"/>
      <c r="M839" s="228" t="s">
        <v>1</v>
      </c>
      <c r="N839" s="229" t="s">
        <v>40</v>
      </c>
      <c r="O839" s="92"/>
      <c r="P839" s="230">
        <f>O839*H839</f>
        <v>0</v>
      </c>
      <c r="Q839" s="230">
        <v>0.0001</v>
      </c>
      <c r="R839" s="230">
        <f>Q839*H839</f>
        <v>0.0048000000000000004</v>
      </c>
      <c r="S839" s="230">
        <v>0</v>
      </c>
      <c r="T839" s="231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32" t="s">
        <v>267</v>
      </c>
      <c r="AT839" s="232" t="s">
        <v>156</v>
      </c>
      <c r="AU839" s="232" t="s">
        <v>86</v>
      </c>
      <c r="AY839" s="18" t="s">
        <v>154</v>
      </c>
      <c r="BE839" s="233">
        <f>IF(N839="základní",J839,0)</f>
        <v>0</v>
      </c>
      <c r="BF839" s="233">
        <f>IF(N839="snížená",J839,0)</f>
        <v>0</v>
      </c>
      <c r="BG839" s="233">
        <f>IF(N839="zákl. přenesená",J839,0)</f>
        <v>0</v>
      </c>
      <c r="BH839" s="233">
        <f>IF(N839="sníž. přenesená",J839,0)</f>
        <v>0</v>
      </c>
      <c r="BI839" s="233">
        <f>IF(N839="nulová",J839,0)</f>
        <v>0</v>
      </c>
      <c r="BJ839" s="18" t="s">
        <v>83</v>
      </c>
      <c r="BK839" s="233">
        <f>ROUND(I839*H839,2)</f>
        <v>0</v>
      </c>
      <c r="BL839" s="18" t="s">
        <v>267</v>
      </c>
      <c r="BM839" s="232" t="s">
        <v>908</v>
      </c>
    </row>
    <row r="840" spans="1:51" s="13" customFormat="1" ht="12">
      <c r="A840" s="13"/>
      <c r="B840" s="234"/>
      <c r="C840" s="235"/>
      <c r="D840" s="236" t="s">
        <v>162</v>
      </c>
      <c r="E840" s="237" t="s">
        <v>1</v>
      </c>
      <c r="F840" s="238" t="s">
        <v>909</v>
      </c>
      <c r="G840" s="235"/>
      <c r="H840" s="237" t="s">
        <v>1</v>
      </c>
      <c r="I840" s="239"/>
      <c r="J840" s="235"/>
      <c r="K840" s="235"/>
      <c r="L840" s="240"/>
      <c r="M840" s="241"/>
      <c r="N840" s="242"/>
      <c r="O840" s="242"/>
      <c r="P840" s="242"/>
      <c r="Q840" s="242"/>
      <c r="R840" s="242"/>
      <c r="S840" s="242"/>
      <c r="T840" s="24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4" t="s">
        <v>162</v>
      </c>
      <c r="AU840" s="244" t="s">
        <v>86</v>
      </c>
      <c r="AV840" s="13" t="s">
        <v>83</v>
      </c>
      <c r="AW840" s="13" t="s">
        <v>32</v>
      </c>
      <c r="AX840" s="13" t="s">
        <v>75</v>
      </c>
      <c r="AY840" s="244" t="s">
        <v>154</v>
      </c>
    </row>
    <row r="841" spans="1:51" s="13" customFormat="1" ht="12">
      <c r="A841" s="13"/>
      <c r="B841" s="234"/>
      <c r="C841" s="235"/>
      <c r="D841" s="236" t="s">
        <v>162</v>
      </c>
      <c r="E841" s="237" t="s">
        <v>1</v>
      </c>
      <c r="F841" s="238" t="s">
        <v>910</v>
      </c>
      <c r="G841" s="235"/>
      <c r="H841" s="237" t="s">
        <v>1</v>
      </c>
      <c r="I841" s="239"/>
      <c r="J841" s="235"/>
      <c r="K841" s="235"/>
      <c r="L841" s="240"/>
      <c r="M841" s="241"/>
      <c r="N841" s="242"/>
      <c r="O841" s="242"/>
      <c r="P841" s="242"/>
      <c r="Q841" s="242"/>
      <c r="R841" s="242"/>
      <c r="S841" s="242"/>
      <c r="T841" s="24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4" t="s">
        <v>162</v>
      </c>
      <c r="AU841" s="244" t="s">
        <v>86</v>
      </c>
      <c r="AV841" s="13" t="s">
        <v>83</v>
      </c>
      <c r="AW841" s="13" t="s">
        <v>32</v>
      </c>
      <c r="AX841" s="13" t="s">
        <v>75</v>
      </c>
      <c r="AY841" s="244" t="s">
        <v>154</v>
      </c>
    </row>
    <row r="842" spans="1:51" s="14" customFormat="1" ht="12">
      <c r="A842" s="14"/>
      <c r="B842" s="245"/>
      <c r="C842" s="246"/>
      <c r="D842" s="236" t="s">
        <v>162</v>
      </c>
      <c r="E842" s="247" t="s">
        <v>1</v>
      </c>
      <c r="F842" s="248" t="s">
        <v>245</v>
      </c>
      <c r="G842" s="246"/>
      <c r="H842" s="249">
        <v>15</v>
      </c>
      <c r="I842" s="250"/>
      <c r="J842" s="246"/>
      <c r="K842" s="246"/>
      <c r="L842" s="251"/>
      <c r="M842" s="252"/>
      <c r="N842" s="253"/>
      <c r="O842" s="253"/>
      <c r="P842" s="253"/>
      <c r="Q842" s="253"/>
      <c r="R842" s="253"/>
      <c r="S842" s="253"/>
      <c r="T842" s="25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5" t="s">
        <v>162</v>
      </c>
      <c r="AU842" s="255" t="s">
        <v>86</v>
      </c>
      <c r="AV842" s="14" t="s">
        <v>86</v>
      </c>
      <c r="AW842" s="14" t="s">
        <v>32</v>
      </c>
      <c r="AX842" s="14" t="s">
        <v>75</v>
      </c>
      <c r="AY842" s="255" t="s">
        <v>154</v>
      </c>
    </row>
    <row r="843" spans="1:51" s="13" customFormat="1" ht="12">
      <c r="A843" s="13"/>
      <c r="B843" s="234"/>
      <c r="C843" s="235"/>
      <c r="D843" s="236" t="s">
        <v>162</v>
      </c>
      <c r="E843" s="237" t="s">
        <v>1</v>
      </c>
      <c r="F843" s="238" t="s">
        <v>911</v>
      </c>
      <c r="G843" s="235"/>
      <c r="H843" s="237" t="s">
        <v>1</v>
      </c>
      <c r="I843" s="239"/>
      <c r="J843" s="235"/>
      <c r="K843" s="235"/>
      <c r="L843" s="240"/>
      <c r="M843" s="241"/>
      <c r="N843" s="242"/>
      <c r="O843" s="242"/>
      <c r="P843" s="242"/>
      <c r="Q843" s="242"/>
      <c r="R843" s="242"/>
      <c r="S843" s="242"/>
      <c r="T843" s="24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4" t="s">
        <v>162</v>
      </c>
      <c r="AU843" s="244" t="s">
        <v>86</v>
      </c>
      <c r="AV843" s="13" t="s">
        <v>83</v>
      </c>
      <c r="AW843" s="13" t="s">
        <v>32</v>
      </c>
      <c r="AX843" s="13" t="s">
        <v>75</v>
      </c>
      <c r="AY843" s="244" t="s">
        <v>154</v>
      </c>
    </row>
    <row r="844" spans="1:51" s="14" customFormat="1" ht="12">
      <c r="A844" s="14"/>
      <c r="B844" s="245"/>
      <c r="C844" s="246"/>
      <c r="D844" s="236" t="s">
        <v>162</v>
      </c>
      <c r="E844" s="247" t="s">
        <v>1</v>
      </c>
      <c r="F844" s="248" t="s">
        <v>912</v>
      </c>
      <c r="G844" s="246"/>
      <c r="H844" s="249">
        <v>33</v>
      </c>
      <c r="I844" s="250"/>
      <c r="J844" s="246"/>
      <c r="K844" s="246"/>
      <c r="L844" s="251"/>
      <c r="M844" s="252"/>
      <c r="N844" s="253"/>
      <c r="O844" s="253"/>
      <c r="P844" s="253"/>
      <c r="Q844" s="253"/>
      <c r="R844" s="253"/>
      <c r="S844" s="253"/>
      <c r="T844" s="25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5" t="s">
        <v>162</v>
      </c>
      <c r="AU844" s="255" t="s">
        <v>86</v>
      </c>
      <c r="AV844" s="14" t="s">
        <v>86</v>
      </c>
      <c r="AW844" s="14" t="s">
        <v>32</v>
      </c>
      <c r="AX844" s="14" t="s">
        <v>75</v>
      </c>
      <c r="AY844" s="255" t="s">
        <v>154</v>
      </c>
    </row>
    <row r="845" spans="1:51" s="15" customFormat="1" ht="12">
      <c r="A845" s="15"/>
      <c r="B845" s="256"/>
      <c r="C845" s="257"/>
      <c r="D845" s="236" t="s">
        <v>162</v>
      </c>
      <c r="E845" s="258" t="s">
        <v>1</v>
      </c>
      <c r="F845" s="259" t="s">
        <v>172</v>
      </c>
      <c r="G845" s="257"/>
      <c r="H845" s="260">
        <v>48</v>
      </c>
      <c r="I845" s="261"/>
      <c r="J845" s="257"/>
      <c r="K845" s="257"/>
      <c r="L845" s="262"/>
      <c r="M845" s="263"/>
      <c r="N845" s="264"/>
      <c r="O845" s="264"/>
      <c r="P845" s="264"/>
      <c r="Q845" s="264"/>
      <c r="R845" s="264"/>
      <c r="S845" s="264"/>
      <c r="T845" s="26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66" t="s">
        <v>162</v>
      </c>
      <c r="AU845" s="266" t="s">
        <v>86</v>
      </c>
      <c r="AV845" s="15" t="s">
        <v>160</v>
      </c>
      <c r="AW845" s="15" t="s">
        <v>32</v>
      </c>
      <c r="AX845" s="15" t="s">
        <v>83</v>
      </c>
      <c r="AY845" s="266" t="s">
        <v>154</v>
      </c>
    </row>
    <row r="846" spans="1:65" s="2" customFormat="1" ht="24.15" customHeight="1">
      <c r="A846" s="39"/>
      <c r="B846" s="40"/>
      <c r="C846" s="220" t="s">
        <v>913</v>
      </c>
      <c r="D846" s="220" t="s">
        <v>156</v>
      </c>
      <c r="E846" s="221" t="s">
        <v>914</v>
      </c>
      <c r="F846" s="222" t="s">
        <v>915</v>
      </c>
      <c r="G846" s="223" t="s">
        <v>231</v>
      </c>
      <c r="H846" s="224">
        <v>12</v>
      </c>
      <c r="I846" s="225"/>
      <c r="J846" s="226">
        <f>ROUND(I846*H846,2)</f>
        <v>0</v>
      </c>
      <c r="K846" s="227"/>
      <c r="L846" s="45"/>
      <c r="M846" s="228" t="s">
        <v>1</v>
      </c>
      <c r="N846" s="229" t="s">
        <v>40</v>
      </c>
      <c r="O846" s="92"/>
      <c r="P846" s="230">
        <f>O846*H846</f>
        <v>0</v>
      </c>
      <c r="Q846" s="230">
        <v>0.02187</v>
      </c>
      <c r="R846" s="230">
        <f>Q846*H846</f>
        <v>0.26244</v>
      </c>
      <c r="S846" s="230">
        <v>0</v>
      </c>
      <c r="T846" s="231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32" t="s">
        <v>267</v>
      </c>
      <c r="AT846" s="232" t="s">
        <v>156</v>
      </c>
      <c r="AU846" s="232" t="s">
        <v>86</v>
      </c>
      <c r="AY846" s="18" t="s">
        <v>154</v>
      </c>
      <c r="BE846" s="233">
        <f>IF(N846="základní",J846,0)</f>
        <v>0</v>
      </c>
      <c r="BF846" s="233">
        <f>IF(N846="snížená",J846,0)</f>
        <v>0</v>
      </c>
      <c r="BG846" s="233">
        <f>IF(N846="zákl. přenesená",J846,0)</f>
        <v>0</v>
      </c>
      <c r="BH846" s="233">
        <f>IF(N846="sníž. přenesená",J846,0)</f>
        <v>0</v>
      </c>
      <c r="BI846" s="233">
        <f>IF(N846="nulová",J846,0)</f>
        <v>0</v>
      </c>
      <c r="BJ846" s="18" t="s">
        <v>83</v>
      </c>
      <c r="BK846" s="233">
        <f>ROUND(I846*H846,2)</f>
        <v>0</v>
      </c>
      <c r="BL846" s="18" t="s">
        <v>267</v>
      </c>
      <c r="BM846" s="232" t="s">
        <v>916</v>
      </c>
    </row>
    <row r="847" spans="1:51" s="13" customFormat="1" ht="12">
      <c r="A847" s="13"/>
      <c r="B847" s="234"/>
      <c r="C847" s="235"/>
      <c r="D847" s="236" t="s">
        <v>162</v>
      </c>
      <c r="E847" s="237" t="s">
        <v>1</v>
      </c>
      <c r="F847" s="238" t="s">
        <v>167</v>
      </c>
      <c r="G847" s="235"/>
      <c r="H847" s="237" t="s">
        <v>1</v>
      </c>
      <c r="I847" s="239"/>
      <c r="J847" s="235"/>
      <c r="K847" s="235"/>
      <c r="L847" s="240"/>
      <c r="M847" s="241"/>
      <c r="N847" s="242"/>
      <c r="O847" s="242"/>
      <c r="P847" s="242"/>
      <c r="Q847" s="242"/>
      <c r="R847" s="242"/>
      <c r="S847" s="242"/>
      <c r="T847" s="24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4" t="s">
        <v>162</v>
      </c>
      <c r="AU847" s="244" t="s">
        <v>86</v>
      </c>
      <c r="AV847" s="13" t="s">
        <v>83</v>
      </c>
      <c r="AW847" s="13" t="s">
        <v>32</v>
      </c>
      <c r="AX847" s="13" t="s">
        <v>75</v>
      </c>
      <c r="AY847" s="244" t="s">
        <v>154</v>
      </c>
    </row>
    <row r="848" spans="1:51" s="13" customFormat="1" ht="12">
      <c r="A848" s="13"/>
      <c r="B848" s="234"/>
      <c r="C848" s="235"/>
      <c r="D848" s="236" t="s">
        <v>162</v>
      </c>
      <c r="E848" s="237" t="s">
        <v>1</v>
      </c>
      <c r="F848" s="238" t="s">
        <v>422</v>
      </c>
      <c r="G848" s="235"/>
      <c r="H848" s="237" t="s">
        <v>1</v>
      </c>
      <c r="I848" s="239"/>
      <c r="J848" s="235"/>
      <c r="K848" s="235"/>
      <c r="L848" s="240"/>
      <c r="M848" s="241"/>
      <c r="N848" s="242"/>
      <c r="O848" s="242"/>
      <c r="P848" s="242"/>
      <c r="Q848" s="242"/>
      <c r="R848" s="242"/>
      <c r="S848" s="242"/>
      <c r="T848" s="24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4" t="s">
        <v>162</v>
      </c>
      <c r="AU848" s="244" t="s">
        <v>86</v>
      </c>
      <c r="AV848" s="13" t="s">
        <v>83</v>
      </c>
      <c r="AW848" s="13" t="s">
        <v>32</v>
      </c>
      <c r="AX848" s="13" t="s">
        <v>75</v>
      </c>
      <c r="AY848" s="244" t="s">
        <v>154</v>
      </c>
    </row>
    <row r="849" spans="1:51" s="14" customFormat="1" ht="12">
      <c r="A849" s="14"/>
      <c r="B849" s="245"/>
      <c r="C849" s="246"/>
      <c r="D849" s="236" t="s">
        <v>162</v>
      </c>
      <c r="E849" s="247" t="s">
        <v>1</v>
      </c>
      <c r="F849" s="248" t="s">
        <v>423</v>
      </c>
      <c r="G849" s="246"/>
      <c r="H849" s="249">
        <v>12</v>
      </c>
      <c r="I849" s="250"/>
      <c r="J849" s="246"/>
      <c r="K849" s="246"/>
      <c r="L849" s="251"/>
      <c r="M849" s="252"/>
      <c r="N849" s="253"/>
      <c r="O849" s="253"/>
      <c r="P849" s="253"/>
      <c r="Q849" s="253"/>
      <c r="R849" s="253"/>
      <c r="S849" s="253"/>
      <c r="T849" s="25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5" t="s">
        <v>162</v>
      </c>
      <c r="AU849" s="255" t="s">
        <v>86</v>
      </c>
      <c r="AV849" s="14" t="s">
        <v>86</v>
      </c>
      <c r="AW849" s="14" t="s">
        <v>32</v>
      </c>
      <c r="AX849" s="14" t="s">
        <v>83</v>
      </c>
      <c r="AY849" s="255" t="s">
        <v>154</v>
      </c>
    </row>
    <row r="850" spans="1:65" s="2" customFormat="1" ht="16.5" customHeight="1">
      <c r="A850" s="39"/>
      <c r="B850" s="40"/>
      <c r="C850" s="220" t="s">
        <v>917</v>
      </c>
      <c r="D850" s="220" t="s">
        <v>156</v>
      </c>
      <c r="E850" s="221" t="s">
        <v>918</v>
      </c>
      <c r="F850" s="222" t="s">
        <v>919</v>
      </c>
      <c r="G850" s="223" t="s">
        <v>231</v>
      </c>
      <c r="H850" s="224">
        <v>12</v>
      </c>
      <c r="I850" s="225"/>
      <c r="J850" s="226">
        <f>ROUND(I850*H850,2)</f>
        <v>0</v>
      </c>
      <c r="K850" s="227"/>
      <c r="L850" s="45"/>
      <c r="M850" s="228" t="s">
        <v>1</v>
      </c>
      <c r="N850" s="229" t="s">
        <v>40</v>
      </c>
      <c r="O850" s="92"/>
      <c r="P850" s="230">
        <f>O850*H850</f>
        <v>0</v>
      </c>
      <c r="Q850" s="230">
        <v>0.0001</v>
      </c>
      <c r="R850" s="230">
        <f>Q850*H850</f>
        <v>0.0012000000000000001</v>
      </c>
      <c r="S850" s="230">
        <v>0</v>
      </c>
      <c r="T850" s="231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32" t="s">
        <v>267</v>
      </c>
      <c r="AT850" s="232" t="s">
        <v>156</v>
      </c>
      <c r="AU850" s="232" t="s">
        <v>86</v>
      </c>
      <c r="AY850" s="18" t="s">
        <v>154</v>
      </c>
      <c r="BE850" s="233">
        <f>IF(N850="základní",J850,0)</f>
        <v>0</v>
      </c>
      <c r="BF850" s="233">
        <f>IF(N850="snížená",J850,0)</f>
        <v>0</v>
      </c>
      <c r="BG850" s="233">
        <f>IF(N850="zákl. přenesená",J850,0)</f>
        <v>0</v>
      </c>
      <c r="BH850" s="233">
        <f>IF(N850="sníž. přenesená",J850,0)</f>
        <v>0</v>
      </c>
      <c r="BI850" s="233">
        <f>IF(N850="nulová",J850,0)</f>
        <v>0</v>
      </c>
      <c r="BJ850" s="18" t="s">
        <v>83</v>
      </c>
      <c r="BK850" s="233">
        <f>ROUND(I850*H850,2)</f>
        <v>0</v>
      </c>
      <c r="BL850" s="18" t="s">
        <v>267</v>
      </c>
      <c r="BM850" s="232" t="s">
        <v>920</v>
      </c>
    </row>
    <row r="851" spans="1:65" s="2" customFormat="1" ht="33" customHeight="1">
      <c r="A851" s="39"/>
      <c r="B851" s="40"/>
      <c r="C851" s="220" t="s">
        <v>921</v>
      </c>
      <c r="D851" s="220" t="s">
        <v>156</v>
      </c>
      <c r="E851" s="221" t="s">
        <v>922</v>
      </c>
      <c r="F851" s="222" t="s">
        <v>923</v>
      </c>
      <c r="G851" s="223" t="s">
        <v>231</v>
      </c>
      <c r="H851" s="224">
        <v>273</v>
      </c>
      <c r="I851" s="225"/>
      <c r="J851" s="226">
        <f>ROUND(I851*H851,2)</f>
        <v>0</v>
      </c>
      <c r="K851" s="227"/>
      <c r="L851" s="45"/>
      <c r="M851" s="228" t="s">
        <v>1</v>
      </c>
      <c r="N851" s="229" t="s">
        <v>40</v>
      </c>
      <c r="O851" s="92"/>
      <c r="P851" s="230">
        <f>O851*H851</f>
        <v>0</v>
      </c>
      <c r="Q851" s="230">
        <v>0.00095</v>
      </c>
      <c r="R851" s="230">
        <f>Q851*H851</f>
        <v>0.25935</v>
      </c>
      <c r="S851" s="230">
        <v>0</v>
      </c>
      <c r="T851" s="231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32" t="s">
        <v>267</v>
      </c>
      <c r="AT851" s="232" t="s">
        <v>156</v>
      </c>
      <c r="AU851" s="232" t="s">
        <v>86</v>
      </c>
      <c r="AY851" s="18" t="s">
        <v>154</v>
      </c>
      <c r="BE851" s="233">
        <f>IF(N851="základní",J851,0)</f>
        <v>0</v>
      </c>
      <c r="BF851" s="233">
        <f>IF(N851="snížená",J851,0)</f>
        <v>0</v>
      </c>
      <c r="BG851" s="233">
        <f>IF(N851="zákl. přenesená",J851,0)</f>
        <v>0</v>
      </c>
      <c r="BH851" s="233">
        <f>IF(N851="sníž. přenesená",J851,0)</f>
        <v>0</v>
      </c>
      <c r="BI851" s="233">
        <f>IF(N851="nulová",J851,0)</f>
        <v>0</v>
      </c>
      <c r="BJ851" s="18" t="s">
        <v>83</v>
      </c>
      <c r="BK851" s="233">
        <f>ROUND(I851*H851,2)</f>
        <v>0</v>
      </c>
      <c r="BL851" s="18" t="s">
        <v>267</v>
      </c>
      <c r="BM851" s="232" t="s">
        <v>924</v>
      </c>
    </row>
    <row r="852" spans="1:51" s="13" customFormat="1" ht="12">
      <c r="A852" s="13"/>
      <c r="B852" s="234"/>
      <c r="C852" s="235"/>
      <c r="D852" s="236" t="s">
        <v>162</v>
      </c>
      <c r="E852" s="237" t="s">
        <v>1</v>
      </c>
      <c r="F852" s="238" t="s">
        <v>167</v>
      </c>
      <c r="G852" s="235"/>
      <c r="H852" s="237" t="s">
        <v>1</v>
      </c>
      <c r="I852" s="239"/>
      <c r="J852" s="235"/>
      <c r="K852" s="235"/>
      <c r="L852" s="240"/>
      <c r="M852" s="241"/>
      <c r="N852" s="242"/>
      <c r="O852" s="242"/>
      <c r="P852" s="242"/>
      <c r="Q852" s="242"/>
      <c r="R852" s="242"/>
      <c r="S852" s="242"/>
      <c r="T852" s="24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4" t="s">
        <v>162</v>
      </c>
      <c r="AU852" s="244" t="s">
        <v>86</v>
      </c>
      <c r="AV852" s="13" t="s">
        <v>83</v>
      </c>
      <c r="AW852" s="13" t="s">
        <v>32</v>
      </c>
      <c r="AX852" s="13" t="s">
        <v>75</v>
      </c>
      <c r="AY852" s="244" t="s">
        <v>154</v>
      </c>
    </row>
    <row r="853" spans="1:51" s="13" customFormat="1" ht="12">
      <c r="A853" s="13"/>
      <c r="B853" s="234"/>
      <c r="C853" s="235"/>
      <c r="D853" s="236" t="s">
        <v>162</v>
      </c>
      <c r="E853" s="237" t="s">
        <v>1</v>
      </c>
      <c r="F853" s="238" t="s">
        <v>401</v>
      </c>
      <c r="G853" s="235"/>
      <c r="H853" s="237" t="s">
        <v>1</v>
      </c>
      <c r="I853" s="239"/>
      <c r="J853" s="235"/>
      <c r="K853" s="235"/>
      <c r="L853" s="240"/>
      <c r="M853" s="241"/>
      <c r="N853" s="242"/>
      <c r="O853" s="242"/>
      <c r="P853" s="242"/>
      <c r="Q853" s="242"/>
      <c r="R853" s="242"/>
      <c r="S853" s="242"/>
      <c r="T853" s="24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4" t="s">
        <v>162</v>
      </c>
      <c r="AU853" s="244" t="s">
        <v>86</v>
      </c>
      <c r="AV853" s="13" t="s">
        <v>83</v>
      </c>
      <c r="AW853" s="13" t="s">
        <v>32</v>
      </c>
      <c r="AX853" s="13" t="s">
        <v>75</v>
      </c>
      <c r="AY853" s="244" t="s">
        <v>154</v>
      </c>
    </row>
    <row r="854" spans="1:51" s="14" customFormat="1" ht="12">
      <c r="A854" s="14"/>
      <c r="B854" s="245"/>
      <c r="C854" s="246"/>
      <c r="D854" s="236" t="s">
        <v>162</v>
      </c>
      <c r="E854" s="247" t="s">
        <v>1</v>
      </c>
      <c r="F854" s="248" t="s">
        <v>424</v>
      </c>
      <c r="G854" s="246"/>
      <c r="H854" s="249">
        <v>62.23</v>
      </c>
      <c r="I854" s="250"/>
      <c r="J854" s="246"/>
      <c r="K854" s="246"/>
      <c r="L854" s="251"/>
      <c r="M854" s="252"/>
      <c r="N854" s="253"/>
      <c r="O854" s="253"/>
      <c r="P854" s="253"/>
      <c r="Q854" s="253"/>
      <c r="R854" s="253"/>
      <c r="S854" s="253"/>
      <c r="T854" s="25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5" t="s">
        <v>162</v>
      </c>
      <c r="AU854" s="255" t="s">
        <v>86</v>
      </c>
      <c r="AV854" s="14" t="s">
        <v>86</v>
      </c>
      <c r="AW854" s="14" t="s">
        <v>32</v>
      </c>
      <c r="AX854" s="14" t="s">
        <v>75</v>
      </c>
      <c r="AY854" s="255" t="s">
        <v>154</v>
      </c>
    </row>
    <row r="855" spans="1:51" s="13" customFormat="1" ht="12">
      <c r="A855" s="13"/>
      <c r="B855" s="234"/>
      <c r="C855" s="235"/>
      <c r="D855" s="236" t="s">
        <v>162</v>
      </c>
      <c r="E855" s="237" t="s">
        <v>1</v>
      </c>
      <c r="F855" s="238" t="s">
        <v>403</v>
      </c>
      <c r="G855" s="235"/>
      <c r="H855" s="237" t="s">
        <v>1</v>
      </c>
      <c r="I855" s="239"/>
      <c r="J855" s="235"/>
      <c r="K855" s="235"/>
      <c r="L855" s="240"/>
      <c r="M855" s="241"/>
      <c r="N855" s="242"/>
      <c r="O855" s="242"/>
      <c r="P855" s="242"/>
      <c r="Q855" s="242"/>
      <c r="R855" s="242"/>
      <c r="S855" s="242"/>
      <c r="T855" s="24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4" t="s">
        <v>162</v>
      </c>
      <c r="AU855" s="244" t="s">
        <v>86</v>
      </c>
      <c r="AV855" s="13" t="s">
        <v>83</v>
      </c>
      <c r="AW855" s="13" t="s">
        <v>32</v>
      </c>
      <c r="AX855" s="13" t="s">
        <v>75</v>
      </c>
      <c r="AY855" s="244" t="s">
        <v>154</v>
      </c>
    </row>
    <row r="856" spans="1:51" s="14" customFormat="1" ht="12">
      <c r="A856" s="14"/>
      <c r="B856" s="245"/>
      <c r="C856" s="246"/>
      <c r="D856" s="236" t="s">
        <v>162</v>
      </c>
      <c r="E856" s="247" t="s">
        <v>1</v>
      </c>
      <c r="F856" s="248" t="s">
        <v>425</v>
      </c>
      <c r="G856" s="246"/>
      <c r="H856" s="249">
        <v>83.185</v>
      </c>
      <c r="I856" s="250"/>
      <c r="J856" s="246"/>
      <c r="K856" s="246"/>
      <c r="L856" s="251"/>
      <c r="M856" s="252"/>
      <c r="N856" s="253"/>
      <c r="O856" s="253"/>
      <c r="P856" s="253"/>
      <c r="Q856" s="253"/>
      <c r="R856" s="253"/>
      <c r="S856" s="253"/>
      <c r="T856" s="25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5" t="s">
        <v>162</v>
      </c>
      <c r="AU856" s="255" t="s">
        <v>86</v>
      </c>
      <c r="AV856" s="14" t="s">
        <v>86</v>
      </c>
      <c r="AW856" s="14" t="s">
        <v>32</v>
      </c>
      <c r="AX856" s="14" t="s">
        <v>75</v>
      </c>
      <c r="AY856" s="255" t="s">
        <v>154</v>
      </c>
    </row>
    <row r="857" spans="1:51" s="13" customFormat="1" ht="12">
      <c r="A857" s="13"/>
      <c r="B857" s="234"/>
      <c r="C857" s="235"/>
      <c r="D857" s="236" t="s">
        <v>162</v>
      </c>
      <c r="E857" s="237" t="s">
        <v>1</v>
      </c>
      <c r="F857" s="238" t="s">
        <v>163</v>
      </c>
      <c r="G857" s="235"/>
      <c r="H857" s="237" t="s">
        <v>1</v>
      </c>
      <c r="I857" s="239"/>
      <c r="J857" s="235"/>
      <c r="K857" s="235"/>
      <c r="L857" s="240"/>
      <c r="M857" s="241"/>
      <c r="N857" s="242"/>
      <c r="O857" s="242"/>
      <c r="P857" s="242"/>
      <c r="Q857" s="242"/>
      <c r="R857" s="242"/>
      <c r="S857" s="242"/>
      <c r="T857" s="24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4" t="s">
        <v>162</v>
      </c>
      <c r="AU857" s="244" t="s">
        <v>86</v>
      </c>
      <c r="AV857" s="13" t="s">
        <v>83</v>
      </c>
      <c r="AW857" s="13" t="s">
        <v>32</v>
      </c>
      <c r="AX857" s="13" t="s">
        <v>75</v>
      </c>
      <c r="AY857" s="244" t="s">
        <v>154</v>
      </c>
    </row>
    <row r="858" spans="1:51" s="13" customFormat="1" ht="12">
      <c r="A858" s="13"/>
      <c r="B858" s="234"/>
      <c r="C858" s="235"/>
      <c r="D858" s="236" t="s">
        <v>162</v>
      </c>
      <c r="E858" s="237" t="s">
        <v>1</v>
      </c>
      <c r="F858" s="238" t="s">
        <v>164</v>
      </c>
      <c r="G858" s="235"/>
      <c r="H858" s="237" t="s">
        <v>1</v>
      </c>
      <c r="I858" s="239"/>
      <c r="J858" s="235"/>
      <c r="K858" s="235"/>
      <c r="L858" s="240"/>
      <c r="M858" s="241"/>
      <c r="N858" s="242"/>
      <c r="O858" s="242"/>
      <c r="P858" s="242"/>
      <c r="Q858" s="242"/>
      <c r="R858" s="242"/>
      <c r="S858" s="242"/>
      <c r="T858" s="24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4" t="s">
        <v>162</v>
      </c>
      <c r="AU858" s="244" t="s">
        <v>86</v>
      </c>
      <c r="AV858" s="13" t="s">
        <v>83</v>
      </c>
      <c r="AW858" s="13" t="s">
        <v>32</v>
      </c>
      <c r="AX858" s="13" t="s">
        <v>75</v>
      </c>
      <c r="AY858" s="244" t="s">
        <v>154</v>
      </c>
    </row>
    <row r="859" spans="1:51" s="14" customFormat="1" ht="12">
      <c r="A859" s="14"/>
      <c r="B859" s="245"/>
      <c r="C859" s="246"/>
      <c r="D859" s="236" t="s">
        <v>162</v>
      </c>
      <c r="E859" s="247" t="s">
        <v>1</v>
      </c>
      <c r="F859" s="248" t="s">
        <v>426</v>
      </c>
      <c r="G859" s="246"/>
      <c r="H859" s="249">
        <v>57.95</v>
      </c>
      <c r="I859" s="250"/>
      <c r="J859" s="246"/>
      <c r="K859" s="246"/>
      <c r="L859" s="251"/>
      <c r="M859" s="252"/>
      <c r="N859" s="253"/>
      <c r="O859" s="253"/>
      <c r="P859" s="253"/>
      <c r="Q859" s="253"/>
      <c r="R859" s="253"/>
      <c r="S859" s="253"/>
      <c r="T859" s="25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5" t="s">
        <v>162</v>
      </c>
      <c r="AU859" s="255" t="s">
        <v>86</v>
      </c>
      <c r="AV859" s="14" t="s">
        <v>86</v>
      </c>
      <c r="AW859" s="14" t="s">
        <v>32</v>
      </c>
      <c r="AX859" s="14" t="s">
        <v>75</v>
      </c>
      <c r="AY859" s="255" t="s">
        <v>154</v>
      </c>
    </row>
    <row r="860" spans="1:51" s="13" customFormat="1" ht="12">
      <c r="A860" s="13"/>
      <c r="B860" s="234"/>
      <c r="C860" s="235"/>
      <c r="D860" s="236" t="s">
        <v>162</v>
      </c>
      <c r="E860" s="237" t="s">
        <v>1</v>
      </c>
      <c r="F860" s="238" t="s">
        <v>213</v>
      </c>
      <c r="G860" s="235"/>
      <c r="H860" s="237" t="s">
        <v>1</v>
      </c>
      <c r="I860" s="239"/>
      <c r="J860" s="235"/>
      <c r="K860" s="235"/>
      <c r="L860" s="240"/>
      <c r="M860" s="241"/>
      <c r="N860" s="242"/>
      <c r="O860" s="242"/>
      <c r="P860" s="242"/>
      <c r="Q860" s="242"/>
      <c r="R860" s="242"/>
      <c r="S860" s="242"/>
      <c r="T860" s="24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4" t="s">
        <v>162</v>
      </c>
      <c r="AU860" s="244" t="s">
        <v>86</v>
      </c>
      <c r="AV860" s="13" t="s">
        <v>83</v>
      </c>
      <c r="AW860" s="13" t="s">
        <v>32</v>
      </c>
      <c r="AX860" s="13" t="s">
        <v>75</v>
      </c>
      <c r="AY860" s="244" t="s">
        <v>154</v>
      </c>
    </row>
    <row r="861" spans="1:51" s="13" customFormat="1" ht="12">
      <c r="A861" s="13"/>
      <c r="B861" s="234"/>
      <c r="C861" s="235"/>
      <c r="D861" s="236" t="s">
        <v>162</v>
      </c>
      <c r="E861" s="237" t="s">
        <v>1</v>
      </c>
      <c r="F861" s="238" t="s">
        <v>241</v>
      </c>
      <c r="G861" s="235"/>
      <c r="H861" s="237" t="s">
        <v>1</v>
      </c>
      <c r="I861" s="239"/>
      <c r="J861" s="235"/>
      <c r="K861" s="235"/>
      <c r="L861" s="240"/>
      <c r="M861" s="241"/>
      <c r="N861" s="242"/>
      <c r="O861" s="242"/>
      <c r="P861" s="242"/>
      <c r="Q861" s="242"/>
      <c r="R861" s="242"/>
      <c r="S861" s="242"/>
      <c r="T861" s="24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4" t="s">
        <v>162</v>
      </c>
      <c r="AU861" s="244" t="s">
        <v>86</v>
      </c>
      <c r="AV861" s="13" t="s">
        <v>83</v>
      </c>
      <c r="AW861" s="13" t="s">
        <v>32</v>
      </c>
      <c r="AX861" s="13" t="s">
        <v>75</v>
      </c>
      <c r="AY861" s="244" t="s">
        <v>154</v>
      </c>
    </row>
    <row r="862" spans="1:51" s="14" customFormat="1" ht="12">
      <c r="A862" s="14"/>
      <c r="B862" s="245"/>
      <c r="C862" s="246"/>
      <c r="D862" s="236" t="s">
        <v>162</v>
      </c>
      <c r="E862" s="247" t="s">
        <v>1</v>
      </c>
      <c r="F862" s="248" t="s">
        <v>427</v>
      </c>
      <c r="G862" s="246"/>
      <c r="H862" s="249">
        <v>61.193</v>
      </c>
      <c r="I862" s="250"/>
      <c r="J862" s="246"/>
      <c r="K862" s="246"/>
      <c r="L862" s="251"/>
      <c r="M862" s="252"/>
      <c r="N862" s="253"/>
      <c r="O862" s="253"/>
      <c r="P862" s="253"/>
      <c r="Q862" s="253"/>
      <c r="R862" s="253"/>
      <c r="S862" s="253"/>
      <c r="T862" s="25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5" t="s">
        <v>162</v>
      </c>
      <c r="AU862" s="255" t="s">
        <v>86</v>
      </c>
      <c r="AV862" s="14" t="s">
        <v>86</v>
      </c>
      <c r="AW862" s="14" t="s">
        <v>32</v>
      </c>
      <c r="AX862" s="14" t="s">
        <v>75</v>
      </c>
      <c r="AY862" s="255" t="s">
        <v>154</v>
      </c>
    </row>
    <row r="863" spans="1:51" s="14" customFormat="1" ht="12">
      <c r="A863" s="14"/>
      <c r="B863" s="245"/>
      <c r="C863" s="246"/>
      <c r="D863" s="236" t="s">
        <v>162</v>
      </c>
      <c r="E863" s="247" t="s">
        <v>1</v>
      </c>
      <c r="F863" s="248" t="s">
        <v>925</v>
      </c>
      <c r="G863" s="246"/>
      <c r="H863" s="249">
        <v>8.442</v>
      </c>
      <c r="I863" s="250"/>
      <c r="J863" s="246"/>
      <c r="K863" s="246"/>
      <c r="L863" s="251"/>
      <c r="M863" s="252"/>
      <c r="N863" s="253"/>
      <c r="O863" s="253"/>
      <c r="P863" s="253"/>
      <c r="Q863" s="253"/>
      <c r="R863" s="253"/>
      <c r="S863" s="253"/>
      <c r="T863" s="25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5" t="s">
        <v>162</v>
      </c>
      <c r="AU863" s="255" t="s">
        <v>86</v>
      </c>
      <c r="AV863" s="14" t="s">
        <v>86</v>
      </c>
      <c r="AW863" s="14" t="s">
        <v>32</v>
      </c>
      <c r="AX863" s="14" t="s">
        <v>75</v>
      </c>
      <c r="AY863" s="255" t="s">
        <v>154</v>
      </c>
    </row>
    <row r="864" spans="1:51" s="15" customFormat="1" ht="12">
      <c r="A864" s="15"/>
      <c r="B864" s="256"/>
      <c r="C864" s="257"/>
      <c r="D864" s="236" t="s">
        <v>162</v>
      </c>
      <c r="E864" s="258" t="s">
        <v>1</v>
      </c>
      <c r="F864" s="259" t="s">
        <v>172</v>
      </c>
      <c r="G864" s="257"/>
      <c r="H864" s="260">
        <v>273</v>
      </c>
      <c r="I864" s="261"/>
      <c r="J864" s="257"/>
      <c r="K864" s="257"/>
      <c r="L864" s="262"/>
      <c r="M864" s="263"/>
      <c r="N864" s="264"/>
      <c r="O864" s="264"/>
      <c r="P864" s="264"/>
      <c r="Q864" s="264"/>
      <c r="R864" s="264"/>
      <c r="S864" s="264"/>
      <c r="T864" s="26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66" t="s">
        <v>162</v>
      </c>
      <c r="AU864" s="266" t="s">
        <v>86</v>
      </c>
      <c r="AV864" s="15" t="s">
        <v>160</v>
      </c>
      <c r="AW864" s="15" t="s">
        <v>32</v>
      </c>
      <c r="AX864" s="15" t="s">
        <v>83</v>
      </c>
      <c r="AY864" s="266" t="s">
        <v>154</v>
      </c>
    </row>
    <row r="865" spans="1:65" s="2" customFormat="1" ht="24.15" customHeight="1">
      <c r="A865" s="39"/>
      <c r="B865" s="40"/>
      <c r="C865" s="278" t="s">
        <v>926</v>
      </c>
      <c r="D865" s="278" t="s">
        <v>411</v>
      </c>
      <c r="E865" s="279" t="s">
        <v>927</v>
      </c>
      <c r="F865" s="280" t="s">
        <v>928</v>
      </c>
      <c r="G865" s="281" t="s">
        <v>231</v>
      </c>
      <c r="H865" s="282">
        <v>287</v>
      </c>
      <c r="I865" s="283"/>
      <c r="J865" s="284">
        <f>ROUND(I865*H865,2)</f>
        <v>0</v>
      </c>
      <c r="K865" s="285"/>
      <c r="L865" s="286"/>
      <c r="M865" s="287" t="s">
        <v>1</v>
      </c>
      <c r="N865" s="288" t="s">
        <v>40</v>
      </c>
      <c r="O865" s="92"/>
      <c r="P865" s="230">
        <f>O865*H865</f>
        <v>0</v>
      </c>
      <c r="Q865" s="230">
        <v>0.0022</v>
      </c>
      <c r="R865" s="230">
        <f>Q865*H865</f>
        <v>0.6314000000000001</v>
      </c>
      <c r="S865" s="230">
        <v>0</v>
      </c>
      <c r="T865" s="231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2" t="s">
        <v>397</v>
      </c>
      <c r="AT865" s="232" t="s">
        <v>411</v>
      </c>
      <c r="AU865" s="232" t="s">
        <v>86</v>
      </c>
      <c r="AY865" s="18" t="s">
        <v>154</v>
      </c>
      <c r="BE865" s="233">
        <f>IF(N865="základní",J865,0)</f>
        <v>0</v>
      </c>
      <c r="BF865" s="233">
        <f>IF(N865="snížená",J865,0)</f>
        <v>0</v>
      </c>
      <c r="BG865" s="233">
        <f>IF(N865="zákl. přenesená",J865,0)</f>
        <v>0</v>
      </c>
      <c r="BH865" s="233">
        <f>IF(N865="sníž. přenesená",J865,0)</f>
        <v>0</v>
      </c>
      <c r="BI865" s="233">
        <f>IF(N865="nulová",J865,0)</f>
        <v>0</v>
      </c>
      <c r="BJ865" s="18" t="s">
        <v>83</v>
      </c>
      <c r="BK865" s="233">
        <f>ROUND(I865*H865,2)</f>
        <v>0</v>
      </c>
      <c r="BL865" s="18" t="s">
        <v>267</v>
      </c>
      <c r="BM865" s="232" t="s">
        <v>929</v>
      </c>
    </row>
    <row r="866" spans="1:51" s="13" customFormat="1" ht="12">
      <c r="A866" s="13"/>
      <c r="B866" s="234"/>
      <c r="C866" s="235"/>
      <c r="D866" s="236" t="s">
        <v>162</v>
      </c>
      <c r="E866" s="237" t="s">
        <v>1</v>
      </c>
      <c r="F866" s="238" t="s">
        <v>930</v>
      </c>
      <c r="G866" s="235"/>
      <c r="H866" s="237" t="s">
        <v>1</v>
      </c>
      <c r="I866" s="239"/>
      <c r="J866" s="235"/>
      <c r="K866" s="235"/>
      <c r="L866" s="240"/>
      <c r="M866" s="241"/>
      <c r="N866" s="242"/>
      <c r="O866" s="242"/>
      <c r="P866" s="242"/>
      <c r="Q866" s="242"/>
      <c r="R866" s="242"/>
      <c r="S866" s="242"/>
      <c r="T866" s="24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4" t="s">
        <v>162</v>
      </c>
      <c r="AU866" s="244" t="s">
        <v>86</v>
      </c>
      <c r="AV866" s="13" t="s">
        <v>83</v>
      </c>
      <c r="AW866" s="13" t="s">
        <v>32</v>
      </c>
      <c r="AX866" s="13" t="s">
        <v>75</v>
      </c>
      <c r="AY866" s="244" t="s">
        <v>154</v>
      </c>
    </row>
    <row r="867" spans="1:51" s="14" customFormat="1" ht="12">
      <c r="A867" s="14"/>
      <c r="B867" s="245"/>
      <c r="C867" s="246"/>
      <c r="D867" s="236" t="s">
        <v>162</v>
      </c>
      <c r="E867" s="247" t="s">
        <v>1</v>
      </c>
      <c r="F867" s="248" t="s">
        <v>931</v>
      </c>
      <c r="G867" s="246"/>
      <c r="H867" s="249">
        <v>287</v>
      </c>
      <c r="I867" s="250"/>
      <c r="J867" s="246"/>
      <c r="K867" s="246"/>
      <c r="L867" s="251"/>
      <c r="M867" s="252"/>
      <c r="N867" s="253"/>
      <c r="O867" s="253"/>
      <c r="P867" s="253"/>
      <c r="Q867" s="253"/>
      <c r="R867" s="253"/>
      <c r="S867" s="253"/>
      <c r="T867" s="25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5" t="s">
        <v>162</v>
      </c>
      <c r="AU867" s="255" t="s">
        <v>86</v>
      </c>
      <c r="AV867" s="14" t="s">
        <v>86</v>
      </c>
      <c r="AW867" s="14" t="s">
        <v>32</v>
      </c>
      <c r="AX867" s="14" t="s">
        <v>83</v>
      </c>
      <c r="AY867" s="255" t="s">
        <v>154</v>
      </c>
    </row>
    <row r="868" spans="1:65" s="2" customFormat="1" ht="24.15" customHeight="1">
      <c r="A868" s="39"/>
      <c r="B868" s="40"/>
      <c r="C868" s="220" t="s">
        <v>932</v>
      </c>
      <c r="D868" s="220" t="s">
        <v>156</v>
      </c>
      <c r="E868" s="221" t="s">
        <v>933</v>
      </c>
      <c r="F868" s="222" t="s">
        <v>934</v>
      </c>
      <c r="G868" s="223" t="s">
        <v>231</v>
      </c>
      <c r="H868" s="224">
        <v>285</v>
      </c>
      <c r="I868" s="225"/>
      <c r="J868" s="226">
        <f>ROUND(I868*H868,2)</f>
        <v>0</v>
      </c>
      <c r="K868" s="227"/>
      <c r="L868" s="45"/>
      <c r="M868" s="228" t="s">
        <v>1</v>
      </c>
      <c r="N868" s="229" t="s">
        <v>40</v>
      </c>
      <c r="O868" s="92"/>
      <c r="P868" s="230">
        <f>O868*H868</f>
        <v>0</v>
      </c>
      <c r="Q868" s="230">
        <v>0</v>
      </c>
      <c r="R868" s="230">
        <f>Q868*H868</f>
        <v>0</v>
      </c>
      <c r="S868" s="230">
        <v>0</v>
      </c>
      <c r="T868" s="231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32" t="s">
        <v>267</v>
      </c>
      <c r="AT868" s="232" t="s">
        <v>156</v>
      </c>
      <c r="AU868" s="232" t="s">
        <v>86</v>
      </c>
      <c r="AY868" s="18" t="s">
        <v>154</v>
      </c>
      <c r="BE868" s="233">
        <f>IF(N868="základní",J868,0)</f>
        <v>0</v>
      </c>
      <c r="BF868" s="233">
        <f>IF(N868="snížená",J868,0)</f>
        <v>0</v>
      </c>
      <c r="BG868" s="233">
        <f>IF(N868="zákl. přenesená",J868,0)</f>
        <v>0</v>
      </c>
      <c r="BH868" s="233">
        <f>IF(N868="sníž. přenesená",J868,0)</f>
        <v>0</v>
      </c>
      <c r="BI868" s="233">
        <f>IF(N868="nulová",J868,0)</f>
        <v>0</v>
      </c>
      <c r="BJ868" s="18" t="s">
        <v>83</v>
      </c>
      <c r="BK868" s="233">
        <f>ROUND(I868*H868,2)</f>
        <v>0</v>
      </c>
      <c r="BL868" s="18" t="s">
        <v>267</v>
      </c>
      <c r="BM868" s="232" t="s">
        <v>935</v>
      </c>
    </row>
    <row r="869" spans="1:65" s="2" customFormat="1" ht="16.5" customHeight="1">
      <c r="A869" s="39"/>
      <c r="B869" s="40"/>
      <c r="C869" s="220" t="s">
        <v>936</v>
      </c>
      <c r="D869" s="220" t="s">
        <v>156</v>
      </c>
      <c r="E869" s="221" t="s">
        <v>937</v>
      </c>
      <c r="F869" s="222" t="s">
        <v>938</v>
      </c>
      <c r="G869" s="223" t="s">
        <v>220</v>
      </c>
      <c r="H869" s="224">
        <v>3</v>
      </c>
      <c r="I869" s="225"/>
      <c r="J869" s="226">
        <f>ROUND(I869*H869,2)</f>
        <v>0</v>
      </c>
      <c r="K869" s="227"/>
      <c r="L869" s="45"/>
      <c r="M869" s="228" t="s">
        <v>1</v>
      </c>
      <c r="N869" s="229" t="s">
        <v>40</v>
      </c>
      <c r="O869" s="92"/>
      <c r="P869" s="230">
        <f>O869*H869</f>
        <v>0</v>
      </c>
      <c r="Q869" s="230">
        <v>0.00022</v>
      </c>
      <c r="R869" s="230">
        <f>Q869*H869</f>
        <v>0.00066</v>
      </c>
      <c r="S869" s="230">
        <v>0</v>
      </c>
      <c r="T869" s="231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32" t="s">
        <v>267</v>
      </c>
      <c r="AT869" s="232" t="s">
        <v>156</v>
      </c>
      <c r="AU869" s="232" t="s">
        <v>86</v>
      </c>
      <c r="AY869" s="18" t="s">
        <v>154</v>
      </c>
      <c r="BE869" s="233">
        <f>IF(N869="základní",J869,0)</f>
        <v>0</v>
      </c>
      <c r="BF869" s="233">
        <f>IF(N869="snížená",J869,0)</f>
        <v>0</v>
      </c>
      <c r="BG869" s="233">
        <f>IF(N869="zákl. přenesená",J869,0)</f>
        <v>0</v>
      </c>
      <c r="BH869" s="233">
        <f>IF(N869="sníž. přenesená",J869,0)</f>
        <v>0</v>
      </c>
      <c r="BI869" s="233">
        <f>IF(N869="nulová",J869,0)</f>
        <v>0</v>
      </c>
      <c r="BJ869" s="18" t="s">
        <v>83</v>
      </c>
      <c r="BK869" s="233">
        <f>ROUND(I869*H869,2)</f>
        <v>0</v>
      </c>
      <c r="BL869" s="18" t="s">
        <v>267</v>
      </c>
      <c r="BM869" s="232" t="s">
        <v>939</v>
      </c>
    </row>
    <row r="870" spans="1:51" s="13" customFormat="1" ht="12">
      <c r="A870" s="13"/>
      <c r="B870" s="234"/>
      <c r="C870" s="235"/>
      <c r="D870" s="236" t="s">
        <v>162</v>
      </c>
      <c r="E870" s="237" t="s">
        <v>1</v>
      </c>
      <c r="F870" s="238" t="s">
        <v>940</v>
      </c>
      <c r="G870" s="235"/>
      <c r="H870" s="237" t="s">
        <v>1</v>
      </c>
      <c r="I870" s="239"/>
      <c r="J870" s="235"/>
      <c r="K870" s="235"/>
      <c r="L870" s="240"/>
      <c r="M870" s="241"/>
      <c r="N870" s="242"/>
      <c r="O870" s="242"/>
      <c r="P870" s="242"/>
      <c r="Q870" s="242"/>
      <c r="R870" s="242"/>
      <c r="S870" s="242"/>
      <c r="T870" s="24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4" t="s">
        <v>162</v>
      </c>
      <c r="AU870" s="244" t="s">
        <v>86</v>
      </c>
      <c r="AV870" s="13" t="s">
        <v>83</v>
      </c>
      <c r="AW870" s="13" t="s">
        <v>32</v>
      </c>
      <c r="AX870" s="13" t="s">
        <v>75</v>
      </c>
      <c r="AY870" s="244" t="s">
        <v>154</v>
      </c>
    </row>
    <row r="871" spans="1:51" s="14" customFormat="1" ht="12">
      <c r="A871" s="14"/>
      <c r="B871" s="245"/>
      <c r="C871" s="246"/>
      <c r="D871" s="236" t="s">
        <v>162</v>
      </c>
      <c r="E871" s="247" t="s">
        <v>1</v>
      </c>
      <c r="F871" s="248" t="s">
        <v>180</v>
      </c>
      <c r="G871" s="246"/>
      <c r="H871" s="249">
        <v>3</v>
      </c>
      <c r="I871" s="250"/>
      <c r="J871" s="246"/>
      <c r="K871" s="246"/>
      <c r="L871" s="251"/>
      <c r="M871" s="252"/>
      <c r="N871" s="253"/>
      <c r="O871" s="253"/>
      <c r="P871" s="253"/>
      <c r="Q871" s="253"/>
      <c r="R871" s="253"/>
      <c r="S871" s="253"/>
      <c r="T871" s="25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5" t="s">
        <v>162</v>
      </c>
      <c r="AU871" s="255" t="s">
        <v>86</v>
      </c>
      <c r="AV871" s="14" t="s">
        <v>86</v>
      </c>
      <c r="AW871" s="14" t="s">
        <v>32</v>
      </c>
      <c r="AX871" s="14" t="s">
        <v>83</v>
      </c>
      <c r="AY871" s="255" t="s">
        <v>154</v>
      </c>
    </row>
    <row r="872" spans="1:65" s="2" customFormat="1" ht="33" customHeight="1">
      <c r="A872" s="39"/>
      <c r="B872" s="40"/>
      <c r="C872" s="278" t="s">
        <v>941</v>
      </c>
      <c r="D872" s="278" t="s">
        <v>411</v>
      </c>
      <c r="E872" s="279" t="s">
        <v>942</v>
      </c>
      <c r="F872" s="280" t="s">
        <v>943</v>
      </c>
      <c r="G872" s="281" t="s">
        <v>220</v>
      </c>
      <c r="H872" s="282">
        <v>3</v>
      </c>
      <c r="I872" s="283"/>
      <c r="J872" s="284">
        <f>ROUND(I872*H872,2)</f>
        <v>0</v>
      </c>
      <c r="K872" s="285"/>
      <c r="L872" s="286"/>
      <c r="M872" s="287" t="s">
        <v>1</v>
      </c>
      <c r="N872" s="288" t="s">
        <v>40</v>
      </c>
      <c r="O872" s="92"/>
      <c r="P872" s="230">
        <f>O872*H872</f>
        <v>0</v>
      </c>
      <c r="Q872" s="230">
        <v>0.01272</v>
      </c>
      <c r="R872" s="230">
        <f>Q872*H872</f>
        <v>0.03816</v>
      </c>
      <c r="S872" s="230">
        <v>0</v>
      </c>
      <c r="T872" s="231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32" t="s">
        <v>397</v>
      </c>
      <c r="AT872" s="232" t="s">
        <v>411</v>
      </c>
      <c r="AU872" s="232" t="s">
        <v>86</v>
      </c>
      <c r="AY872" s="18" t="s">
        <v>154</v>
      </c>
      <c r="BE872" s="233">
        <f>IF(N872="základní",J872,0)</f>
        <v>0</v>
      </c>
      <c r="BF872" s="233">
        <f>IF(N872="snížená",J872,0)</f>
        <v>0</v>
      </c>
      <c r="BG872" s="233">
        <f>IF(N872="zákl. přenesená",J872,0)</f>
        <v>0</v>
      </c>
      <c r="BH872" s="233">
        <f>IF(N872="sníž. přenesená",J872,0)</f>
        <v>0</v>
      </c>
      <c r="BI872" s="233">
        <f>IF(N872="nulová",J872,0)</f>
        <v>0</v>
      </c>
      <c r="BJ872" s="18" t="s">
        <v>83</v>
      </c>
      <c r="BK872" s="233">
        <f>ROUND(I872*H872,2)</f>
        <v>0</v>
      </c>
      <c r="BL872" s="18" t="s">
        <v>267</v>
      </c>
      <c r="BM872" s="232" t="s">
        <v>944</v>
      </c>
    </row>
    <row r="873" spans="1:47" s="2" customFormat="1" ht="12">
      <c r="A873" s="39"/>
      <c r="B873" s="40"/>
      <c r="C873" s="41"/>
      <c r="D873" s="236" t="s">
        <v>760</v>
      </c>
      <c r="E873" s="41"/>
      <c r="F873" s="289" t="s">
        <v>945</v>
      </c>
      <c r="G873" s="41"/>
      <c r="H873" s="41"/>
      <c r="I873" s="290"/>
      <c r="J873" s="41"/>
      <c r="K873" s="41"/>
      <c r="L873" s="45"/>
      <c r="M873" s="291"/>
      <c r="N873" s="292"/>
      <c r="O873" s="92"/>
      <c r="P873" s="92"/>
      <c r="Q873" s="92"/>
      <c r="R873" s="92"/>
      <c r="S873" s="92"/>
      <c r="T873" s="93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T873" s="18" t="s">
        <v>760</v>
      </c>
      <c r="AU873" s="18" t="s">
        <v>86</v>
      </c>
    </row>
    <row r="874" spans="1:65" s="2" customFormat="1" ht="24.15" customHeight="1">
      <c r="A874" s="39"/>
      <c r="B874" s="40"/>
      <c r="C874" s="220" t="s">
        <v>946</v>
      </c>
      <c r="D874" s="220" t="s">
        <v>156</v>
      </c>
      <c r="E874" s="221" t="s">
        <v>947</v>
      </c>
      <c r="F874" s="222" t="s">
        <v>948</v>
      </c>
      <c r="G874" s="223" t="s">
        <v>205</v>
      </c>
      <c r="H874" s="224">
        <v>5.218</v>
      </c>
      <c r="I874" s="225"/>
      <c r="J874" s="226">
        <f>ROUND(I874*H874,2)</f>
        <v>0</v>
      </c>
      <c r="K874" s="227"/>
      <c r="L874" s="45"/>
      <c r="M874" s="228" t="s">
        <v>1</v>
      </c>
      <c r="N874" s="229" t="s">
        <v>40</v>
      </c>
      <c r="O874" s="92"/>
      <c r="P874" s="230">
        <f>O874*H874</f>
        <v>0</v>
      </c>
      <c r="Q874" s="230">
        <v>0</v>
      </c>
      <c r="R874" s="230">
        <f>Q874*H874</f>
        <v>0</v>
      </c>
      <c r="S874" s="230">
        <v>0</v>
      </c>
      <c r="T874" s="231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32" t="s">
        <v>267</v>
      </c>
      <c r="AT874" s="232" t="s">
        <v>156</v>
      </c>
      <c r="AU874" s="232" t="s">
        <v>86</v>
      </c>
      <c r="AY874" s="18" t="s">
        <v>154</v>
      </c>
      <c r="BE874" s="233">
        <f>IF(N874="základní",J874,0)</f>
        <v>0</v>
      </c>
      <c r="BF874" s="233">
        <f>IF(N874="snížená",J874,0)</f>
        <v>0</v>
      </c>
      <c r="BG874" s="233">
        <f>IF(N874="zákl. přenesená",J874,0)</f>
        <v>0</v>
      </c>
      <c r="BH874" s="233">
        <f>IF(N874="sníž. přenesená",J874,0)</f>
        <v>0</v>
      </c>
      <c r="BI874" s="233">
        <f>IF(N874="nulová",J874,0)</f>
        <v>0</v>
      </c>
      <c r="BJ874" s="18" t="s">
        <v>83</v>
      </c>
      <c r="BK874" s="233">
        <f>ROUND(I874*H874,2)</f>
        <v>0</v>
      </c>
      <c r="BL874" s="18" t="s">
        <v>267</v>
      </c>
      <c r="BM874" s="232" t="s">
        <v>949</v>
      </c>
    </row>
    <row r="875" spans="1:63" s="12" customFormat="1" ht="22.8" customHeight="1">
      <c r="A875" s="12"/>
      <c r="B875" s="204"/>
      <c r="C875" s="205"/>
      <c r="D875" s="206" t="s">
        <v>74</v>
      </c>
      <c r="E875" s="218" t="s">
        <v>950</v>
      </c>
      <c r="F875" s="218" t="s">
        <v>951</v>
      </c>
      <c r="G875" s="205"/>
      <c r="H875" s="205"/>
      <c r="I875" s="208"/>
      <c r="J875" s="219">
        <f>BK875</f>
        <v>0</v>
      </c>
      <c r="K875" s="205"/>
      <c r="L875" s="210"/>
      <c r="M875" s="211"/>
      <c r="N875" s="212"/>
      <c r="O875" s="212"/>
      <c r="P875" s="213">
        <f>SUM(P876:P926)</f>
        <v>0</v>
      </c>
      <c r="Q875" s="212"/>
      <c r="R875" s="213">
        <f>SUM(R876:R926)</f>
        <v>0.5324</v>
      </c>
      <c r="S875" s="212"/>
      <c r="T875" s="214">
        <f>SUM(T876:T926)</f>
        <v>0</v>
      </c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R875" s="215" t="s">
        <v>86</v>
      </c>
      <c r="AT875" s="216" t="s">
        <v>74</v>
      </c>
      <c r="AU875" s="216" t="s">
        <v>83</v>
      </c>
      <c r="AY875" s="215" t="s">
        <v>154</v>
      </c>
      <c r="BK875" s="217">
        <f>SUM(BK876:BK926)</f>
        <v>0</v>
      </c>
    </row>
    <row r="876" spans="1:65" s="2" customFormat="1" ht="24.15" customHeight="1">
      <c r="A876" s="39"/>
      <c r="B876" s="40"/>
      <c r="C876" s="220" t="s">
        <v>952</v>
      </c>
      <c r="D876" s="220" t="s">
        <v>156</v>
      </c>
      <c r="E876" s="221" t="s">
        <v>953</v>
      </c>
      <c r="F876" s="222" t="s">
        <v>954</v>
      </c>
      <c r="G876" s="223" t="s">
        <v>220</v>
      </c>
      <c r="H876" s="224">
        <v>8</v>
      </c>
      <c r="I876" s="225"/>
      <c r="J876" s="226">
        <f>ROUND(I876*H876,2)</f>
        <v>0</v>
      </c>
      <c r="K876" s="227"/>
      <c r="L876" s="45"/>
      <c r="M876" s="228" t="s">
        <v>1</v>
      </c>
      <c r="N876" s="229" t="s">
        <v>40</v>
      </c>
      <c r="O876" s="92"/>
      <c r="P876" s="230">
        <f>O876*H876</f>
        <v>0</v>
      </c>
      <c r="Q876" s="230">
        <v>0</v>
      </c>
      <c r="R876" s="230">
        <f>Q876*H876</f>
        <v>0</v>
      </c>
      <c r="S876" s="230">
        <v>0</v>
      </c>
      <c r="T876" s="231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32" t="s">
        <v>160</v>
      </c>
      <c r="AT876" s="232" t="s">
        <v>156</v>
      </c>
      <c r="AU876" s="232" t="s">
        <v>86</v>
      </c>
      <c r="AY876" s="18" t="s">
        <v>154</v>
      </c>
      <c r="BE876" s="233">
        <f>IF(N876="základní",J876,0)</f>
        <v>0</v>
      </c>
      <c r="BF876" s="233">
        <f>IF(N876="snížená",J876,0)</f>
        <v>0</v>
      </c>
      <c r="BG876" s="233">
        <f>IF(N876="zákl. přenesená",J876,0)</f>
        <v>0</v>
      </c>
      <c r="BH876" s="233">
        <f>IF(N876="sníž. přenesená",J876,0)</f>
        <v>0</v>
      </c>
      <c r="BI876" s="233">
        <f>IF(N876="nulová",J876,0)</f>
        <v>0</v>
      </c>
      <c r="BJ876" s="18" t="s">
        <v>83</v>
      </c>
      <c r="BK876" s="233">
        <f>ROUND(I876*H876,2)</f>
        <v>0</v>
      </c>
      <c r="BL876" s="18" t="s">
        <v>160</v>
      </c>
      <c r="BM876" s="232" t="s">
        <v>955</v>
      </c>
    </row>
    <row r="877" spans="1:51" s="13" customFormat="1" ht="12">
      <c r="A877" s="13"/>
      <c r="B877" s="234"/>
      <c r="C877" s="235"/>
      <c r="D877" s="236" t="s">
        <v>162</v>
      </c>
      <c r="E877" s="237" t="s">
        <v>1</v>
      </c>
      <c r="F877" s="238" t="s">
        <v>956</v>
      </c>
      <c r="G877" s="235"/>
      <c r="H877" s="237" t="s">
        <v>1</v>
      </c>
      <c r="I877" s="239"/>
      <c r="J877" s="235"/>
      <c r="K877" s="235"/>
      <c r="L877" s="240"/>
      <c r="M877" s="241"/>
      <c r="N877" s="242"/>
      <c r="O877" s="242"/>
      <c r="P877" s="242"/>
      <c r="Q877" s="242"/>
      <c r="R877" s="242"/>
      <c r="S877" s="242"/>
      <c r="T877" s="24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4" t="s">
        <v>162</v>
      </c>
      <c r="AU877" s="244" t="s">
        <v>86</v>
      </c>
      <c r="AV877" s="13" t="s">
        <v>83</v>
      </c>
      <c r="AW877" s="13" t="s">
        <v>32</v>
      </c>
      <c r="AX877" s="13" t="s">
        <v>75</v>
      </c>
      <c r="AY877" s="244" t="s">
        <v>154</v>
      </c>
    </row>
    <row r="878" spans="1:51" s="14" customFormat="1" ht="12">
      <c r="A878" s="14"/>
      <c r="B878" s="245"/>
      <c r="C878" s="246"/>
      <c r="D878" s="236" t="s">
        <v>162</v>
      </c>
      <c r="E878" s="247" t="s">
        <v>1</v>
      </c>
      <c r="F878" s="248" t="s">
        <v>189</v>
      </c>
      <c r="G878" s="246"/>
      <c r="H878" s="249">
        <v>5</v>
      </c>
      <c r="I878" s="250"/>
      <c r="J878" s="246"/>
      <c r="K878" s="246"/>
      <c r="L878" s="251"/>
      <c r="M878" s="252"/>
      <c r="N878" s="253"/>
      <c r="O878" s="253"/>
      <c r="P878" s="253"/>
      <c r="Q878" s="253"/>
      <c r="R878" s="253"/>
      <c r="S878" s="253"/>
      <c r="T878" s="25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55" t="s">
        <v>162</v>
      </c>
      <c r="AU878" s="255" t="s">
        <v>86</v>
      </c>
      <c r="AV878" s="14" t="s">
        <v>86</v>
      </c>
      <c r="AW878" s="14" t="s">
        <v>32</v>
      </c>
      <c r="AX878" s="14" t="s">
        <v>75</v>
      </c>
      <c r="AY878" s="255" t="s">
        <v>154</v>
      </c>
    </row>
    <row r="879" spans="1:51" s="13" customFormat="1" ht="12">
      <c r="A879" s="13"/>
      <c r="B879" s="234"/>
      <c r="C879" s="235"/>
      <c r="D879" s="236" t="s">
        <v>162</v>
      </c>
      <c r="E879" s="237" t="s">
        <v>1</v>
      </c>
      <c r="F879" s="238" t="s">
        <v>957</v>
      </c>
      <c r="G879" s="235"/>
      <c r="H879" s="237" t="s">
        <v>1</v>
      </c>
      <c r="I879" s="239"/>
      <c r="J879" s="235"/>
      <c r="K879" s="235"/>
      <c r="L879" s="240"/>
      <c r="M879" s="241"/>
      <c r="N879" s="242"/>
      <c r="O879" s="242"/>
      <c r="P879" s="242"/>
      <c r="Q879" s="242"/>
      <c r="R879" s="242"/>
      <c r="S879" s="242"/>
      <c r="T879" s="24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4" t="s">
        <v>162</v>
      </c>
      <c r="AU879" s="244" t="s">
        <v>86</v>
      </c>
      <c r="AV879" s="13" t="s">
        <v>83</v>
      </c>
      <c r="AW879" s="13" t="s">
        <v>32</v>
      </c>
      <c r="AX879" s="13" t="s">
        <v>75</v>
      </c>
      <c r="AY879" s="244" t="s">
        <v>154</v>
      </c>
    </row>
    <row r="880" spans="1:51" s="14" customFormat="1" ht="12">
      <c r="A880" s="14"/>
      <c r="B880" s="245"/>
      <c r="C880" s="246"/>
      <c r="D880" s="236" t="s">
        <v>162</v>
      </c>
      <c r="E880" s="247" t="s">
        <v>1</v>
      </c>
      <c r="F880" s="248" t="s">
        <v>180</v>
      </c>
      <c r="G880" s="246"/>
      <c r="H880" s="249">
        <v>3</v>
      </c>
      <c r="I880" s="250"/>
      <c r="J880" s="246"/>
      <c r="K880" s="246"/>
      <c r="L880" s="251"/>
      <c r="M880" s="252"/>
      <c r="N880" s="253"/>
      <c r="O880" s="253"/>
      <c r="P880" s="253"/>
      <c r="Q880" s="253"/>
      <c r="R880" s="253"/>
      <c r="S880" s="253"/>
      <c r="T880" s="25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5" t="s">
        <v>162</v>
      </c>
      <c r="AU880" s="255" t="s">
        <v>86</v>
      </c>
      <c r="AV880" s="14" t="s">
        <v>86</v>
      </c>
      <c r="AW880" s="14" t="s">
        <v>32</v>
      </c>
      <c r="AX880" s="14" t="s">
        <v>75</v>
      </c>
      <c r="AY880" s="255" t="s">
        <v>154</v>
      </c>
    </row>
    <row r="881" spans="1:51" s="15" customFormat="1" ht="12">
      <c r="A881" s="15"/>
      <c r="B881" s="256"/>
      <c r="C881" s="257"/>
      <c r="D881" s="236" t="s">
        <v>162</v>
      </c>
      <c r="E881" s="258" t="s">
        <v>1</v>
      </c>
      <c r="F881" s="259" t="s">
        <v>172</v>
      </c>
      <c r="G881" s="257"/>
      <c r="H881" s="260">
        <v>8</v>
      </c>
      <c r="I881" s="261"/>
      <c r="J881" s="257"/>
      <c r="K881" s="257"/>
      <c r="L881" s="262"/>
      <c r="M881" s="263"/>
      <c r="N881" s="264"/>
      <c r="O881" s="264"/>
      <c r="P881" s="264"/>
      <c r="Q881" s="264"/>
      <c r="R881" s="264"/>
      <c r="S881" s="264"/>
      <c r="T881" s="26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66" t="s">
        <v>162</v>
      </c>
      <c r="AU881" s="266" t="s">
        <v>86</v>
      </c>
      <c r="AV881" s="15" t="s">
        <v>160</v>
      </c>
      <c r="AW881" s="15" t="s">
        <v>32</v>
      </c>
      <c r="AX881" s="15" t="s">
        <v>83</v>
      </c>
      <c r="AY881" s="266" t="s">
        <v>154</v>
      </c>
    </row>
    <row r="882" spans="1:65" s="2" customFormat="1" ht="33" customHeight="1">
      <c r="A882" s="39"/>
      <c r="B882" s="40"/>
      <c r="C882" s="278" t="s">
        <v>958</v>
      </c>
      <c r="D882" s="278" t="s">
        <v>411</v>
      </c>
      <c r="E882" s="279" t="s">
        <v>959</v>
      </c>
      <c r="F882" s="280" t="s">
        <v>960</v>
      </c>
      <c r="G882" s="281" t="s">
        <v>220</v>
      </c>
      <c r="H882" s="282">
        <v>5</v>
      </c>
      <c r="I882" s="283"/>
      <c r="J882" s="284">
        <f>ROUND(I882*H882,2)</f>
        <v>0</v>
      </c>
      <c r="K882" s="285"/>
      <c r="L882" s="286"/>
      <c r="M882" s="287" t="s">
        <v>1</v>
      </c>
      <c r="N882" s="288" t="s">
        <v>40</v>
      </c>
      <c r="O882" s="92"/>
      <c r="P882" s="230">
        <f>O882*H882</f>
        <v>0</v>
      </c>
      <c r="Q882" s="230">
        <v>0.0175</v>
      </c>
      <c r="R882" s="230">
        <f>Q882*H882</f>
        <v>0.08750000000000001</v>
      </c>
      <c r="S882" s="230">
        <v>0</v>
      </c>
      <c r="T882" s="231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32" t="s">
        <v>202</v>
      </c>
      <c r="AT882" s="232" t="s">
        <v>411</v>
      </c>
      <c r="AU882" s="232" t="s">
        <v>86</v>
      </c>
      <c r="AY882" s="18" t="s">
        <v>154</v>
      </c>
      <c r="BE882" s="233">
        <f>IF(N882="základní",J882,0)</f>
        <v>0</v>
      </c>
      <c r="BF882" s="233">
        <f>IF(N882="snížená",J882,0)</f>
        <v>0</v>
      </c>
      <c r="BG882" s="233">
        <f>IF(N882="zákl. přenesená",J882,0)</f>
        <v>0</v>
      </c>
      <c r="BH882" s="233">
        <f>IF(N882="sníž. přenesená",J882,0)</f>
        <v>0</v>
      </c>
      <c r="BI882" s="233">
        <f>IF(N882="nulová",J882,0)</f>
        <v>0</v>
      </c>
      <c r="BJ882" s="18" t="s">
        <v>83</v>
      </c>
      <c r="BK882" s="233">
        <f>ROUND(I882*H882,2)</f>
        <v>0</v>
      </c>
      <c r="BL882" s="18" t="s">
        <v>160</v>
      </c>
      <c r="BM882" s="232" t="s">
        <v>961</v>
      </c>
    </row>
    <row r="883" spans="1:51" s="13" customFormat="1" ht="12">
      <c r="A883" s="13"/>
      <c r="B883" s="234"/>
      <c r="C883" s="235"/>
      <c r="D883" s="236" t="s">
        <v>162</v>
      </c>
      <c r="E883" s="237" t="s">
        <v>1</v>
      </c>
      <c r="F883" s="238" t="s">
        <v>962</v>
      </c>
      <c r="G883" s="235"/>
      <c r="H883" s="237" t="s">
        <v>1</v>
      </c>
      <c r="I883" s="239"/>
      <c r="J883" s="235"/>
      <c r="K883" s="235"/>
      <c r="L883" s="240"/>
      <c r="M883" s="241"/>
      <c r="N883" s="242"/>
      <c r="O883" s="242"/>
      <c r="P883" s="242"/>
      <c r="Q883" s="242"/>
      <c r="R883" s="242"/>
      <c r="S883" s="242"/>
      <c r="T883" s="24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4" t="s">
        <v>162</v>
      </c>
      <c r="AU883" s="244" t="s">
        <v>86</v>
      </c>
      <c r="AV883" s="13" t="s">
        <v>83</v>
      </c>
      <c r="AW883" s="13" t="s">
        <v>32</v>
      </c>
      <c r="AX883" s="13" t="s">
        <v>75</v>
      </c>
      <c r="AY883" s="244" t="s">
        <v>154</v>
      </c>
    </row>
    <row r="884" spans="1:51" s="13" customFormat="1" ht="12">
      <c r="A884" s="13"/>
      <c r="B884" s="234"/>
      <c r="C884" s="235"/>
      <c r="D884" s="236" t="s">
        <v>162</v>
      </c>
      <c r="E884" s="237" t="s">
        <v>1</v>
      </c>
      <c r="F884" s="238" t="s">
        <v>963</v>
      </c>
      <c r="G884" s="235"/>
      <c r="H884" s="237" t="s">
        <v>1</v>
      </c>
      <c r="I884" s="239"/>
      <c r="J884" s="235"/>
      <c r="K884" s="235"/>
      <c r="L884" s="240"/>
      <c r="M884" s="241"/>
      <c r="N884" s="242"/>
      <c r="O884" s="242"/>
      <c r="P884" s="242"/>
      <c r="Q884" s="242"/>
      <c r="R884" s="242"/>
      <c r="S884" s="242"/>
      <c r="T884" s="24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4" t="s">
        <v>162</v>
      </c>
      <c r="AU884" s="244" t="s">
        <v>86</v>
      </c>
      <c r="AV884" s="13" t="s">
        <v>83</v>
      </c>
      <c r="AW884" s="13" t="s">
        <v>32</v>
      </c>
      <c r="AX884" s="13" t="s">
        <v>75</v>
      </c>
      <c r="AY884" s="244" t="s">
        <v>154</v>
      </c>
    </row>
    <row r="885" spans="1:51" s="14" customFormat="1" ht="12">
      <c r="A885" s="14"/>
      <c r="B885" s="245"/>
      <c r="C885" s="246"/>
      <c r="D885" s="236" t="s">
        <v>162</v>
      </c>
      <c r="E885" s="247" t="s">
        <v>1</v>
      </c>
      <c r="F885" s="248" t="s">
        <v>86</v>
      </c>
      <c r="G885" s="246"/>
      <c r="H885" s="249">
        <v>2</v>
      </c>
      <c r="I885" s="250"/>
      <c r="J885" s="246"/>
      <c r="K885" s="246"/>
      <c r="L885" s="251"/>
      <c r="M885" s="252"/>
      <c r="N885" s="253"/>
      <c r="O885" s="253"/>
      <c r="P885" s="253"/>
      <c r="Q885" s="253"/>
      <c r="R885" s="253"/>
      <c r="S885" s="253"/>
      <c r="T885" s="25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5" t="s">
        <v>162</v>
      </c>
      <c r="AU885" s="255" t="s">
        <v>86</v>
      </c>
      <c r="AV885" s="14" t="s">
        <v>86</v>
      </c>
      <c r="AW885" s="14" t="s">
        <v>32</v>
      </c>
      <c r="AX885" s="14" t="s">
        <v>75</v>
      </c>
      <c r="AY885" s="255" t="s">
        <v>154</v>
      </c>
    </row>
    <row r="886" spans="1:51" s="13" customFormat="1" ht="12">
      <c r="A886" s="13"/>
      <c r="B886" s="234"/>
      <c r="C886" s="235"/>
      <c r="D886" s="236" t="s">
        <v>162</v>
      </c>
      <c r="E886" s="237" t="s">
        <v>1</v>
      </c>
      <c r="F886" s="238" t="s">
        <v>964</v>
      </c>
      <c r="G886" s="235"/>
      <c r="H886" s="237" t="s">
        <v>1</v>
      </c>
      <c r="I886" s="239"/>
      <c r="J886" s="235"/>
      <c r="K886" s="235"/>
      <c r="L886" s="240"/>
      <c r="M886" s="241"/>
      <c r="N886" s="242"/>
      <c r="O886" s="242"/>
      <c r="P886" s="242"/>
      <c r="Q886" s="242"/>
      <c r="R886" s="242"/>
      <c r="S886" s="242"/>
      <c r="T886" s="24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4" t="s">
        <v>162</v>
      </c>
      <c r="AU886" s="244" t="s">
        <v>86</v>
      </c>
      <c r="AV886" s="13" t="s">
        <v>83</v>
      </c>
      <c r="AW886" s="13" t="s">
        <v>32</v>
      </c>
      <c r="AX886" s="13" t="s">
        <v>75</v>
      </c>
      <c r="AY886" s="244" t="s">
        <v>154</v>
      </c>
    </row>
    <row r="887" spans="1:51" s="14" customFormat="1" ht="12">
      <c r="A887" s="14"/>
      <c r="B887" s="245"/>
      <c r="C887" s="246"/>
      <c r="D887" s="236" t="s">
        <v>162</v>
      </c>
      <c r="E887" s="247" t="s">
        <v>1</v>
      </c>
      <c r="F887" s="248" t="s">
        <v>180</v>
      </c>
      <c r="G887" s="246"/>
      <c r="H887" s="249">
        <v>3</v>
      </c>
      <c r="I887" s="250"/>
      <c r="J887" s="246"/>
      <c r="K887" s="246"/>
      <c r="L887" s="251"/>
      <c r="M887" s="252"/>
      <c r="N887" s="253"/>
      <c r="O887" s="253"/>
      <c r="P887" s="253"/>
      <c r="Q887" s="253"/>
      <c r="R887" s="253"/>
      <c r="S887" s="253"/>
      <c r="T887" s="25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5" t="s">
        <v>162</v>
      </c>
      <c r="AU887" s="255" t="s">
        <v>86</v>
      </c>
      <c r="AV887" s="14" t="s">
        <v>86</v>
      </c>
      <c r="AW887" s="14" t="s">
        <v>32</v>
      </c>
      <c r="AX887" s="14" t="s">
        <v>75</v>
      </c>
      <c r="AY887" s="255" t="s">
        <v>154</v>
      </c>
    </row>
    <row r="888" spans="1:51" s="15" customFormat="1" ht="12">
      <c r="A888" s="15"/>
      <c r="B888" s="256"/>
      <c r="C888" s="257"/>
      <c r="D888" s="236" t="s">
        <v>162</v>
      </c>
      <c r="E888" s="258" t="s">
        <v>1</v>
      </c>
      <c r="F888" s="259" t="s">
        <v>172</v>
      </c>
      <c r="G888" s="257"/>
      <c r="H888" s="260">
        <v>5</v>
      </c>
      <c r="I888" s="261"/>
      <c r="J888" s="257"/>
      <c r="K888" s="257"/>
      <c r="L888" s="262"/>
      <c r="M888" s="263"/>
      <c r="N888" s="264"/>
      <c r="O888" s="264"/>
      <c r="P888" s="264"/>
      <c r="Q888" s="264"/>
      <c r="R888" s="264"/>
      <c r="S888" s="264"/>
      <c r="T888" s="26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T888" s="266" t="s">
        <v>162</v>
      </c>
      <c r="AU888" s="266" t="s">
        <v>86</v>
      </c>
      <c r="AV888" s="15" t="s">
        <v>160</v>
      </c>
      <c r="AW888" s="15" t="s">
        <v>32</v>
      </c>
      <c r="AX888" s="15" t="s">
        <v>83</v>
      </c>
      <c r="AY888" s="266" t="s">
        <v>154</v>
      </c>
    </row>
    <row r="889" spans="1:51" s="13" customFormat="1" ht="12">
      <c r="A889" s="13"/>
      <c r="B889" s="234"/>
      <c r="C889" s="235"/>
      <c r="D889" s="236" t="s">
        <v>162</v>
      </c>
      <c r="E889" s="237" t="s">
        <v>1</v>
      </c>
      <c r="F889" s="238" t="s">
        <v>965</v>
      </c>
      <c r="G889" s="235"/>
      <c r="H889" s="237" t="s">
        <v>1</v>
      </c>
      <c r="I889" s="239"/>
      <c r="J889" s="235"/>
      <c r="K889" s="235"/>
      <c r="L889" s="240"/>
      <c r="M889" s="241"/>
      <c r="N889" s="242"/>
      <c r="O889" s="242"/>
      <c r="P889" s="242"/>
      <c r="Q889" s="242"/>
      <c r="R889" s="242"/>
      <c r="S889" s="242"/>
      <c r="T889" s="24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4" t="s">
        <v>162</v>
      </c>
      <c r="AU889" s="244" t="s">
        <v>86</v>
      </c>
      <c r="AV889" s="13" t="s">
        <v>83</v>
      </c>
      <c r="AW889" s="13" t="s">
        <v>32</v>
      </c>
      <c r="AX889" s="13" t="s">
        <v>75</v>
      </c>
      <c r="AY889" s="244" t="s">
        <v>154</v>
      </c>
    </row>
    <row r="890" spans="1:51" s="13" customFormat="1" ht="12">
      <c r="A890" s="13"/>
      <c r="B890" s="234"/>
      <c r="C890" s="235"/>
      <c r="D890" s="236" t="s">
        <v>162</v>
      </c>
      <c r="E890" s="237" t="s">
        <v>1</v>
      </c>
      <c r="F890" s="238" t="s">
        <v>966</v>
      </c>
      <c r="G890" s="235"/>
      <c r="H890" s="237" t="s">
        <v>1</v>
      </c>
      <c r="I890" s="239"/>
      <c r="J890" s="235"/>
      <c r="K890" s="235"/>
      <c r="L890" s="240"/>
      <c r="M890" s="241"/>
      <c r="N890" s="242"/>
      <c r="O890" s="242"/>
      <c r="P890" s="242"/>
      <c r="Q890" s="242"/>
      <c r="R890" s="242"/>
      <c r="S890" s="242"/>
      <c r="T890" s="24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4" t="s">
        <v>162</v>
      </c>
      <c r="AU890" s="244" t="s">
        <v>86</v>
      </c>
      <c r="AV890" s="13" t="s">
        <v>83</v>
      </c>
      <c r="AW890" s="13" t="s">
        <v>32</v>
      </c>
      <c r="AX890" s="13" t="s">
        <v>75</v>
      </c>
      <c r="AY890" s="244" t="s">
        <v>154</v>
      </c>
    </row>
    <row r="891" spans="1:65" s="2" customFormat="1" ht="49.05" customHeight="1">
      <c r="A891" s="39"/>
      <c r="B891" s="40"/>
      <c r="C891" s="278" t="s">
        <v>967</v>
      </c>
      <c r="D891" s="278" t="s">
        <v>411</v>
      </c>
      <c r="E891" s="279" t="s">
        <v>968</v>
      </c>
      <c r="F891" s="280" t="s">
        <v>969</v>
      </c>
      <c r="G891" s="281" t="s">
        <v>220</v>
      </c>
      <c r="H891" s="282">
        <v>3</v>
      </c>
      <c r="I891" s="283"/>
      <c r="J891" s="284">
        <f>ROUND(I891*H891,2)</f>
        <v>0</v>
      </c>
      <c r="K891" s="285"/>
      <c r="L891" s="286"/>
      <c r="M891" s="287" t="s">
        <v>1</v>
      </c>
      <c r="N891" s="288" t="s">
        <v>40</v>
      </c>
      <c r="O891" s="92"/>
      <c r="P891" s="230">
        <f>O891*H891</f>
        <v>0</v>
      </c>
      <c r="Q891" s="230">
        <v>0.0175</v>
      </c>
      <c r="R891" s="230">
        <f>Q891*H891</f>
        <v>0.052500000000000005</v>
      </c>
      <c r="S891" s="230">
        <v>0</v>
      </c>
      <c r="T891" s="231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32" t="s">
        <v>202</v>
      </c>
      <c r="AT891" s="232" t="s">
        <v>411</v>
      </c>
      <c r="AU891" s="232" t="s">
        <v>86</v>
      </c>
      <c r="AY891" s="18" t="s">
        <v>154</v>
      </c>
      <c r="BE891" s="233">
        <f>IF(N891="základní",J891,0)</f>
        <v>0</v>
      </c>
      <c r="BF891" s="233">
        <f>IF(N891="snížená",J891,0)</f>
        <v>0</v>
      </c>
      <c r="BG891" s="233">
        <f>IF(N891="zákl. přenesená",J891,0)</f>
        <v>0</v>
      </c>
      <c r="BH891" s="233">
        <f>IF(N891="sníž. přenesená",J891,0)</f>
        <v>0</v>
      </c>
      <c r="BI891" s="233">
        <f>IF(N891="nulová",J891,0)</f>
        <v>0</v>
      </c>
      <c r="BJ891" s="18" t="s">
        <v>83</v>
      </c>
      <c r="BK891" s="233">
        <f>ROUND(I891*H891,2)</f>
        <v>0</v>
      </c>
      <c r="BL891" s="18" t="s">
        <v>160</v>
      </c>
      <c r="BM891" s="232" t="s">
        <v>970</v>
      </c>
    </row>
    <row r="892" spans="1:51" s="13" customFormat="1" ht="12">
      <c r="A892" s="13"/>
      <c r="B892" s="234"/>
      <c r="C892" s="235"/>
      <c r="D892" s="236" t="s">
        <v>162</v>
      </c>
      <c r="E892" s="237" t="s">
        <v>1</v>
      </c>
      <c r="F892" s="238" t="s">
        <v>962</v>
      </c>
      <c r="G892" s="235"/>
      <c r="H892" s="237" t="s">
        <v>1</v>
      </c>
      <c r="I892" s="239"/>
      <c r="J892" s="235"/>
      <c r="K892" s="235"/>
      <c r="L892" s="240"/>
      <c r="M892" s="241"/>
      <c r="N892" s="242"/>
      <c r="O892" s="242"/>
      <c r="P892" s="242"/>
      <c r="Q892" s="242"/>
      <c r="R892" s="242"/>
      <c r="S892" s="242"/>
      <c r="T892" s="24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4" t="s">
        <v>162</v>
      </c>
      <c r="AU892" s="244" t="s">
        <v>86</v>
      </c>
      <c r="AV892" s="13" t="s">
        <v>83</v>
      </c>
      <c r="AW892" s="13" t="s">
        <v>32</v>
      </c>
      <c r="AX892" s="13" t="s">
        <v>75</v>
      </c>
      <c r="AY892" s="244" t="s">
        <v>154</v>
      </c>
    </row>
    <row r="893" spans="1:51" s="13" customFormat="1" ht="12">
      <c r="A893" s="13"/>
      <c r="B893" s="234"/>
      <c r="C893" s="235"/>
      <c r="D893" s="236" t="s">
        <v>162</v>
      </c>
      <c r="E893" s="237" t="s">
        <v>1</v>
      </c>
      <c r="F893" s="238" t="s">
        <v>971</v>
      </c>
      <c r="G893" s="235"/>
      <c r="H893" s="237" t="s">
        <v>1</v>
      </c>
      <c r="I893" s="239"/>
      <c r="J893" s="235"/>
      <c r="K893" s="235"/>
      <c r="L893" s="240"/>
      <c r="M893" s="241"/>
      <c r="N893" s="242"/>
      <c r="O893" s="242"/>
      <c r="P893" s="242"/>
      <c r="Q893" s="242"/>
      <c r="R893" s="242"/>
      <c r="S893" s="242"/>
      <c r="T893" s="24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4" t="s">
        <v>162</v>
      </c>
      <c r="AU893" s="244" t="s">
        <v>86</v>
      </c>
      <c r="AV893" s="13" t="s">
        <v>83</v>
      </c>
      <c r="AW893" s="13" t="s">
        <v>32</v>
      </c>
      <c r="AX893" s="13" t="s">
        <v>75</v>
      </c>
      <c r="AY893" s="244" t="s">
        <v>154</v>
      </c>
    </row>
    <row r="894" spans="1:51" s="14" customFormat="1" ht="12">
      <c r="A894" s="14"/>
      <c r="B894" s="245"/>
      <c r="C894" s="246"/>
      <c r="D894" s="236" t="s">
        <v>162</v>
      </c>
      <c r="E894" s="247" t="s">
        <v>1</v>
      </c>
      <c r="F894" s="248" t="s">
        <v>180</v>
      </c>
      <c r="G894" s="246"/>
      <c r="H894" s="249">
        <v>3</v>
      </c>
      <c r="I894" s="250"/>
      <c r="J894" s="246"/>
      <c r="K894" s="246"/>
      <c r="L894" s="251"/>
      <c r="M894" s="252"/>
      <c r="N894" s="253"/>
      <c r="O894" s="253"/>
      <c r="P894" s="253"/>
      <c r="Q894" s="253"/>
      <c r="R894" s="253"/>
      <c r="S894" s="253"/>
      <c r="T894" s="25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5" t="s">
        <v>162</v>
      </c>
      <c r="AU894" s="255" t="s">
        <v>86</v>
      </c>
      <c r="AV894" s="14" t="s">
        <v>86</v>
      </c>
      <c r="AW894" s="14" t="s">
        <v>32</v>
      </c>
      <c r="AX894" s="14" t="s">
        <v>83</v>
      </c>
      <c r="AY894" s="255" t="s">
        <v>154</v>
      </c>
    </row>
    <row r="895" spans="1:51" s="13" customFormat="1" ht="12">
      <c r="A895" s="13"/>
      <c r="B895" s="234"/>
      <c r="C895" s="235"/>
      <c r="D895" s="236" t="s">
        <v>162</v>
      </c>
      <c r="E895" s="237" t="s">
        <v>1</v>
      </c>
      <c r="F895" s="238" t="s">
        <v>965</v>
      </c>
      <c r="G895" s="235"/>
      <c r="H895" s="237" t="s">
        <v>1</v>
      </c>
      <c r="I895" s="239"/>
      <c r="J895" s="235"/>
      <c r="K895" s="235"/>
      <c r="L895" s="240"/>
      <c r="M895" s="241"/>
      <c r="N895" s="242"/>
      <c r="O895" s="242"/>
      <c r="P895" s="242"/>
      <c r="Q895" s="242"/>
      <c r="R895" s="242"/>
      <c r="S895" s="242"/>
      <c r="T895" s="24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4" t="s">
        <v>162</v>
      </c>
      <c r="AU895" s="244" t="s">
        <v>86</v>
      </c>
      <c r="AV895" s="13" t="s">
        <v>83</v>
      </c>
      <c r="AW895" s="13" t="s">
        <v>32</v>
      </c>
      <c r="AX895" s="13" t="s">
        <v>75</v>
      </c>
      <c r="AY895" s="244" t="s">
        <v>154</v>
      </c>
    </row>
    <row r="896" spans="1:51" s="13" customFormat="1" ht="12">
      <c r="A896" s="13"/>
      <c r="B896" s="234"/>
      <c r="C896" s="235"/>
      <c r="D896" s="236" t="s">
        <v>162</v>
      </c>
      <c r="E896" s="237" t="s">
        <v>1</v>
      </c>
      <c r="F896" s="238" t="s">
        <v>966</v>
      </c>
      <c r="G896" s="235"/>
      <c r="H896" s="237" t="s">
        <v>1</v>
      </c>
      <c r="I896" s="239"/>
      <c r="J896" s="235"/>
      <c r="K896" s="235"/>
      <c r="L896" s="240"/>
      <c r="M896" s="241"/>
      <c r="N896" s="242"/>
      <c r="O896" s="242"/>
      <c r="P896" s="242"/>
      <c r="Q896" s="242"/>
      <c r="R896" s="242"/>
      <c r="S896" s="242"/>
      <c r="T896" s="24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4" t="s">
        <v>162</v>
      </c>
      <c r="AU896" s="244" t="s">
        <v>86</v>
      </c>
      <c r="AV896" s="13" t="s">
        <v>83</v>
      </c>
      <c r="AW896" s="13" t="s">
        <v>32</v>
      </c>
      <c r="AX896" s="13" t="s">
        <v>75</v>
      </c>
      <c r="AY896" s="244" t="s">
        <v>154</v>
      </c>
    </row>
    <row r="897" spans="1:65" s="2" customFormat="1" ht="16.5" customHeight="1">
      <c r="A897" s="39"/>
      <c r="B897" s="40"/>
      <c r="C897" s="220" t="s">
        <v>972</v>
      </c>
      <c r="D897" s="220" t="s">
        <v>156</v>
      </c>
      <c r="E897" s="221" t="s">
        <v>973</v>
      </c>
      <c r="F897" s="222" t="s">
        <v>974</v>
      </c>
      <c r="G897" s="223" t="s">
        <v>220</v>
      </c>
      <c r="H897" s="224">
        <v>8</v>
      </c>
      <c r="I897" s="225"/>
      <c r="J897" s="226">
        <f>ROUND(I897*H897,2)</f>
        <v>0</v>
      </c>
      <c r="K897" s="227"/>
      <c r="L897" s="45"/>
      <c r="M897" s="228" t="s">
        <v>1</v>
      </c>
      <c r="N897" s="229" t="s">
        <v>40</v>
      </c>
      <c r="O897" s="92"/>
      <c r="P897" s="230">
        <f>O897*H897</f>
        <v>0</v>
      </c>
      <c r="Q897" s="230">
        <v>0</v>
      </c>
      <c r="R897" s="230">
        <f>Q897*H897</f>
        <v>0</v>
      </c>
      <c r="S897" s="230">
        <v>0</v>
      </c>
      <c r="T897" s="231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32" t="s">
        <v>160</v>
      </c>
      <c r="AT897" s="232" t="s">
        <v>156</v>
      </c>
      <c r="AU897" s="232" t="s">
        <v>86</v>
      </c>
      <c r="AY897" s="18" t="s">
        <v>154</v>
      </c>
      <c r="BE897" s="233">
        <f>IF(N897="základní",J897,0)</f>
        <v>0</v>
      </c>
      <c r="BF897" s="233">
        <f>IF(N897="snížená",J897,0)</f>
        <v>0</v>
      </c>
      <c r="BG897" s="233">
        <f>IF(N897="zákl. přenesená",J897,0)</f>
        <v>0</v>
      </c>
      <c r="BH897" s="233">
        <f>IF(N897="sníž. přenesená",J897,0)</f>
        <v>0</v>
      </c>
      <c r="BI897" s="233">
        <f>IF(N897="nulová",J897,0)</f>
        <v>0</v>
      </c>
      <c r="BJ897" s="18" t="s">
        <v>83</v>
      </c>
      <c r="BK897" s="233">
        <f>ROUND(I897*H897,2)</f>
        <v>0</v>
      </c>
      <c r="BL897" s="18" t="s">
        <v>160</v>
      </c>
      <c r="BM897" s="232" t="s">
        <v>975</v>
      </c>
    </row>
    <row r="898" spans="1:51" s="13" customFormat="1" ht="12">
      <c r="A898" s="13"/>
      <c r="B898" s="234"/>
      <c r="C898" s="235"/>
      <c r="D898" s="236" t="s">
        <v>162</v>
      </c>
      <c r="E898" s="237" t="s">
        <v>1</v>
      </c>
      <c r="F898" s="238" t="s">
        <v>956</v>
      </c>
      <c r="G898" s="235"/>
      <c r="H898" s="237" t="s">
        <v>1</v>
      </c>
      <c r="I898" s="239"/>
      <c r="J898" s="235"/>
      <c r="K898" s="235"/>
      <c r="L898" s="240"/>
      <c r="M898" s="241"/>
      <c r="N898" s="242"/>
      <c r="O898" s="242"/>
      <c r="P898" s="242"/>
      <c r="Q898" s="242"/>
      <c r="R898" s="242"/>
      <c r="S898" s="242"/>
      <c r="T898" s="24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4" t="s">
        <v>162</v>
      </c>
      <c r="AU898" s="244" t="s">
        <v>86</v>
      </c>
      <c r="AV898" s="13" t="s">
        <v>83</v>
      </c>
      <c r="AW898" s="13" t="s">
        <v>32</v>
      </c>
      <c r="AX898" s="13" t="s">
        <v>75</v>
      </c>
      <c r="AY898" s="244" t="s">
        <v>154</v>
      </c>
    </row>
    <row r="899" spans="1:51" s="14" customFormat="1" ht="12">
      <c r="A899" s="14"/>
      <c r="B899" s="245"/>
      <c r="C899" s="246"/>
      <c r="D899" s="236" t="s">
        <v>162</v>
      </c>
      <c r="E899" s="247" t="s">
        <v>1</v>
      </c>
      <c r="F899" s="248" t="s">
        <v>189</v>
      </c>
      <c r="G899" s="246"/>
      <c r="H899" s="249">
        <v>5</v>
      </c>
      <c r="I899" s="250"/>
      <c r="J899" s="246"/>
      <c r="K899" s="246"/>
      <c r="L899" s="251"/>
      <c r="M899" s="252"/>
      <c r="N899" s="253"/>
      <c r="O899" s="253"/>
      <c r="P899" s="253"/>
      <c r="Q899" s="253"/>
      <c r="R899" s="253"/>
      <c r="S899" s="253"/>
      <c r="T899" s="25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5" t="s">
        <v>162</v>
      </c>
      <c r="AU899" s="255" t="s">
        <v>86</v>
      </c>
      <c r="AV899" s="14" t="s">
        <v>86</v>
      </c>
      <c r="AW899" s="14" t="s">
        <v>32</v>
      </c>
      <c r="AX899" s="14" t="s">
        <v>75</v>
      </c>
      <c r="AY899" s="255" t="s">
        <v>154</v>
      </c>
    </row>
    <row r="900" spans="1:51" s="13" customFormat="1" ht="12">
      <c r="A900" s="13"/>
      <c r="B900" s="234"/>
      <c r="C900" s="235"/>
      <c r="D900" s="236" t="s">
        <v>162</v>
      </c>
      <c r="E900" s="237" t="s">
        <v>1</v>
      </c>
      <c r="F900" s="238" t="s">
        <v>976</v>
      </c>
      <c r="G900" s="235"/>
      <c r="H900" s="237" t="s">
        <v>1</v>
      </c>
      <c r="I900" s="239"/>
      <c r="J900" s="235"/>
      <c r="K900" s="235"/>
      <c r="L900" s="240"/>
      <c r="M900" s="241"/>
      <c r="N900" s="242"/>
      <c r="O900" s="242"/>
      <c r="P900" s="242"/>
      <c r="Q900" s="242"/>
      <c r="R900" s="242"/>
      <c r="S900" s="242"/>
      <c r="T900" s="24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4" t="s">
        <v>162</v>
      </c>
      <c r="AU900" s="244" t="s">
        <v>86</v>
      </c>
      <c r="AV900" s="13" t="s">
        <v>83</v>
      </c>
      <c r="AW900" s="13" t="s">
        <v>32</v>
      </c>
      <c r="AX900" s="13" t="s">
        <v>75</v>
      </c>
      <c r="AY900" s="244" t="s">
        <v>154</v>
      </c>
    </row>
    <row r="901" spans="1:51" s="14" customFormat="1" ht="12">
      <c r="A901" s="14"/>
      <c r="B901" s="245"/>
      <c r="C901" s="246"/>
      <c r="D901" s="236" t="s">
        <v>162</v>
      </c>
      <c r="E901" s="247" t="s">
        <v>1</v>
      </c>
      <c r="F901" s="248" t="s">
        <v>180</v>
      </c>
      <c r="G901" s="246"/>
      <c r="H901" s="249">
        <v>3</v>
      </c>
      <c r="I901" s="250"/>
      <c r="J901" s="246"/>
      <c r="K901" s="246"/>
      <c r="L901" s="251"/>
      <c r="M901" s="252"/>
      <c r="N901" s="253"/>
      <c r="O901" s="253"/>
      <c r="P901" s="253"/>
      <c r="Q901" s="253"/>
      <c r="R901" s="253"/>
      <c r="S901" s="253"/>
      <c r="T901" s="25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5" t="s">
        <v>162</v>
      </c>
      <c r="AU901" s="255" t="s">
        <v>86</v>
      </c>
      <c r="AV901" s="14" t="s">
        <v>86</v>
      </c>
      <c r="AW901" s="14" t="s">
        <v>32</v>
      </c>
      <c r="AX901" s="14" t="s">
        <v>75</v>
      </c>
      <c r="AY901" s="255" t="s">
        <v>154</v>
      </c>
    </row>
    <row r="902" spans="1:51" s="15" customFormat="1" ht="12">
      <c r="A902" s="15"/>
      <c r="B902" s="256"/>
      <c r="C902" s="257"/>
      <c r="D902" s="236" t="s">
        <v>162</v>
      </c>
      <c r="E902" s="258" t="s">
        <v>1</v>
      </c>
      <c r="F902" s="259" t="s">
        <v>172</v>
      </c>
      <c r="G902" s="257"/>
      <c r="H902" s="260">
        <v>8</v>
      </c>
      <c r="I902" s="261"/>
      <c r="J902" s="257"/>
      <c r="K902" s="257"/>
      <c r="L902" s="262"/>
      <c r="M902" s="263"/>
      <c r="N902" s="264"/>
      <c r="O902" s="264"/>
      <c r="P902" s="264"/>
      <c r="Q902" s="264"/>
      <c r="R902" s="264"/>
      <c r="S902" s="264"/>
      <c r="T902" s="26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66" t="s">
        <v>162</v>
      </c>
      <c r="AU902" s="266" t="s">
        <v>86</v>
      </c>
      <c r="AV902" s="15" t="s">
        <v>160</v>
      </c>
      <c r="AW902" s="15" t="s">
        <v>32</v>
      </c>
      <c r="AX902" s="15" t="s">
        <v>83</v>
      </c>
      <c r="AY902" s="266" t="s">
        <v>154</v>
      </c>
    </row>
    <row r="903" spans="1:65" s="2" customFormat="1" ht="16.5" customHeight="1">
      <c r="A903" s="39"/>
      <c r="B903" s="40"/>
      <c r="C903" s="278" t="s">
        <v>977</v>
      </c>
      <c r="D903" s="278" t="s">
        <v>411</v>
      </c>
      <c r="E903" s="279" t="s">
        <v>978</v>
      </c>
      <c r="F903" s="280" t="s">
        <v>979</v>
      </c>
      <c r="G903" s="281" t="s">
        <v>220</v>
      </c>
      <c r="H903" s="282">
        <v>5</v>
      </c>
      <c r="I903" s="283"/>
      <c r="J903" s="284">
        <f>ROUND(I903*H903,2)</f>
        <v>0</v>
      </c>
      <c r="K903" s="285"/>
      <c r="L903" s="286"/>
      <c r="M903" s="287" t="s">
        <v>1</v>
      </c>
      <c r="N903" s="288" t="s">
        <v>40</v>
      </c>
      <c r="O903" s="92"/>
      <c r="P903" s="230">
        <f>O903*H903</f>
        <v>0</v>
      </c>
      <c r="Q903" s="230">
        <v>0.0003</v>
      </c>
      <c r="R903" s="230">
        <f>Q903*H903</f>
        <v>0.0014999999999999998</v>
      </c>
      <c r="S903" s="230">
        <v>0</v>
      </c>
      <c r="T903" s="231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32" t="s">
        <v>202</v>
      </c>
      <c r="AT903" s="232" t="s">
        <v>411</v>
      </c>
      <c r="AU903" s="232" t="s">
        <v>86</v>
      </c>
      <c r="AY903" s="18" t="s">
        <v>154</v>
      </c>
      <c r="BE903" s="233">
        <f>IF(N903="základní",J903,0)</f>
        <v>0</v>
      </c>
      <c r="BF903" s="233">
        <f>IF(N903="snížená",J903,0)</f>
        <v>0</v>
      </c>
      <c r="BG903" s="233">
        <f>IF(N903="zákl. přenesená",J903,0)</f>
        <v>0</v>
      </c>
      <c r="BH903" s="233">
        <f>IF(N903="sníž. přenesená",J903,0)</f>
        <v>0</v>
      </c>
      <c r="BI903" s="233">
        <f>IF(N903="nulová",J903,0)</f>
        <v>0</v>
      </c>
      <c r="BJ903" s="18" t="s">
        <v>83</v>
      </c>
      <c r="BK903" s="233">
        <f>ROUND(I903*H903,2)</f>
        <v>0</v>
      </c>
      <c r="BL903" s="18" t="s">
        <v>160</v>
      </c>
      <c r="BM903" s="232" t="s">
        <v>980</v>
      </c>
    </row>
    <row r="904" spans="1:51" s="13" customFormat="1" ht="12">
      <c r="A904" s="13"/>
      <c r="B904" s="234"/>
      <c r="C904" s="235"/>
      <c r="D904" s="236" t="s">
        <v>162</v>
      </c>
      <c r="E904" s="237" t="s">
        <v>1</v>
      </c>
      <c r="F904" s="238" t="s">
        <v>981</v>
      </c>
      <c r="G904" s="235"/>
      <c r="H904" s="237" t="s">
        <v>1</v>
      </c>
      <c r="I904" s="239"/>
      <c r="J904" s="235"/>
      <c r="K904" s="235"/>
      <c r="L904" s="240"/>
      <c r="M904" s="241"/>
      <c r="N904" s="242"/>
      <c r="O904" s="242"/>
      <c r="P904" s="242"/>
      <c r="Q904" s="242"/>
      <c r="R904" s="242"/>
      <c r="S904" s="242"/>
      <c r="T904" s="24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4" t="s">
        <v>162</v>
      </c>
      <c r="AU904" s="244" t="s">
        <v>86</v>
      </c>
      <c r="AV904" s="13" t="s">
        <v>83</v>
      </c>
      <c r="AW904" s="13" t="s">
        <v>32</v>
      </c>
      <c r="AX904" s="13" t="s">
        <v>75</v>
      </c>
      <c r="AY904" s="244" t="s">
        <v>154</v>
      </c>
    </row>
    <row r="905" spans="1:51" s="13" customFormat="1" ht="12">
      <c r="A905" s="13"/>
      <c r="B905" s="234"/>
      <c r="C905" s="235"/>
      <c r="D905" s="236" t="s">
        <v>162</v>
      </c>
      <c r="E905" s="237" t="s">
        <v>1</v>
      </c>
      <c r="F905" s="238" t="s">
        <v>409</v>
      </c>
      <c r="G905" s="235"/>
      <c r="H905" s="237" t="s">
        <v>1</v>
      </c>
      <c r="I905" s="239"/>
      <c r="J905" s="235"/>
      <c r="K905" s="235"/>
      <c r="L905" s="240"/>
      <c r="M905" s="241"/>
      <c r="N905" s="242"/>
      <c r="O905" s="242"/>
      <c r="P905" s="242"/>
      <c r="Q905" s="242"/>
      <c r="R905" s="242"/>
      <c r="S905" s="242"/>
      <c r="T905" s="24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4" t="s">
        <v>162</v>
      </c>
      <c r="AU905" s="244" t="s">
        <v>86</v>
      </c>
      <c r="AV905" s="13" t="s">
        <v>83</v>
      </c>
      <c r="AW905" s="13" t="s">
        <v>32</v>
      </c>
      <c r="AX905" s="13" t="s">
        <v>75</v>
      </c>
      <c r="AY905" s="244" t="s">
        <v>154</v>
      </c>
    </row>
    <row r="906" spans="1:51" s="14" customFormat="1" ht="12">
      <c r="A906" s="14"/>
      <c r="B906" s="245"/>
      <c r="C906" s="246"/>
      <c r="D906" s="236" t="s">
        <v>162</v>
      </c>
      <c r="E906" s="247" t="s">
        <v>1</v>
      </c>
      <c r="F906" s="248" t="s">
        <v>189</v>
      </c>
      <c r="G906" s="246"/>
      <c r="H906" s="249">
        <v>5</v>
      </c>
      <c r="I906" s="250"/>
      <c r="J906" s="246"/>
      <c r="K906" s="246"/>
      <c r="L906" s="251"/>
      <c r="M906" s="252"/>
      <c r="N906" s="253"/>
      <c r="O906" s="253"/>
      <c r="P906" s="253"/>
      <c r="Q906" s="253"/>
      <c r="R906" s="253"/>
      <c r="S906" s="253"/>
      <c r="T906" s="25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5" t="s">
        <v>162</v>
      </c>
      <c r="AU906" s="255" t="s">
        <v>86</v>
      </c>
      <c r="AV906" s="14" t="s">
        <v>86</v>
      </c>
      <c r="AW906" s="14" t="s">
        <v>32</v>
      </c>
      <c r="AX906" s="14" t="s">
        <v>83</v>
      </c>
      <c r="AY906" s="255" t="s">
        <v>154</v>
      </c>
    </row>
    <row r="907" spans="1:65" s="2" customFormat="1" ht="24.15" customHeight="1">
      <c r="A907" s="39"/>
      <c r="B907" s="40"/>
      <c r="C907" s="278" t="s">
        <v>982</v>
      </c>
      <c r="D907" s="278" t="s">
        <v>411</v>
      </c>
      <c r="E907" s="279" t="s">
        <v>983</v>
      </c>
      <c r="F907" s="280" t="s">
        <v>984</v>
      </c>
      <c r="G907" s="281" t="s">
        <v>220</v>
      </c>
      <c r="H907" s="282">
        <v>3</v>
      </c>
      <c r="I907" s="283"/>
      <c r="J907" s="284">
        <f>ROUND(I907*H907,2)</f>
        <v>0</v>
      </c>
      <c r="K907" s="285"/>
      <c r="L907" s="286"/>
      <c r="M907" s="287" t="s">
        <v>1</v>
      </c>
      <c r="N907" s="288" t="s">
        <v>40</v>
      </c>
      <c r="O907" s="92"/>
      <c r="P907" s="230">
        <f>O907*H907</f>
        <v>0</v>
      </c>
      <c r="Q907" s="230">
        <v>0.0003</v>
      </c>
      <c r="R907" s="230">
        <f>Q907*H907</f>
        <v>0.0009</v>
      </c>
      <c r="S907" s="230">
        <v>0</v>
      </c>
      <c r="T907" s="231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32" t="s">
        <v>202</v>
      </c>
      <c r="AT907" s="232" t="s">
        <v>411</v>
      </c>
      <c r="AU907" s="232" t="s">
        <v>86</v>
      </c>
      <c r="AY907" s="18" t="s">
        <v>154</v>
      </c>
      <c r="BE907" s="233">
        <f>IF(N907="základní",J907,0)</f>
        <v>0</v>
      </c>
      <c r="BF907" s="233">
        <f>IF(N907="snížená",J907,0)</f>
        <v>0</v>
      </c>
      <c r="BG907" s="233">
        <f>IF(N907="zákl. přenesená",J907,0)</f>
        <v>0</v>
      </c>
      <c r="BH907" s="233">
        <f>IF(N907="sníž. přenesená",J907,0)</f>
        <v>0</v>
      </c>
      <c r="BI907" s="233">
        <f>IF(N907="nulová",J907,0)</f>
        <v>0</v>
      </c>
      <c r="BJ907" s="18" t="s">
        <v>83</v>
      </c>
      <c r="BK907" s="233">
        <f>ROUND(I907*H907,2)</f>
        <v>0</v>
      </c>
      <c r="BL907" s="18" t="s">
        <v>160</v>
      </c>
      <c r="BM907" s="232" t="s">
        <v>985</v>
      </c>
    </row>
    <row r="908" spans="1:51" s="13" customFormat="1" ht="12">
      <c r="A908" s="13"/>
      <c r="B908" s="234"/>
      <c r="C908" s="235"/>
      <c r="D908" s="236" t="s">
        <v>162</v>
      </c>
      <c r="E908" s="237" t="s">
        <v>1</v>
      </c>
      <c r="F908" s="238" t="s">
        <v>981</v>
      </c>
      <c r="G908" s="235"/>
      <c r="H908" s="237" t="s">
        <v>1</v>
      </c>
      <c r="I908" s="239"/>
      <c r="J908" s="235"/>
      <c r="K908" s="235"/>
      <c r="L908" s="240"/>
      <c r="M908" s="241"/>
      <c r="N908" s="242"/>
      <c r="O908" s="242"/>
      <c r="P908" s="242"/>
      <c r="Q908" s="242"/>
      <c r="R908" s="242"/>
      <c r="S908" s="242"/>
      <c r="T908" s="24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4" t="s">
        <v>162</v>
      </c>
      <c r="AU908" s="244" t="s">
        <v>86</v>
      </c>
      <c r="AV908" s="13" t="s">
        <v>83</v>
      </c>
      <c r="AW908" s="13" t="s">
        <v>32</v>
      </c>
      <c r="AX908" s="13" t="s">
        <v>75</v>
      </c>
      <c r="AY908" s="244" t="s">
        <v>154</v>
      </c>
    </row>
    <row r="909" spans="1:51" s="13" customFormat="1" ht="12">
      <c r="A909" s="13"/>
      <c r="B909" s="234"/>
      <c r="C909" s="235"/>
      <c r="D909" s="236" t="s">
        <v>162</v>
      </c>
      <c r="E909" s="237" t="s">
        <v>1</v>
      </c>
      <c r="F909" s="238" t="s">
        <v>986</v>
      </c>
      <c r="G909" s="235"/>
      <c r="H909" s="237" t="s">
        <v>1</v>
      </c>
      <c r="I909" s="239"/>
      <c r="J909" s="235"/>
      <c r="K909" s="235"/>
      <c r="L909" s="240"/>
      <c r="M909" s="241"/>
      <c r="N909" s="242"/>
      <c r="O909" s="242"/>
      <c r="P909" s="242"/>
      <c r="Q909" s="242"/>
      <c r="R909" s="242"/>
      <c r="S909" s="242"/>
      <c r="T909" s="24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4" t="s">
        <v>162</v>
      </c>
      <c r="AU909" s="244" t="s">
        <v>86</v>
      </c>
      <c r="AV909" s="13" t="s">
        <v>83</v>
      </c>
      <c r="AW909" s="13" t="s">
        <v>32</v>
      </c>
      <c r="AX909" s="13" t="s">
        <v>75</v>
      </c>
      <c r="AY909" s="244" t="s">
        <v>154</v>
      </c>
    </row>
    <row r="910" spans="1:51" s="14" customFormat="1" ht="12">
      <c r="A910" s="14"/>
      <c r="B910" s="245"/>
      <c r="C910" s="246"/>
      <c r="D910" s="236" t="s">
        <v>162</v>
      </c>
      <c r="E910" s="247" t="s">
        <v>1</v>
      </c>
      <c r="F910" s="248" t="s">
        <v>180</v>
      </c>
      <c r="G910" s="246"/>
      <c r="H910" s="249">
        <v>3</v>
      </c>
      <c r="I910" s="250"/>
      <c r="J910" s="246"/>
      <c r="K910" s="246"/>
      <c r="L910" s="251"/>
      <c r="M910" s="252"/>
      <c r="N910" s="253"/>
      <c r="O910" s="253"/>
      <c r="P910" s="253"/>
      <c r="Q910" s="253"/>
      <c r="R910" s="253"/>
      <c r="S910" s="253"/>
      <c r="T910" s="25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5" t="s">
        <v>162</v>
      </c>
      <c r="AU910" s="255" t="s">
        <v>86</v>
      </c>
      <c r="AV910" s="14" t="s">
        <v>86</v>
      </c>
      <c r="AW910" s="14" t="s">
        <v>32</v>
      </c>
      <c r="AX910" s="14" t="s">
        <v>83</v>
      </c>
      <c r="AY910" s="255" t="s">
        <v>154</v>
      </c>
    </row>
    <row r="911" spans="1:65" s="2" customFormat="1" ht="33" customHeight="1">
      <c r="A911" s="39"/>
      <c r="B911" s="40"/>
      <c r="C911" s="220" t="s">
        <v>987</v>
      </c>
      <c r="D911" s="220" t="s">
        <v>156</v>
      </c>
      <c r="E911" s="221" t="s">
        <v>988</v>
      </c>
      <c r="F911" s="222" t="s">
        <v>989</v>
      </c>
      <c r="G911" s="223" t="s">
        <v>220</v>
      </c>
      <c r="H911" s="224">
        <v>8</v>
      </c>
      <c r="I911" s="225"/>
      <c r="J911" s="226">
        <f>ROUND(I911*H911,2)</f>
        <v>0</v>
      </c>
      <c r="K911" s="227"/>
      <c r="L911" s="45"/>
      <c r="M911" s="228" t="s">
        <v>1</v>
      </c>
      <c r="N911" s="229" t="s">
        <v>40</v>
      </c>
      <c r="O911" s="92"/>
      <c r="P911" s="230">
        <f>O911*H911</f>
        <v>0</v>
      </c>
      <c r="Q911" s="230">
        <v>0</v>
      </c>
      <c r="R911" s="230">
        <f>Q911*H911</f>
        <v>0</v>
      </c>
      <c r="S911" s="230">
        <v>0</v>
      </c>
      <c r="T911" s="231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32" t="s">
        <v>160</v>
      </c>
      <c r="AT911" s="232" t="s">
        <v>156</v>
      </c>
      <c r="AU911" s="232" t="s">
        <v>86</v>
      </c>
      <c r="AY911" s="18" t="s">
        <v>154</v>
      </c>
      <c r="BE911" s="233">
        <f>IF(N911="základní",J911,0)</f>
        <v>0</v>
      </c>
      <c r="BF911" s="233">
        <f>IF(N911="snížená",J911,0)</f>
        <v>0</v>
      </c>
      <c r="BG911" s="233">
        <f>IF(N911="zákl. přenesená",J911,0)</f>
        <v>0</v>
      </c>
      <c r="BH911" s="233">
        <f>IF(N911="sníž. přenesená",J911,0)</f>
        <v>0</v>
      </c>
      <c r="BI911" s="233">
        <f>IF(N911="nulová",J911,0)</f>
        <v>0</v>
      </c>
      <c r="BJ911" s="18" t="s">
        <v>83</v>
      </c>
      <c r="BK911" s="233">
        <f>ROUND(I911*H911,2)</f>
        <v>0</v>
      </c>
      <c r="BL911" s="18" t="s">
        <v>160</v>
      </c>
      <c r="BM911" s="232" t="s">
        <v>990</v>
      </c>
    </row>
    <row r="912" spans="1:51" s="13" customFormat="1" ht="12">
      <c r="A912" s="13"/>
      <c r="B912" s="234"/>
      <c r="C912" s="235"/>
      <c r="D912" s="236" t="s">
        <v>162</v>
      </c>
      <c r="E912" s="237" t="s">
        <v>1</v>
      </c>
      <c r="F912" s="238" t="s">
        <v>167</v>
      </c>
      <c r="G912" s="235"/>
      <c r="H912" s="237" t="s">
        <v>1</v>
      </c>
      <c r="I912" s="239"/>
      <c r="J912" s="235"/>
      <c r="K912" s="235"/>
      <c r="L912" s="240"/>
      <c r="M912" s="241"/>
      <c r="N912" s="242"/>
      <c r="O912" s="242"/>
      <c r="P912" s="242"/>
      <c r="Q912" s="242"/>
      <c r="R912" s="242"/>
      <c r="S912" s="242"/>
      <c r="T912" s="24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4" t="s">
        <v>162</v>
      </c>
      <c r="AU912" s="244" t="s">
        <v>86</v>
      </c>
      <c r="AV912" s="13" t="s">
        <v>83</v>
      </c>
      <c r="AW912" s="13" t="s">
        <v>32</v>
      </c>
      <c r="AX912" s="13" t="s">
        <v>75</v>
      </c>
      <c r="AY912" s="244" t="s">
        <v>154</v>
      </c>
    </row>
    <row r="913" spans="1:51" s="13" customFormat="1" ht="12">
      <c r="A913" s="13"/>
      <c r="B913" s="234"/>
      <c r="C913" s="235"/>
      <c r="D913" s="236" t="s">
        <v>162</v>
      </c>
      <c r="E913" s="237" t="s">
        <v>1</v>
      </c>
      <c r="F913" s="238" t="s">
        <v>991</v>
      </c>
      <c r="G913" s="235"/>
      <c r="H913" s="237" t="s">
        <v>1</v>
      </c>
      <c r="I913" s="239"/>
      <c r="J913" s="235"/>
      <c r="K913" s="235"/>
      <c r="L913" s="240"/>
      <c r="M913" s="241"/>
      <c r="N913" s="242"/>
      <c r="O913" s="242"/>
      <c r="P913" s="242"/>
      <c r="Q913" s="242"/>
      <c r="R913" s="242"/>
      <c r="S913" s="242"/>
      <c r="T913" s="24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4" t="s">
        <v>162</v>
      </c>
      <c r="AU913" s="244" t="s">
        <v>86</v>
      </c>
      <c r="AV913" s="13" t="s">
        <v>83</v>
      </c>
      <c r="AW913" s="13" t="s">
        <v>32</v>
      </c>
      <c r="AX913" s="13" t="s">
        <v>75</v>
      </c>
      <c r="AY913" s="244" t="s">
        <v>154</v>
      </c>
    </row>
    <row r="914" spans="1:51" s="14" customFormat="1" ht="12">
      <c r="A914" s="14"/>
      <c r="B914" s="245"/>
      <c r="C914" s="246"/>
      <c r="D914" s="236" t="s">
        <v>162</v>
      </c>
      <c r="E914" s="247" t="s">
        <v>1</v>
      </c>
      <c r="F914" s="248" t="s">
        <v>189</v>
      </c>
      <c r="G914" s="246"/>
      <c r="H914" s="249">
        <v>5</v>
      </c>
      <c r="I914" s="250"/>
      <c r="J914" s="246"/>
      <c r="K914" s="246"/>
      <c r="L914" s="251"/>
      <c r="M914" s="252"/>
      <c r="N914" s="253"/>
      <c r="O914" s="253"/>
      <c r="P914" s="253"/>
      <c r="Q914" s="253"/>
      <c r="R914" s="253"/>
      <c r="S914" s="253"/>
      <c r="T914" s="25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5" t="s">
        <v>162</v>
      </c>
      <c r="AU914" s="255" t="s">
        <v>86</v>
      </c>
      <c r="AV914" s="14" t="s">
        <v>86</v>
      </c>
      <c r="AW914" s="14" t="s">
        <v>32</v>
      </c>
      <c r="AX914" s="14" t="s">
        <v>75</v>
      </c>
      <c r="AY914" s="255" t="s">
        <v>154</v>
      </c>
    </row>
    <row r="915" spans="1:51" s="13" customFormat="1" ht="12">
      <c r="A915" s="13"/>
      <c r="B915" s="234"/>
      <c r="C915" s="235"/>
      <c r="D915" s="236" t="s">
        <v>162</v>
      </c>
      <c r="E915" s="237" t="s">
        <v>1</v>
      </c>
      <c r="F915" s="238" t="s">
        <v>957</v>
      </c>
      <c r="G915" s="235"/>
      <c r="H915" s="237" t="s">
        <v>1</v>
      </c>
      <c r="I915" s="239"/>
      <c r="J915" s="235"/>
      <c r="K915" s="235"/>
      <c r="L915" s="240"/>
      <c r="M915" s="241"/>
      <c r="N915" s="242"/>
      <c r="O915" s="242"/>
      <c r="P915" s="242"/>
      <c r="Q915" s="242"/>
      <c r="R915" s="242"/>
      <c r="S915" s="242"/>
      <c r="T915" s="24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4" t="s">
        <v>162</v>
      </c>
      <c r="AU915" s="244" t="s">
        <v>86</v>
      </c>
      <c r="AV915" s="13" t="s">
        <v>83</v>
      </c>
      <c r="AW915" s="13" t="s">
        <v>32</v>
      </c>
      <c r="AX915" s="13" t="s">
        <v>75</v>
      </c>
      <c r="AY915" s="244" t="s">
        <v>154</v>
      </c>
    </row>
    <row r="916" spans="1:51" s="14" customFormat="1" ht="12">
      <c r="A916" s="14"/>
      <c r="B916" s="245"/>
      <c r="C916" s="246"/>
      <c r="D916" s="236" t="s">
        <v>162</v>
      </c>
      <c r="E916" s="247" t="s">
        <v>1</v>
      </c>
      <c r="F916" s="248" t="s">
        <v>180</v>
      </c>
      <c r="G916" s="246"/>
      <c r="H916" s="249">
        <v>3</v>
      </c>
      <c r="I916" s="250"/>
      <c r="J916" s="246"/>
      <c r="K916" s="246"/>
      <c r="L916" s="251"/>
      <c r="M916" s="252"/>
      <c r="N916" s="253"/>
      <c r="O916" s="253"/>
      <c r="P916" s="253"/>
      <c r="Q916" s="253"/>
      <c r="R916" s="253"/>
      <c r="S916" s="253"/>
      <c r="T916" s="25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5" t="s">
        <v>162</v>
      </c>
      <c r="AU916" s="255" t="s">
        <v>86</v>
      </c>
      <c r="AV916" s="14" t="s">
        <v>86</v>
      </c>
      <c r="AW916" s="14" t="s">
        <v>32</v>
      </c>
      <c r="AX916" s="14" t="s">
        <v>75</v>
      </c>
      <c r="AY916" s="255" t="s">
        <v>154</v>
      </c>
    </row>
    <row r="917" spans="1:51" s="15" customFormat="1" ht="12">
      <c r="A917" s="15"/>
      <c r="B917" s="256"/>
      <c r="C917" s="257"/>
      <c r="D917" s="236" t="s">
        <v>162</v>
      </c>
      <c r="E917" s="258" t="s">
        <v>1</v>
      </c>
      <c r="F917" s="259" t="s">
        <v>172</v>
      </c>
      <c r="G917" s="257"/>
      <c r="H917" s="260">
        <v>8</v>
      </c>
      <c r="I917" s="261"/>
      <c r="J917" s="257"/>
      <c r="K917" s="257"/>
      <c r="L917" s="262"/>
      <c r="M917" s="263"/>
      <c r="N917" s="264"/>
      <c r="O917" s="264"/>
      <c r="P917" s="264"/>
      <c r="Q917" s="264"/>
      <c r="R917" s="264"/>
      <c r="S917" s="264"/>
      <c r="T917" s="26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66" t="s">
        <v>162</v>
      </c>
      <c r="AU917" s="266" t="s">
        <v>86</v>
      </c>
      <c r="AV917" s="15" t="s">
        <v>160</v>
      </c>
      <c r="AW917" s="15" t="s">
        <v>32</v>
      </c>
      <c r="AX917" s="15" t="s">
        <v>83</v>
      </c>
      <c r="AY917" s="266" t="s">
        <v>154</v>
      </c>
    </row>
    <row r="918" spans="1:65" s="2" customFormat="1" ht="55.5" customHeight="1">
      <c r="A918" s="39"/>
      <c r="B918" s="40"/>
      <c r="C918" s="220" t="s">
        <v>992</v>
      </c>
      <c r="D918" s="220" t="s">
        <v>156</v>
      </c>
      <c r="E918" s="221" t="s">
        <v>993</v>
      </c>
      <c r="F918" s="222" t="s">
        <v>994</v>
      </c>
      <c r="G918" s="223" t="s">
        <v>220</v>
      </c>
      <c r="H918" s="224">
        <v>13</v>
      </c>
      <c r="I918" s="225"/>
      <c r="J918" s="226">
        <f>ROUND(I918*H918,2)</f>
        <v>0</v>
      </c>
      <c r="K918" s="227"/>
      <c r="L918" s="45"/>
      <c r="M918" s="228" t="s">
        <v>1</v>
      </c>
      <c r="N918" s="229" t="s">
        <v>40</v>
      </c>
      <c r="O918" s="92"/>
      <c r="P918" s="230">
        <f>O918*H918</f>
        <v>0</v>
      </c>
      <c r="Q918" s="230">
        <v>0.03</v>
      </c>
      <c r="R918" s="230">
        <f>Q918*H918</f>
        <v>0.39</v>
      </c>
      <c r="S918" s="230">
        <v>0</v>
      </c>
      <c r="T918" s="231">
        <f>S918*H918</f>
        <v>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R918" s="232" t="s">
        <v>160</v>
      </c>
      <c r="AT918" s="232" t="s">
        <v>156</v>
      </c>
      <c r="AU918" s="232" t="s">
        <v>86</v>
      </c>
      <c r="AY918" s="18" t="s">
        <v>154</v>
      </c>
      <c r="BE918" s="233">
        <f>IF(N918="základní",J918,0)</f>
        <v>0</v>
      </c>
      <c r="BF918" s="233">
        <f>IF(N918="snížená",J918,0)</f>
        <v>0</v>
      </c>
      <c r="BG918" s="233">
        <f>IF(N918="zákl. přenesená",J918,0)</f>
        <v>0</v>
      </c>
      <c r="BH918" s="233">
        <f>IF(N918="sníž. přenesená",J918,0)</f>
        <v>0</v>
      </c>
      <c r="BI918" s="233">
        <f>IF(N918="nulová",J918,0)</f>
        <v>0</v>
      </c>
      <c r="BJ918" s="18" t="s">
        <v>83</v>
      </c>
      <c r="BK918" s="233">
        <f>ROUND(I918*H918,2)</f>
        <v>0</v>
      </c>
      <c r="BL918" s="18" t="s">
        <v>160</v>
      </c>
      <c r="BM918" s="232" t="s">
        <v>995</v>
      </c>
    </row>
    <row r="919" spans="1:51" s="13" customFormat="1" ht="12">
      <c r="A919" s="13"/>
      <c r="B919" s="234"/>
      <c r="C919" s="235"/>
      <c r="D919" s="236" t="s">
        <v>162</v>
      </c>
      <c r="E919" s="237" t="s">
        <v>1</v>
      </c>
      <c r="F919" s="238" t="s">
        <v>996</v>
      </c>
      <c r="G919" s="235"/>
      <c r="H919" s="237" t="s">
        <v>1</v>
      </c>
      <c r="I919" s="239"/>
      <c r="J919" s="235"/>
      <c r="K919" s="235"/>
      <c r="L919" s="240"/>
      <c r="M919" s="241"/>
      <c r="N919" s="242"/>
      <c r="O919" s="242"/>
      <c r="P919" s="242"/>
      <c r="Q919" s="242"/>
      <c r="R919" s="242"/>
      <c r="S919" s="242"/>
      <c r="T919" s="24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4" t="s">
        <v>162</v>
      </c>
      <c r="AU919" s="244" t="s">
        <v>86</v>
      </c>
      <c r="AV919" s="13" t="s">
        <v>83</v>
      </c>
      <c r="AW919" s="13" t="s">
        <v>32</v>
      </c>
      <c r="AX919" s="13" t="s">
        <v>75</v>
      </c>
      <c r="AY919" s="244" t="s">
        <v>154</v>
      </c>
    </row>
    <row r="920" spans="1:51" s="13" customFormat="1" ht="12">
      <c r="A920" s="13"/>
      <c r="B920" s="234"/>
      <c r="C920" s="235"/>
      <c r="D920" s="236" t="s">
        <v>162</v>
      </c>
      <c r="E920" s="237" t="s">
        <v>1</v>
      </c>
      <c r="F920" s="238" t="s">
        <v>997</v>
      </c>
      <c r="G920" s="235"/>
      <c r="H920" s="237" t="s">
        <v>1</v>
      </c>
      <c r="I920" s="239"/>
      <c r="J920" s="235"/>
      <c r="K920" s="235"/>
      <c r="L920" s="240"/>
      <c r="M920" s="241"/>
      <c r="N920" s="242"/>
      <c r="O920" s="242"/>
      <c r="P920" s="242"/>
      <c r="Q920" s="242"/>
      <c r="R920" s="242"/>
      <c r="S920" s="242"/>
      <c r="T920" s="24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4" t="s">
        <v>162</v>
      </c>
      <c r="AU920" s="244" t="s">
        <v>86</v>
      </c>
      <c r="AV920" s="13" t="s">
        <v>83</v>
      </c>
      <c r="AW920" s="13" t="s">
        <v>32</v>
      </c>
      <c r="AX920" s="13" t="s">
        <v>75</v>
      </c>
      <c r="AY920" s="244" t="s">
        <v>154</v>
      </c>
    </row>
    <row r="921" spans="1:51" s="13" customFormat="1" ht="12">
      <c r="A921" s="13"/>
      <c r="B921" s="234"/>
      <c r="C921" s="235"/>
      <c r="D921" s="236" t="s">
        <v>162</v>
      </c>
      <c r="E921" s="237" t="s">
        <v>1</v>
      </c>
      <c r="F921" s="238" t="s">
        <v>998</v>
      </c>
      <c r="G921" s="235"/>
      <c r="H921" s="237" t="s">
        <v>1</v>
      </c>
      <c r="I921" s="239"/>
      <c r="J921" s="235"/>
      <c r="K921" s="235"/>
      <c r="L921" s="240"/>
      <c r="M921" s="241"/>
      <c r="N921" s="242"/>
      <c r="O921" s="242"/>
      <c r="P921" s="242"/>
      <c r="Q921" s="242"/>
      <c r="R921" s="242"/>
      <c r="S921" s="242"/>
      <c r="T921" s="24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4" t="s">
        <v>162</v>
      </c>
      <c r="AU921" s="244" t="s">
        <v>86</v>
      </c>
      <c r="AV921" s="13" t="s">
        <v>83</v>
      </c>
      <c r="AW921" s="13" t="s">
        <v>32</v>
      </c>
      <c r="AX921" s="13" t="s">
        <v>75</v>
      </c>
      <c r="AY921" s="244" t="s">
        <v>154</v>
      </c>
    </row>
    <row r="922" spans="1:51" s="14" customFormat="1" ht="12">
      <c r="A922" s="14"/>
      <c r="B922" s="245"/>
      <c r="C922" s="246"/>
      <c r="D922" s="236" t="s">
        <v>162</v>
      </c>
      <c r="E922" s="247" t="s">
        <v>1</v>
      </c>
      <c r="F922" s="248" t="s">
        <v>250</v>
      </c>
      <c r="G922" s="246"/>
      <c r="H922" s="249">
        <v>13</v>
      </c>
      <c r="I922" s="250"/>
      <c r="J922" s="246"/>
      <c r="K922" s="246"/>
      <c r="L922" s="251"/>
      <c r="M922" s="252"/>
      <c r="N922" s="253"/>
      <c r="O922" s="253"/>
      <c r="P922" s="253"/>
      <c r="Q922" s="253"/>
      <c r="R922" s="253"/>
      <c r="S922" s="253"/>
      <c r="T922" s="25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5" t="s">
        <v>162</v>
      </c>
      <c r="AU922" s="255" t="s">
        <v>86</v>
      </c>
      <c r="AV922" s="14" t="s">
        <v>86</v>
      </c>
      <c r="AW922" s="14" t="s">
        <v>32</v>
      </c>
      <c r="AX922" s="14" t="s">
        <v>83</v>
      </c>
      <c r="AY922" s="255" t="s">
        <v>154</v>
      </c>
    </row>
    <row r="923" spans="1:51" s="13" customFormat="1" ht="12">
      <c r="A923" s="13"/>
      <c r="B923" s="234"/>
      <c r="C923" s="235"/>
      <c r="D923" s="236" t="s">
        <v>162</v>
      </c>
      <c r="E923" s="237" t="s">
        <v>1</v>
      </c>
      <c r="F923" s="238" t="s">
        <v>34</v>
      </c>
      <c r="G923" s="235"/>
      <c r="H923" s="237" t="s">
        <v>1</v>
      </c>
      <c r="I923" s="239"/>
      <c r="J923" s="235"/>
      <c r="K923" s="235"/>
      <c r="L923" s="240"/>
      <c r="M923" s="241"/>
      <c r="N923" s="242"/>
      <c r="O923" s="242"/>
      <c r="P923" s="242"/>
      <c r="Q923" s="242"/>
      <c r="R923" s="242"/>
      <c r="S923" s="242"/>
      <c r="T923" s="24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4" t="s">
        <v>162</v>
      </c>
      <c r="AU923" s="244" t="s">
        <v>86</v>
      </c>
      <c r="AV923" s="13" t="s">
        <v>83</v>
      </c>
      <c r="AW923" s="13" t="s">
        <v>32</v>
      </c>
      <c r="AX923" s="13" t="s">
        <v>75</v>
      </c>
      <c r="AY923" s="244" t="s">
        <v>154</v>
      </c>
    </row>
    <row r="924" spans="1:51" s="13" customFormat="1" ht="12">
      <c r="A924" s="13"/>
      <c r="B924" s="234"/>
      <c r="C924" s="235"/>
      <c r="D924" s="236" t="s">
        <v>162</v>
      </c>
      <c r="E924" s="237" t="s">
        <v>1</v>
      </c>
      <c r="F924" s="238" t="s">
        <v>999</v>
      </c>
      <c r="G924" s="235"/>
      <c r="H924" s="237" t="s">
        <v>1</v>
      </c>
      <c r="I924" s="239"/>
      <c r="J924" s="235"/>
      <c r="K924" s="235"/>
      <c r="L924" s="240"/>
      <c r="M924" s="241"/>
      <c r="N924" s="242"/>
      <c r="O924" s="242"/>
      <c r="P924" s="242"/>
      <c r="Q924" s="242"/>
      <c r="R924" s="242"/>
      <c r="S924" s="242"/>
      <c r="T924" s="24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4" t="s">
        <v>162</v>
      </c>
      <c r="AU924" s="244" t="s">
        <v>86</v>
      </c>
      <c r="AV924" s="13" t="s">
        <v>83</v>
      </c>
      <c r="AW924" s="13" t="s">
        <v>32</v>
      </c>
      <c r="AX924" s="13" t="s">
        <v>75</v>
      </c>
      <c r="AY924" s="244" t="s">
        <v>154</v>
      </c>
    </row>
    <row r="925" spans="1:51" s="13" customFormat="1" ht="12">
      <c r="A925" s="13"/>
      <c r="B925" s="234"/>
      <c r="C925" s="235"/>
      <c r="D925" s="236" t="s">
        <v>162</v>
      </c>
      <c r="E925" s="237" t="s">
        <v>1</v>
      </c>
      <c r="F925" s="238" t="s">
        <v>1000</v>
      </c>
      <c r="G925" s="235"/>
      <c r="H925" s="237" t="s">
        <v>1</v>
      </c>
      <c r="I925" s="239"/>
      <c r="J925" s="235"/>
      <c r="K925" s="235"/>
      <c r="L925" s="240"/>
      <c r="M925" s="241"/>
      <c r="N925" s="242"/>
      <c r="O925" s="242"/>
      <c r="P925" s="242"/>
      <c r="Q925" s="242"/>
      <c r="R925" s="242"/>
      <c r="S925" s="242"/>
      <c r="T925" s="24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4" t="s">
        <v>162</v>
      </c>
      <c r="AU925" s="244" t="s">
        <v>86</v>
      </c>
      <c r="AV925" s="13" t="s">
        <v>83</v>
      </c>
      <c r="AW925" s="13" t="s">
        <v>32</v>
      </c>
      <c r="AX925" s="13" t="s">
        <v>75</v>
      </c>
      <c r="AY925" s="244" t="s">
        <v>154</v>
      </c>
    </row>
    <row r="926" spans="1:65" s="2" customFormat="1" ht="24.15" customHeight="1">
      <c r="A926" s="39"/>
      <c r="B926" s="40"/>
      <c r="C926" s="220" t="s">
        <v>1001</v>
      </c>
      <c r="D926" s="220" t="s">
        <v>156</v>
      </c>
      <c r="E926" s="221" t="s">
        <v>1002</v>
      </c>
      <c r="F926" s="222" t="s">
        <v>1003</v>
      </c>
      <c r="G926" s="223" t="s">
        <v>205</v>
      </c>
      <c r="H926" s="224">
        <v>0.532</v>
      </c>
      <c r="I926" s="225"/>
      <c r="J926" s="226">
        <f>ROUND(I926*H926,2)</f>
        <v>0</v>
      </c>
      <c r="K926" s="227"/>
      <c r="L926" s="45"/>
      <c r="M926" s="228" t="s">
        <v>1</v>
      </c>
      <c r="N926" s="229" t="s">
        <v>40</v>
      </c>
      <c r="O926" s="92"/>
      <c r="P926" s="230">
        <f>O926*H926</f>
        <v>0</v>
      </c>
      <c r="Q926" s="230">
        <v>0</v>
      </c>
      <c r="R926" s="230">
        <f>Q926*H926</f>
        <v>0</v>
      </c>
      <c r="S926" s="230">
        <v>0</v>
      </c>
      <c r="T926" s="231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32" t="s">
        <v>160</v>
      </c>
      <c r="AT926" s="232" t="s">
        <v>156</v>
      </c>
      <c r="AU926" s="232" t="s">
        <v>86</v>
      </c>
      <c r="AY926" s="18" t="s">
        <v>154</v>
      </c>
      <c r="BE926" s="233">
        <f>IF(N926="základní",J926,0)</f>
        <v>0</v>
      </c>
      <c r="BF926" s="233">
        <f>IF(N926="snížená",J926,0)</f>
        <v>0</v>
      </c>
      <c r="BG926" s="233">
        <f>IF(N926="zákl. přenesená",J926,0)</f>
        <v>0</v>
      </c>
      <c r="BH926" s="233">
        <f>IF(N926="sníž. přenesená",J926,0)</f>
        <v>0</v>
      </c>
      <c r="BI926" s="233">
        <f>IF(N926="nulová",J926,0)</f>
        <v>0</v>
      </c>
      <c r="BJ926" s="18" t="s">
        <v>83</v>
      </c>
      <c r="BK926" s="233">
        <f>ROUND(I926*H926,2)</f>
        <v>0</v>
      </c>
      <c r="BL926" s="18" t="s">
        <v>160</v>
      </c>
      <c r="BM926" s="232" t="s">
        <v>1004</v>
      </c>
    </row>
    <row r="927" spans="1:63" s="12" customFormat="1" ht="22.8" customHeight="1">
      <c r="A927" s="12"/>
      <c r="B927" s="204"/>
      <c r="C927" s="205"/>
      <c r="D927" s="206" t="s">
        <v>74</v>
      </c>
      <c r="E927" s="218" t="s">
        <v>1005</v>
      </c>
      <c r="F927" s="218" t="s">
        <v>1006</v>
      </c>
      <c r="G927" s="205"/>
      <c r="H927" s="205"/>
      <c r="I927" s="208"/>
      <c r="J927" s="219">
        <f>BK927</f>
        <v>0</v>
      </c>
      <c r="K927" s="205"/>
      <c r="L927" s="210"/>
      <c r="M927" s="211"/>
      <c r="N927" s="212"/>
      <c r="O927" s="212"/>
      <c r="P927" s="213">
        <f>SUM(P928:P955)</f>
        <v>0</v>
      </c>
      <c r="Q927" s="212"/>
      <c r="R927" s="213">
        <f>SUM(R928:R955)</f>
        <v>0.04878</v>
      </c>
      <c r="S927" s="212"/>
      <c r="T927" s="214">
        <f>SUM(T928:T955)</f>
        <v>0</v>
      </c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R927" s="215" t="s">
        <v>86</v>
      </c>
      <c r="AT927" s="216" t="s">
        <v>74</v>
      </c>
      <c r="AU927" s="216" t="s">
        <v>83</v>
      </c>
      <c r="AY927" s="215" t="s">
        <v>154</v>
      </c>
      <c r="BK927" s="217">
        <f>SUM(BK928:BK955)</f>
        <v>0</v>
      </c>
    </row>
    <row r="928" spans="1:65" s="2" customFormat="1" ht="33" customHeight="1">
      <c r="A928" s="39"/>
      <c r="B928" s="40"/>
      <c r="C928" s="220" t="s">
        <v>1007</v>
      </c>
      <c r="D928" s="220" t="s">
        <v>156</v>
      </c>
      <c r="E928" s="221" t="s">
        <v>1008</v>
      </c>
      <c r="F928" s="222" t="s">
        <v>1009</v>
      </c>
      <c r="G928" s="223" t="s">
        <v>304</v>
      </c>
      <c r="H928" s="224">
        <v>7.2</v>
      </c>
      <c r="I928" s="225"/>
      <c r="J928" s="226">
        <f>ROUND(I928*H928,2)</f>
        <v>0</v>
      </c>
      <c r="K928" s="227"/>
      <c r="L928" s="45"/>
      <c r="M928" s="228" t="s">
        <v>1</v>
      </c>
      <c r="N928" s="229" t="s">
        <v>40</v>
      </c>
      <c r="O928" s="92"/>
      <c r="P928" s="230">
        <f>O928*H928</f>
        <v>0</v>
      </c>
      <c r="Q928" s="230">
        <v>0.0004</v>
      </c>
      <c r="R928" s="230">
        <f>Q928*H928</f>
        <v>0.00288</v>
      </c>
      <c r="S928" s="230">
        <v>0</v>
      </c>
      <c r="T928" s="231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32" t="s">
        <v>267</v>
      </c>
      <c r="AT928" s="232" t="s">
        <v>156</v>
      </c>
      <c r="AU928" s="232" t="s">
        <v>86</v>
      </c>
      <c r="AY928" s="18" t="s">
        <v>154</v>
      </c>
      <c r="BE928" s="233">
        <f>IF(N928="základní",J928,0)</f>
        <v>0</v>
      </c>
      <c r="BF928" s="233">
        <f>IF(N928="snížená",J928,0)</f>
        <v>0</v>
      </c>
      <c r="BG928" s="233">
        <f>IF(N928="zákl. přenesená",J928,0)</f>
        <v>0</v>
      </c>
      <c r="BH928" s="233">
        <f>IF(N928="sníž. přenesená",J928,0)</f>
        <v>0</v>
      </c>
      <c r="BI928" s="233">
        <f>IF(N928="nulová",J928,0)</f>
        <v>0</v>
      </c>
      <c r="BJ928" s="18" t="s">
        <v>83</v>
      </c>
      <c r="BK928" s="233">
        <f>ROUND(I928*H928,2)</f>
        <v>0</v>
      </c>
      <c r="BL928" s="18" t="s">
        <v>267</v>
      </c>
      <c r="BM928" s="232" t="s">
        <v>1010</v>
      </c>
    </row>
    <row r="929" spans="1:51" s="13" customFormat="1" ht="12">
      <c r="A929" s="13"/>
      <c r="B929" s="234"/>
      <c r="C929" s="235"/>
      <c r="D929" s="236" t="s">
        <v>162</v>
      </c>
      <c r="E929" s="237" t="s">
        <v>1</v>
      </c>
      <c r="F929" s="238" t="s">
        <v>956</v>
      </c>
      <c r="G929" s="235"/>
      <c r="H929" s="237" t="s">
        <v>1</v>
      </c>
      <c r="I929" s="239"/>
      <c r="J929" s="235"/>
      <c r="K929" s="235"/>
      <c r="L929" s="240"/>
      <c r="M929" s="241"/>
      <c r="N929" s="242"/>
      <c r="O929" s="242"/>
      <c r="P929" s="242"/>
      <c r="Q929" s="242"/>
      <c r="R929" s="242"/>
      <c r="S929" s="242"/>
      <c r="T929" s="24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4" t="s">
        <v>162</v>
      </c>
      <c r="AU929" s="244" t="s">
        <v>86</v>
      </c>
      <c r="AV929" s="13" t="s">
        <v>83</v>
      </c>
      <c r="AW929" s="13" t="s">
        <v>32</v>
      </c>
      <c r="AX929" s="13" t="s">
        <v>75</v>
      </c>
      <c r="AY929" s="244" t="s">
        <v>154</v>
      </c>
    </row>
    <row r="930" spans="1:51" s="14" customFormat="1" ht="12">
      <c r="A930" s="14"/>
      <c r="B930" s="245"/>
      <c r="C930" s="246"/>
      <c r="D930" s="236" t="s">
        <v>162</v>
      </c>
      <c r="E930" s="247" t="s">
        <v>1</v>
      </c>
      <c r="F930" s="248" t="s">
        <v>1011</v>
      </c>
      <c r="G930" s="246"/>
      <c r="H930" s="249">
        <v>4.5</v>
      </c>
      <c r="I930" s="250"/>
      <c r="J930" s="246"/>
      <c r="K930" s="246"/>
      <c r="L930" s="251"/>
      <c r="M930" s="252"/>
      <c r="N930" s="253"/>
      <c r="O930" s="253"/>
      <c r="P930" s="253"/>
      <c r="Q930" s="253"/>
      <c r="R930" s="253"/>
      <c r="S930" s="253"/>
      <c r="T930" s="25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5" t="s">
        <v>162</v>
      </c>
      <c r="AU930" s="255" t="s">
        <v>86</v>
      </c>
      <c r="AV930" s="14" t="s">
        <v>86</v>
      </c>
      <c r="AW930" s="14" t="s">
        <v>32</v>
      </c>
      <c r="AX930" s="14" t="s">
        <v>75</v>
      </c>
      <c r="AY930" s="255" t="s">
        <v>154</v>
      </c>
    </row>
    <row r="931" spans="1:51" s="13" customFormat="1" ht="12">
      <c r="A931" s="13"/>
      <c r="B931" s="234"/>
      <c r="C931" s="235"/>
      <c r="D931" s="236" t="s">
        <v>162</v>
      </c>
      <c r="E931" s="237" t="s">
        <v>1</v>
      </c>
      <c r="F931" s="238" t="s">
        <v>957</v>
      </c>
      <c r="G931" s="235"/>
      <c r="H931" s="237" t="s">
        <v>1</v>
      </c>
      <c r="I931" s="239"/>
      <c r="J931" s="235"/>
      <c r="K931" s="235"/>
      <c r="L931" s="240"/>
      <c r="M931" s="241"/>
      <c r="N931" s="242"/>
      <c r="O931" s="242"/>
      <c r="P931" s="242"/>
      <c r="Q931" s="242"/>
      <c r="R931" s="242"/>
      <c r="S931" s="242"/>
      <c r="T931" s="24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4" t="s">
        <v>162</v>
      </c>
      <c r="AU931" s="244" t="s">
        <v>86</v>
      </c>
      <c r="AV931" s="13" t="s">
        <v>83</v>
      </c>
      <c r="AW931" s="13" t="s">
        <v>32</v>
      </c>
      <c r="AX931" s="13" t="s">
        <v>75</v>
      </c>
      <c r="AY931" s="244" t="s">
        <v>154</v>
      </c>
    </row>
    <row r="932" spans="1:51" s="14" customFormat="1" ht="12">
      <c r="A932" s="14"/>
      <c r="B932" s="245"/>
      <c r="C932" s="246"/>
      <c r="D932" s="236" t="s">
        <v>162</v>
      </c>
      <c r="E932" s="247" t="s">
        <v>1</v>
      </c>
      <c r="F932" s="248" t="s">
        <v>1012</v>
      </c>
      <c r="G932" s="246"/>
      <c r="H932" s="249">
        <v>2.7</v>
      </c>
      <c r="I932" s="250"/>
      <c r="J932" s="246"/>
      <c r="K932" s="246"/>
      <c r="L932" s="251"/>
      <c r="M932" s="252"/>
      <c r="N932" s="253"/>
      <c r="O932" s="253"/>
      <c r="P932" s="253"/>
      <c r="Q932" s="253"/>
      <c r="R932" s="253"/>
      <c r="S932" s="253"/>
      <c r="T932" s="25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5" t="s">
        <v>162</v>
      </c>
      <c r="AU932" s="255" t="s">
        <v>86</v>
      </c>
      <c r="AV932" s="14" t="s">
        <v>86</v>
      </c>
      <c r="AW932" s="14" t="s">
        <v>32</v>
      </c>
      <c r="AX932" s="14" t="s">
        <v>75</v>
      </c>
      <c r="AY932" s="255" t="s">
        <v>154</v>
      </c>
    </row>
    <row r="933" spans="1:51" s="15" customFormat="1" ht="12">
      <c r="A933" s="15"/>
      <c r="B933" s="256"/>
      <c r="C933" s="257"/>
      <c r="D933" s="236" t="s">
        <v>162</v>
      </c>
      <c r="E933" s="258" t="s">
        <v>1</v>
      </c>
      <c r="F933" s="259" t="s">
        <v>172</v>
      </c>
      <c r="G933" s="257"/>
      <c r="H933" s="260">
        <v>7.2</v>
      </c>
      <c r="I933" s="261"/>
      <c r="J933" s="257"/>
      <c r="K933" s="257"/>
      <c r="L933" s="262"/>
      <c r="M933" s="263"/>
      <c r="N933" s="264"/>
      <c r="O933" s="264"/>
      <c r="P933" s="264"/>
      <c r="Q933" s="264"/>
      <c r="R933" s="264"/>
      <c r="S933" s="264"/>
      <c r="T933" s="26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66" t="s">
        <v>162</v>
      </c>
      <c r="AU933" s="266" t="s">
        <v>86</v>
      </c>
      <c r="AV933" s="15" t="s">
        <v>160</v>
      </c>
      <c r="AW933" s="15" t="s">
        <v>32</v>
      </c>
      <c r="AX933" s="15" t="s">
        <v>83</v>
      </c>
      <c r="AY933" s="266" t="s">
        <v>154</v>
      </c>
    </row>
    <row r="934" spans="1:65" s="2" customFormat="1" ht="24.15" customHeight="1">
      <c r="A934" s="39"/>
      <c r="B934" s="40"/>
      <c r="C934" s="220" t="s">
        <v>1013</v>
      </c>
      <c r="D934" s="220" t="s">
        <v>156</v>
      </c>
      <c r="E934" s="221" t="s">
        <v>1014</v>
      </c>
      <c r="F934" s="222" t="s">
        <v>1015</v>
      </c>
      <c r="G934" s="223" t="s">
        <v>304</v>
      </c>
      <c r="H934" s="224">
        <v>16.5</v>
      </c>
      <c r="I934" s="225"/>
      <c r="J934" s="226">
        <f>ROUND(I934*H934,2)</f>
        <v>0</v>
      </c>
      <c r="K934" s="227"/>
      <c r="L934" s="45"/>
      <c r="M934" s="228" t="s">
        <v>1</v>
      </c>
      <c r="N934" s="229" t="s">
        <v>40</v>
      </c>
      <c r="O934" s="92"/>
      <c r="P934" s="230">
        <f>O934*H934</f>
        <v>0</v>
      </c>
      <c r="Q934" s="230">
        <v>0</v>
      </c>
      <c r="R934" s="230">
        <f>Q934*H934</f>
        <v>0</v>
      </c>
      <c r="S934" s="230">
        <v>0</v>
      </c>
      <c r="T934" s="231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32" t="s">
        <v>267</v>
      </c>
      <c r="AT934" s="232" t="s">
        <v>156</v>
      </c>
      <c r="AU934" s="232" t="s">
        <v>86</v>
      </c>
      <c r="AY934" s="18" t="s">
        <v>154</v>
      </c>
      <c r="BE934" s="233">
        <f>IF(N934="základní",J934,0)</f>
        <v>0</v>
      </c>
      <c r="BF934" s="233">
        <f>IF(N934="snížená",J934,0)</f>
        <v>0</v>
      </c>
      <c r="BG934" s="233">
        <f>IF(N934="zákl. přenesená",J934,0)</f>
        <v>0</v>
      </c>
      <c r="BH934" s="233">
        <f>IF(N934="sníž. přenesená",J934,0)</f>
        <v>0</v>
      </c>
      <c r="BI934" s="233">
        <f>IF(N934="nulová",J934,0)</f>
        <v>0</v>
      </c>
      <c r="BJ934" s="18" t="s">
        <v>83</v>
      </c>
      <c r="BK934" s="233">
        <f>ROUND(I934*H934,2)</f>
        <v>0</v>
      </c>
      <c r="BL934" s="18" t="s">
        <v>267</v>
      </c>
      <c r="BM934" s="232" t="s">
        <v>1016</v>
      </c>
    </row>
    <row r="935" spans="1:51" s="13" customFormat="1" ht="12">
      <c r="A935" s="13"/>
      <c r="B935" s="234"/>
      <c r="C935" s="235"/>
      <c r="D935" s="236" t="s">
        <v>162</v>
      </c>
      <c r="E935" s="237" t="s">
        <v>1</v>
      </c>
      <c r="F935" s="238" t="s">
        <v>167</v>
      </c>
      <c r="G935" s="235"/>
      <c r="H935" s="237" t="s">
        <v>1</v>
      </c>
      <c r="I935" s="239"/>
      <c r="J935" s="235"/>
      <c r="K935" s="235"/>
      <c r="L935" s="240"/>
      <c r="M935" s="241"/>
      <c r="N935" s="242"/>
      <c r="O935" s="242"/>
      <c r="P935" s="242"/>
      <c r="Q935" s="242"/>
      <c r="R935" s="242"/>
      <c r="S935" s="242"/>
      <c r="T935" s="24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4" t="s">
        <v>162</v>
      </c>
      <c r="AU935" s="244" t="s">
        <v>86</v>
      </c>
      <c r="AV935" s="13" t="s">
        <v>83</v>
      </c>
      <c r="AW935" s="13" t="s">
        <v>32</v>
      </c>
      <c r="AX935" s="13" t="s">
        <v>75</v>
      </c>
      <c r="AY935" s="244" t="s">
        <v>154</v>
      </c>
    </row>
    <row r="936" spans="1:51" s="13" customFormat="1" ht="12">
      <c r="A936" s="13"/>
      <c r="B936" s="234"/>
      <c r="C936" s="235"/>
      <c r="D936" s="236" t="s">
        <v>162</v>
      </c>
      <c r="E936" s="237" t="s">
        <v>1</v>
      </c>
      <c r="F936" s="238" t="s">
        <v>235</v>
      </c>
      <c r="G936" s="235"/>
      <c r="H936" s="237" t="s">
        <v>1</v>
      </c>
      <c r="I936" s="239"/>
      <c r="J936" s="235"/>
      <c r="K936" s="235"/>
      <c r="L936" s="240"/>
      <c r="M936" s="241"/>
      <c r="N936" s="242"/>
      <c r="O936" s="242"/>
      <c r="P936" s="242"/>
      <c r="Q936" s="242"/>
      <c r="R936" s="242"/>
      <c r="S936" s="242"/>
      <c r="T936" s="24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4" t="s">
        <v>162</v>
      </c>
      <c r="AU936" s="244" t="s">
        <v>86</v>
      </c>
      <c r="AV936" s="13" t="s">
        <v>83</v>
      </c>
      <c r="AW936" s="13" t="s">
        <v>32</v>
      </c>
      <c r="AX936" s="13" t="s">
        <v>75</v>
      </c>
      <c r="AY936" s="244" t="s">
        <v>154</v>
      </c>
    </row>
    <row r="937" spans="1:51" s="14" customFormat="1" ht="12">
      <c r="A937" s="14"/>
      <c r="B937" s="245"/>
      <c r="C937" s="246"/>
      <c r="D937" s="236" t="s">
        <v>162</v>
      </c>
      <c r="E937" s="247" t="s">
        <v>1</v>
      </c>
      <c r="F937" s="248" t="s">
        <v>1017</v>
      </c>
      <c r="G937" s="246"/>
      <c r="H937" s="249">
        <v>13</v>
      </c>
      <c r="I937" s="250"/>
      <c r="J937" s="246"/>
      <c r="K937" s="246"/>
      <c r="L937" s="251"/>
      <c r="M937" s="252"/>
      <c r="N937" s="253"/>
      <c r="O937" s="253"/>
      <c r="P937" s="253"/>
      <c r="Q937" s="253"/>
      <c r="R937" s="253"/>
      <c r="S937" s="253"/>
      <c r="T937" s="25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5" t="s">
        <v>162</v>
      </c>
      <c r="AU937" s="255" t="s">
        <v>86</v>
      </c>
      <c r="AV937" s="14" t="s">
        <v>86</v>
      </c>
      <c r="AW937" s="14" t="s">
        <v>32</v>
      </c>
      <c r="AX937" s="14" t="s">
        <v>75</v>
      </c>
      <c r="AY937" s="255" t="s">
        <v>154</v>
      </c>
    </row>
    <row r="938" spans="1:51" s="13" customFormat="1" ht="12">
      <c r="A938" s="13"/>
      <c r="B938" s="234"/>
      <c r="C938" s="235"/>
      <c r="D938" s="236" t="s">
        <v>162</v>
      </c>
      <c r="E938" s="237" t="s">
        <v>1</v>
      </c>
      <c r="F938" s="238" t="s">
        <v>1018</v>
      </c>
      <c r="G938" s="235"/>
      <c r="H938" s="237" t="s">
        <v>1</v>
      </c>
      <c r="I938" s="239"/>
      <c r="J938" s="235"/>
      <c r="K938" s="235"/>
      <c r="L938" s="240"/>
      <c r="M938" s="241"/>
      <c r="N938" s="242"/>
      <c r="O938" s="242"/>
      <c r="P938" s="242"/>
      <c r="Q938" s="242"/>
      <c r="R938" s="242"/>
      <c r="S938" s="242"/>
      <c r="T938" s="24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4" t="s">
        <v>162</v>
      </c>
      <c r="AU938" s="244" t="s">
        <v>86</v>
      </c>
      <c r="AV938" s="13" t="s">
        <v>83</v>
      </c>
      <c r="AW938" s="13" t="s">
        <v>32</v>
      </c>
      <c r="AX938" s="13" t="s">
        <v>75</v>
      </c>
      <c r="AY938" s="244" t="s">
        <v>154</v>
      </c>
    </row>
    <row r="939" spans="1:51" s="13" customFormat="1" ht="12">
      <c r="A939" s="13"/>
      <c r="B939" s="234"/>
      <c r="C939" s="235"/>
      <c r="D939" s="236" t="s">
        <v>162</v>
      </c>
      <c r="E939" s="237" t="s">
        <v>1</v>
      </c>
      <c r="F939" s="238" t="s">
        <v>1019</v>
      </c>
      <c r="G939" s="235"/>
      <c r="H939" s="237" t="s">
        <v>1</v>
      </c>
      <c r="I939" s="239"/>
      <c r="J939" s="235"/>
      <c r="K939" s="235"/>
      <c r="L939" s="240"/>
      <c r="M939" s="241"/>
      <c r="N939" s="242"/>
      <c r="O939" s="242"/>
      <c r="P939" s="242"/>
      <c r="Q939" s="242"/>
      <c r="R939" s="242"/>
      <c r="S939" s="242"/>
      <c r="T939" s="24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4" t="s">
        <v>162</v>
      </c>
      <c r="AU939" s="244" t="s">
        <v>86</v>
      </c>
      <c r="AV939" s="13" t="s">
        <v>83</v>
      </c>
      <c r="AW939" s="13" t="s">
        <v>32</v>
      </c>
      <c r="AX939" s="13" t="s">
        <v>75</v>
      </c>
      <c r="AY939" s="244" t="s">
        <v>154</v>
      </c>
    </row>
    <row r="940" spans="1:51" s="14" customFormat="1" ht="12">
      <c r="A940" s="14"/>
      <c r="B940" s="245"/>
      <c r="C940" s="246"/>
      <c r="D940" s="236" t="s">
        <v>162</v>
      </c>
      <c r="E940" s="247" t="s">
        <v>1</v>
      </c>
      <c r="F940" s="248" t="s">
        <v>1020</v>
      </c>
      <c r="G940" s="246"/>
      <c r="H940" s="249">
        <v>3.5</v>
      </c>
      <c r="I940" s="250"/>
      <c r="J940" s="246"/>
      <c r="K940" s="246"/>
      <c r="L940" s="251"/>
      <c r="M940" s="252"/>
      <c r="N940" s="253"/>
      <c r="O940" s="253"/>
      <c r="P940" s="253"/>
      <c r="Q940" s="253"/>
      <c r="R940" s="253"/>
      <c r="S940" s="253"/>
      <c r="T940" s="25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5" t="s">
        <v>162</v>
      </c>
      <c r="AU940" s="255" t="s">
        <v>86</v>
      </c>
      <c r="AV940" s="14" t="s">
        <v>86</v>
      </c>
      <c r="AW940" s="14" t="s">
        <v>32</v>
      </c>
      <c r="AX940" s="14" t="s">
        <v>75</v>
      </c>
      <c r="AY940" s="255" t="s">
        <v>154</v>
      </c>
    </row>
    <row r="941" spans="1:51" s="15" customFormat="1" ht="12">
      <c r="A941" s="15"/>
      <c r="B941" s="256"/>
      <c r="C941" s="257"/>
      <c r="D941" s="236" t="s">
        <v>162</v>
      </c>
      <c r="E941" s="258" t="s">
        <v>1</v>
      </c>
      <c r="F941" s="259" t="s">
        <v>172</v>
      </c>
      <c r="G941" s="257"/>
      <c r="H941" s="260">
        <v>16.5</v>
      </c>
      <c r="I941" s="261"/>
      <c r="J941" s="257"/>
      <c r="K941" s="257"/>
      <c r="L941" s="262"/>
      <c r="M941" s="263"/>
      <c r="N941" s="264"/>
      <c r="O941" s="264"/>
      <c r="P941" s="264"/>
      <c r="Q941" s="264"/>
      <c r="R941" s="264"/>
      <c r="S941" s="264"/>
      <c r="T941" s="26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66" t="s">
        <v>162</v>
      </c>
      <c r="AU941" s="266" t="s">
        <v>86</v>
      </c>
      <c r="AV941" s="15" t="s">
        <v>160</v>
      </c>
      <c r="AW941" s="15" t="s">
        <v>32</v>
      </c>
      <c r="AX941" s="15" t="s">
        <v>83</v>
      </c>
      <c r="AY941" s="266" t="s">
        <v>154</v>
      </c>
    </row>
    <row r="942" spans="1:65" s="2" customFormat="1" ht="21.75" customHeight="1">
      <c r="A942" s="39"/>
      <c r="B942" s="40"/>
      <c r="C942" s="220" t="s">
        <v>1021</v>
      </c>
      <c r="D942" s="220" t="s">
        <v>156</v>
      </c>
      <c r="E942" s="221" t="s">
        <v>1022</v>
      </c>
      <c r="F942" s="222" t="s">
        <v>1023</v>
      </c>
      <c r="G942" s="223" t="s">
        <v>1024</v>
      </c>
      <c r="H942" s="224">
        <v>70</v>
      </c>
      <c r="I942" s="225"/>
      <c r="J942" s="226">
        <f>ROUND(I942*H942,2)</f>
        <v>0</v>
      </c>
      <c r="K942" s="227"/>
      <c r="L942" s="45"/>
      <c r="M942" s="228" t="s">
        <v>1</v>
      </c>
      <c r="N942" s="229" t="s">
        <v>40</v>
      </c>
      <c r="O942" s="92"/>
      <c r="P942" s="230">
        <f>O942*H942</f>
        <v>0</v>
      </c>
      <c r="Q942" s="230">
        <v>7E-05</v>
      </c>
      <c r="R942" s="230">
        <f>Q942*H942</f>
        <v>0.0049</v>
      </c>
      <c r="S942" s="230">
        <v>0</v>
      </c>
      <c r="T942" s="231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32" t="s">
        <v>267</v>
      </c>
      <c r="AT942" s="232" t="s">
        <v>156</v>
      </c>
      <c r="AU942" s="232" t="s">
        <v>86</v>
      </c>
      <c r="AY942" s="18" t="s">
        <v>154</v>
      </c>
      <c r="BE942" s="233">
        <f>IF(N942="základní",J942,0)</f>
        <v>0</v>
      </c>
      <c r="BF942" s="233">
        <f>IF(N942="snížená",J942,0)</f>
        <v>0</v>
      </c>
      <c r="BG942" s="233">
        <f>IF(N942="zákl. přenesená",J942,0)</f>
        <v>0</v>
      </c>
      <c r="BH942" s="233">
        <f>IF(N942="sníž. přenesená",J942,0)</f>
        <v>0</v>
      </c>
      <c r="BI942" s="233">
        <f>IF(N942="nulová",J942,0)</f>
        <v>0</v>
      </c>
      <c r="BJ942" s="18" t="s">
        <v>83</v>
      </c>
      <c r="BK942" s="233">
        <f>ROUND(I942*H942,2)</f>
        <v>0</v>
      </c>
      <c r="BL942" s="18" t="s">
        <v>267</v>
      </c>
      <c r="BM942" s="232" t="s">
        <v>1025</v>
      </c>
    </row>
    <row r="943" spans="1:51" s="13" customFormat="1" ht="12">
      <c r="A943" s="13"/>
      <c r="B943" s="234"/>
      <c r="C943" s="235"/>
      <c r="D943" s="236" t="s">
        <v>162</v>
      </c>
      <c r="E943" s="237" t="s">
        <v>1</v>
      </c>
      <c r="F943" s="238" t="s">
        <v>1026</v>
      </c>
      <c r="G943" s="235"/>
      <c r="H943" s="237" t="s">
        <v>1</v>
      </c>
      <c r="I943" s="239"/>
      <c r="J943" s="235"/>
      <c r="K943" s="235"/>
      <c r="L943" s="240"/>
      <c r="M943" s="241"/>
      <c r="N943" s="242"/>
      <c r="O943" s="242"/>
      <c r="P943" s="242"/>
      <c r="Q943" s="242"/>
      <c r="R943" s="242"/>
      <c r="S943" s="242"/>
      <c r="T943" s="24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4" t="s">
        <v>162</v>
      </c>
      <c r="AU943" s="244" t="s">
        <v>86</v>
      </c>
      <c r="AV943" s="13" t="s">
        <v>83</v>
      </c>
      <c r="AW943" s="13" t="s">
        <v>32</v>
      </c>
      <c r="AX943" s="13" t="s">
        <v>75</v>
      </c>
      <c r="AY943" s="244" t="s">
        <v>154</v>
      </c>
    </row>
    <row r="944" spans="1:51" s="13" customFormat="1" ht="12">
      <c r="A944" s="13"/>
      <c r="B944" s="234"/>
      <c r="C944" s="235"/>
      <c r="D944" s="236" t="s">
        <v>162</v>
      </c>
      <c r="E944" s="237" t="s">
        <v>1</v>
      </c>
      <c r="F944" s="238" t="s">
        <v>1027</v>
      </c>
      <c r="G944" s="235"/>
      <c r="H944" s="237" t="s">
        <v>1</v>
      </c>
      <c r="I944" s="239"/>
      <c r="J944" s="235"/>
      <c r="K944" s="235"/>
      <c r="L944" s="240"/>
      <c r="M944" s="241"/>
      <c r="N944" s="242"/>
      <c r="O944" s="242"/>
      <c r="P944" s="242"/>
      <c r="Q944" s="242"/>
      <c r="R944" s="242"/>
      <c r="S944" s="242"/>
      <c r="T944" s="24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4" t="s">
        <v>162</v>
      </c>
      <c r="AU944" s="244" t="s">
        <v>86</v>
      </c>
      <c r="AV944" s="13" t="s">
        <v>83</v>
      </c>
      <c r="AW944" s="13" t="s">
        <v>32</v>
      </c>
      <c r="AX944" s="13" t="s">
        <v>75</v>
      </c>
      <c r="AY944" s="244" t="s">
        <v>154</v>
      </c>
    </row>
    <row r="945" spans="1:51" s="13" customFormat="1" ht="12">
      <c r="A945" s="13"/>
      <c r="B945" s="234"/>
      <c r="C945" s="235"/>
      <c r="D945" s="236" t="s">
        <v>162</v>
      </c>
      <c r="E945" s="237" t="s">
        <v>1</v>
      </c>
      <c r="F945" s="238" t="s">
        <v>1028</v>
      </c>
      <c r="G945" s="235"/>
      <c r="H945" s="237" t="s">
        <v>1</v>
      </c>
      <c r="I945" s="239"/>
      <c r="J945" s="235"/>
      <c r="K945" s="235"/>
      <c r="L945" s="240"/>
      <c r="M945" s="241"/>
      <c r="N945" s="242"/>
      <c r="O945" s="242"/>
      <c r="P945" s="242"/>
      <c r="Q945" s="242"/>
      <c r="R945" s="242"/>
      <c r="S945" s="242"/>
      <c r="T945" s="24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4" t="s">
        <v>162</v>
      </c>
      <c r="AU945" s="244" t="s">
        <v>86</v>
      </c>
      <c r="AV945" s="13" t="s">
        <v>83</v>
      </c>
      <c r="AW945" s="13" t="s">
        <v>32</v>
      </c>
      <c r="AX945" s="13" t="s">
        <v>75</v>
      </c>
      <c r="AY945" s="244" t="s">
        <v>154</v>
      </c>
    </row>
    <row r="946" spans="1:51" s="14" customFormat="1" ht="12">
      <c r="A946" s="14"/>
      <c r="B946" s="245"/>
      <c r="C946" s="246"/>
      <c r="D946" s="236" t="s">
        <v>162</v>
      </c>
      <c r="E946" s="247" t="s">
        <v>1</v>
      </c>
      <c r="F946" s="248" t="s">
        <v>1029</v>
      </c>
      <c r="G946" s="246"/>
      <c r="H946" s="249">
        <v>70</v>
      </c>
      <c r="I946" s="250"/>
      <c r="J946" s="246"/>
      <c r="K946" s="246"/>
      <c r="L946" s="251"/>
      <c r="M946" s="252"/>
      <c r="N946" s="253"/>
      <c r="O946" s="253"/>
      <c r="P946" s="253"/>
      <c r="Q946" s="253"/>
      <c r="R946" s="253"/>
      <c r="S946" s="253"/>
      <c r="T946" s="25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5" t="s">
        <v>162</v>
      </c>
      <c r="AU946" s="255" t="s">
        <v>86</v>
      </c>
      <c r="AV946" s="14" t="s">
        <v>86</v>
      </c>
      <c r="AW946" s="14" t="s">
        <v>32</v>
      </c>
      <c r="AX946" s="14" t="s">
        <v>83</v>
      </c>
      <c r="AY946" s="255" t="s">
        <v>154</v>
      </c>
    </row>
    <row r="947" spans="1:65" s="2" customFormat="1" ht="24.15" customHeight="1">
      <c r="A947" s="39"/>
      <c r="B947" s="40"/>
      <c r="C947" s="278" t="s">
        <v>1030</v>
      </c>
      <c r="D947" s="278" t="s">
        <v>411</v>
      </c>
      <c r="E947" s="279" t="s">
        <v>1031</v>
      </c>
      <c r="F947" s="280" t="s">
        <v>1032</v>
      </c>
      <c r="G947" s="281" t="s">
        <v>1024</v>
      </c>
      <c r="H947" s="282">
        <v>30</v>
      </c>
      <c r="I947" s="283"/>
      <c r="J947" s="284">
        <f>ROUND(I947*H947,2)</f>
        <v>0</v>
      </c>
      <c r="K947" s="285"/>
      <c r="L947" s="286"/>
      <c r="M947" s="287" t="s">
        <v>1</v>
      </c>
      <c r="N947" s="288" t="s">
        <v>40</v>
      </c>
      <c r="O947" s="92"/>
      <c r="P947" s="230">
        <f>O947*H947</f>
        <v>0</v>
      </c>
      <c r="Q947" s="230">
        <v>0.001</v>
      </c>
      <c r="R947" s="230">
        <f>Q947*H947</f>
        <v>0.03</v>
      </c>
      <c r="S947" s="230">
        <v>0</v>
      </c>
      <c r="T947" s="231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32" t="s">
        <v>397</v>
      </c>
      <c r="AT947" s="232" t="s">
        <v>411</v>
      </c>
      <c r="AU947" s="232" t="s">
        <v>86</v>
      </c>
      <c r="AY947" s="18" t="s">
        <v>154</v>
      </c>
      <c r="BE947" s="233">
        <f>IF(N947="základní",J947,0)</f>
        <v>0</v>
      </c>
      <c r="BF947" s="233">
        <f>IF(N947="snížená",J947,0)</f>
        <v>0</v>
      </c>
      <c r="BG947" s="233">
        <f>IF(N947="zákl. přenesená",J947,0)</f>
        <v>0</v>
      </c>
      <c r="BH947" s="233">
        <f>IF(N947="sníž. přenesená",J947,0)</f>
        <v>0</v>
      </c>
      <c r="BI947" s="233">
        <f>IF(N947="nulová",J947,0)</f>
        <v>0</v>
      </c>
      <c r="BJ947" s="18" t="s">
        <v>83</v>
      </c>
      <c r="BK947" s="233">
        <f>ROUND(I947*H947,2)</f>
        <v>0</v>
      </c>
      <c r="BL947" s="18" t="s">
        <v>267</v>
      </c>
      <c r="BM947" s="232" t="s">
        <v>1033</v>
      </c>
    </row>
    <row r="948" spans="1:65" s="2" customFormat="1" ht="24.15" customHeight="1">
      <c r="A948" s="39"/>
      <c r="B948" s="40"/>
      <c r="C948" s="220" t="s">
        <v>1034</v>
      </c>
      <c r="D948" s="220" t="s">
        <v>156</v>
      </c>
      <c r="E948" s="221" t="s">
        <v>1035</v>
      </c>
      <c r="F948" s="222" t="s">
        <v>1036</v>
      </c>
      <c r="G948" s="223" t="s">
        <v>220</v>
      </c>
      <c r="H948" s="224">
        <v>11</v>
      </c>
      <c r="I948" s="225"/>
      <c r="J948" s="226">
        <f>ROUND(I948*H948,2)</f>
        <v>0</v>
      </c>
      <c r="K948" s="227"/>
      <c r="L948" s="45"/>
      <c r="M948" s="228" t="s">
        <v>1</v>
      </c>
      <c r="N948" s="229" t="s">
        <v>40</v>
      </c>
      <c r="O948" s="92"/>
      <c r="P948" s="230">
        <f>O948*H948</f>
        <v>0</v>
      </c>
      <c r="Q948" s="230">
        <v>0</v>
      </c>
      <c r="R948" s="230">
        <f>Q948*H948</f>
        <v>0</v>
      </c>
      <c r="S948" s="230">
        <v>0</v>
      </c>
      <c r="T948" s="231">
        <f>S948*H948</f>
        <v>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32" t="s">
        <v>267</v>
      </c>
      <c r="AT948" s="232" t="s">
        <v>156</v>
      </c>
      <c r="AU948" s="232" t="s">
        <v>86</v>
      </c>
      <c r="AY948" s="18" t="s">
        <v>154</v>
      </c>
      <c r="BE948" s="233">
        <f>IF(N948="základní",J948,0)</f>
        <v>0</v>
      </c>
      <c r="BF948" s="233">
        <f>IF(N948="snížená",J948,0)</f>
        <v>0</v>
      </c>
      <c r="BG948" s="233">
        <f>IF(N948="zákl. přenesená",J948,0)</f>
        <v>0</v>
      </c>
      <c r="BH948" s="233">
        <f>IF(N948="sníž. přenesená",J948,0)</f>
        <v>0</v>
      </c>
      <c r="BI948" s="233">
        <f>IF(N948="nulová",J948,0)</f>
        <v>0</v>
      </c>
      <c r="BJ948" s="18" t="s">
        <v>83</v>
      </c>
      <c r="BK948" s="233">
        <f>ROUND(I948*H948,2)</f>
        <v>0</v>
      </c>
      <c r="BL948" s="18" t="s">
        <v>267</v>
      </c>
      <c r="BM948" s="232" t="s">
        <v>1037</v>
      </c>
    </row>
    <row r="949" spans="1:51" s="13" customFormat="1" ht="12">
      <c r="A949" s="13"/>
      <c r="B949" s="234"/>
      <c r="C949" s="235"/>
      <c r="D949" s="236" t="s">
        <v>162</v>
      </c>
      <c r="E949" s="237" t="s">
        <v>1</v>
      </c>
      <c r="F949" s="238" t="s">
        <v>1038</v>
      </c>
      <c r="G949" s="235"/>
      <c r="H949" s="237" t="s">
        <v>1</v>
      </c>
      <c r="I949" s="239"/>
      <c r="J949" s="235"/>
      <c r="K949" s="235"/>
      <c r="L949" s="240"/>
      <c r="M949" s="241"/>
      <c r="N949" s="242"/>
      <c r="O949" s="242"/>
      <c r="P949" s="242"/>
      <c r="Q949" s="242"/>
      <c r="R949" s="242"/>
      <c r="S949" s="242"/>
      <c r="T949" s="24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4" t="s">
        <v>162</v>
      </c>
      <c r="AU949" s="244" t="s">
        <v>86</v>
      </c>
      <c r="AV949" s="13" t="s">
        <v>83</v>
      </c>
      <c r="AW949" s="13" t="s">
        <v>32</v>
      </c>
      <c r="AX949" s="13" t="s">
        <v>75</v>
      </c>
      <c r="AY949" s="244" t="s">
        <v>154</v>
      </c>
    </row>
    <row r="950" spans="1:51" s="13" customFormat="1" ht="12">
      <c r="A950" s="13"/>
      <c r="B950" s="234"/>
      <c r="C950" s="235"/>
      <c r="D950" s="236" t="s">
        <v>162</v>
      </c>
      <c r="E950" s="237" t="s">
        <v>1</v>
      </c>
      <c r="F950" s="238" t="s">
        <v>1039</v>
      </c>
      <c r="G950" s="235"/>
      <c r="H950" s="237" t="s">
        <v>1</v>
      </c>
      <c r="I950" s="239"/>
      <c r="J950" s="235"/>
      <c r="K950" s="235"/>
      <c r="L950" s="240"/>
      <c r="M950" s="241"/>
      <c r="N950" s="242"/>
      <c r="O950" s="242"/>
      <c r="P950" s="242"/>
      <c r="Q950" s="242"/>
      <c r="R950" s="242"/>
      <c r="S950" s="242"/>
      <c r="T950" s="24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4" t="s">
        <v>162</v>
      </c>
      <c r="AU950" s="244" t="s">
        <v>86</v>
      </c>
      <c r="AV950" s="13" t="s">
        <v>83</v>
      </c>
      <c r="AW950" s="13" t="s">
        <v>32</v>
      </c>
      <c r="AX950" s="13" t="s">
        <v>75</v>
      </c>
      <c r="AY950" s="244" t="s">
        <v>154</v>
      </c>
    </row>
    <row r="951" spans="1:51" s="14" customFormat="1" ht="12">
      <c r="A951" s="14"/>
      <c r="B951" s="245"/>
      <c r="C951" s="246"/>
      <c r="D951" s="236" t="s">
        <v>162</v>
      </c>
      <c r="E951" s="247" t="s">
        <v>1</v>
      </c>
      <c r="F951" s="248" t="s">
        <v>223</v>
      </c>
      <c r="G951" s="246"/>
      <c r="H951" s="249">
        <v>11</v>
      </c>
      <c r="I951" s="250"/>
      <c r="J951" s="246"/>
      <c r="K951" s="246"/>
      <c r="L951" s="251"/>
      <c r="M951" s="252"/>
      <c r="N951" s="253"/>
      <c r="O951" s="253"/>
      <c r="P951" s="253"/>
      <c r="Q951" s="253"/>
      <c r="R951" s="253"/>
      <c r="S951" s="253"/>
      <c r="T951" s="25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5" t="s">
        <v>162</v>
      </c>
      <c r="AU951" s="255" t="s">
        <v>86</v>
      </c>
      <c r="AV951" s="14" t="s">
        <v>86</v>
      </c>
      <c r="AW951" s="14" t="s">
        <v>32</v>
      </c>
      <c r="AX951" s="14" t="s">
        <v>83</v>
      </c>
      <c r="AY951" s="255" t="s">
        <v>154</v>
      </c>
    </row>
    <row r="952" spans="1:65" s="2" customFormat="1" ht="24.15" customHeight="1">
      <c r="A952" s="39"/>
      <c r="B952" s="40"/>
      <c r="C952" s="278" t="s">
        <v>1040</v>
      </c>
      <c r="D952" s="278" t="s">
        <v>411</v>
      </c>
      <c r="E952" s="279" t="s">
        <v>1041</v>
      </c>
      <c r="F952" s="280" t="s">
        <v>1042</v>
      </c>
      <c r="G952" s="281" t="s">
        <v>220</v>
      </c>
      <c r="H952" s="282">
        <v>11</v>
      </c>
      <c r="I952" s="283"/>
      <c r="J952" s="284">
        <f>ROUND(I952*H952,2)</f>
        <v>0</v>
      </c>
      <c r="K952" s="285"/>
      <c r="L952" s="286"/>
      <c r="M952" s="287" t="s">
        <v>1</v>
      </c>
      <c r="N952" s="288" t="s">
        <v>40</v>
      </c>
      <c r="O952" s="92"/>
      <c r="P952" s="230">
        <f>O952*H952</f>
        <v>0</v>
      </c>
      <c r="Q952" s="230">
        <v>0.001</v>
      </c>
      <c r="R952" s="230">
        <f>Q952*H952</f>
        <v>0.011</v>
      </c>
      <c r="S952" s="230">
        <v>0</v>
      </c>
      <c r="T952" s="231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32" t="s">
        <v>397</v>
      </c>
      <c r="AT952" s="232" t="s">
        <v>411</v>
      </c>
      <c r="AU952" s="232" t="s">
        <v>86</v>
      </c>
      <c r="AY952" s="18" t="s">
        <v>154</v>
      </c>
      <c r="BE952" s="233">
        <f>IF(N952="základní",J952,0)</f>
        <v>0</v>
      </c>
      <c r="BF952" s="233">
        <f>IF(N952="snížená",J952,0)</f>
        <v>0</v>
      </c>
      <c r="BG952" s="233">
        <f>IF(N952="zákl. přenesená",J952,0)</f>
        <v>0</v>
      </c>
      <c r="BH952" s="233">
        <f>IF(N952="sníž. přenesená",J952,0)</f>
        <v>0</v>
      </c>
      <c r="BI952" s="233">
        <f>IF(N952="nulová",J952,0)</f>
        <v>0</v>
      </c>
      <c r="BJ952" s="18" t="s">
        <v>83</v>
      </c>
      <c r="BK952" s="233">
        <f>ROUND(I952*H952,2)</f>
        <v>0</v>
      </c>
      <c r="BL952" s="18" t="s">
        <v>267</v>
      </c>
      <c r="BM952" s="232" t="s">
        <v>1043</v>
      </c>
    </row>
    <row r="953" spans="1:51" s="13" customFormat="1" ht="12">
      <c r="A953" s="13"/>
      <c r="B953" s="234"/>
      <c r="C953" s="235"/>
      <c r="D953" s="236" t="s">
        <v>162</v>
      </c>
      <c r="E953" s="237" t="s">
        <v>1</v>
      </c>
      <c r="F953" s="238" t="s">
        <v>1044</v>
      </c>
      <c r="G953" s="235"/>
      <c r="H953" s="237" t="s">
        <v>1</v>
      </c>
      <c r="I953" s="239"/>
      <c r="J953" s="235"/>
      <c r="K953" s="235"/>
      <c r="L953" s="240"/>
      <c r="M953" s="241"/>
      <c r="N953" s="242"/>
      <c r="O953" s="242"/>
      <c r="P953" s="242"/>
      <c r="Q953" s="242"/>
      <c r="R953" s="242"/>
      <c r="S953" s="242"/>
      <c r="T953" s="24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4" t="s">
        <v>162</v>
      </c>
      <c r="AU953" s="244" t="s">
        <v>86</v>
      </c>
      <c r="AV953" s="13" t="s">
        <v>83</v>
      </c>
      <c r="AW953" s="13" t="s">
        <v>32</v>
      </c>
      <c r="AX953" s="13" t="s">
        <v>75</v>
      </c>
      <c r="AY953" s="244" t="s">
        <v>154</v>
      </c>
    </row>
    <row r="954" spans="1:51" s="14" customFormat="1" ht="12">
      <c r="A954" s="14"/>
      <c r="B954" s="245"/>
      <c r="C954" s="246"/>
      <c r="D954" s="236" t="s">
        <v>162</v>
      </c>
      <c r="E954" s="247" t="s">
        <v>1</v>
      </c>
      <c r="F954" s="248" t="s">
        <v>223</v>
      </c>
      <c r="G954" s="246"/>
      <c r="H954" s="249">
        <v>11</v>
      </c>
      <c r="I954" s="250"/>
      <c r="J954" s="246"/>
      <c r="K954" s="246"/>
      <c r="L954" s="251"/>
      <c r="M954" s="252"/>
      <c r="N954" s="253"/>
      <c r="O954" s="253"/>
      <c r="P954" s="253"/>
      <c r="Q954" s="253"/>
      <c r="R954" s="253"/>
      <c r="S954" s="253"/>
      <c r="T954" s="25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55" t="s">
        <v>162</v>
      </c>
      <c r="AU954" s="255" t="s">
        <v>86</v>
      </c>
      <c r="AV954" s="14" t="s">
        <v>86</v>
      </c>
      <c r="AW954" s="14" t="s">
        <v>32</v>
      </c>
      <c r="AX954" s="14" t="s">
        <v>83</v>
      </c>
      <c r="AY954" s="255" t="s">
        <v>154</v>
      </c>
    </row>
    <row r="955" spans="1:65" s="2" customFormat="1" ht="24.15" customHeight="1">
      <c r="A955" s="39"/>
      <c r="B955" s="40"/>
      <c r="C955" s="220" t="s">
        <v>1045</v>
      </c>
      <c r="D955" s="220" t="s">
        <v>156</v>
      </c>
      <c r="E955" s="221" t="s">
        <v>1046</v>
      </c>
      <c r="F955" s="222" t="s">
        <v>1047</v>
      </c>
      <c r="G955" s="223" t="s">
        <v>205</v>
      </c>
      <c r="H955" s="224">
        <v>0.049</v>
      </c>
      <c r="I955" s="225"/>
      <c r="J955" s="226">
        <f>ROUND(I955*H955,2)</f>
        <v>0</v>
      </c>
      <c r="K955" s="227"/>
      <c r="L955" s="45"/>
      <c r="M955" s="228" t="s">
        <v>1</v>
      </c>
      <c r="N955" s="229" t="s">
        <v>40</v>
      </c>
      <c r="O955" s="92"/>
      <c r="P955" s="230">
        <f>O955*H955</f>
        <v>0</v>
      </c>
      <c r="Q955" s="230">
        <v>0</v>
      </c>
      <c r="R955" s="230">
        <f>Q955*H955</f>
        <v>0</v>
      </c>
      <c r="S955" s="230">
        <v>0</v>
      </c>
      <c r="T955" s="231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32" t="s">
        <v>267</v>
      </c>
      <c r="AT955" s="232" t="s">
        <v>156</v>
      </c>
      <c r="AU955" s="232" t="s">
        <v>86</v>
      </c>
      <c r="AY955" s="18" t="s">
        <v>154</v>
      </c>
      <c r="BE955" s="233">
        <f>IF(N955="základní",J955,0)</f>
        <v>0</v>
      </c>
      <c r="BF955" s="233">
        <f>IF(N955="snížená",J955,0)</f>
        <v>0</v>
      </c>
      <c r="BG955" s="233">
        <f>IF(N955="zákl. přenesená",J955,0)</f>
        <v>0</v>
      </c>
      <c r="BH955" s="233">
        <f>IF(N955="sníž. přenesená",J955,0)</f>
        <v>0</v>
      </c>
      <c r="BI955" s="233">
        <f>IF(N955="nulová",J955,0)</f>
        <v>0</v>
      </c>
      <c r="BJ955" s="18" t="s">
        <v>83</v>
      </c>
      <c r="BK955" s="233">
        <f>ROUND(I955*H955,2)</f>
        <v>0</v>
      </c>
      <c r="BL955" s="18" t="s">
        <v>267</v>
      </c>
      <c r="BM955" s="232" t="s">
        <v>1048</v>
      </c>
    </row>
    <row r="956" spans="1:63" s="12" customFormat="1" ht="22.8" customHeight="1">
      <c r="A956" s="12"/>
      <c r="B956" s="204"/>
      <c r="C956" s="205"/>
      <c r="D956" s="206" t="s">
        <v>74</v>
      </c>
      <c r="E956" s="218" t="s">
        <v>1049</v>
      </c>
      <c r="F956" s="218" t="s">
        <v>1050</v>
      </c>
      <c r="G956" s="205"/>
      <c r="H956" s="205"/>
      <c r="I956" s="208"/>
      <c r="J956" s="219">
        <f>BK956</f>
        <v>0</v>
      </c>
      <c r="K956" s="205"/>
      <c r="L956" s="210"/>
      <c r="M956" s="211"/>
      <c r="N956" s="212"/>
      <c r="O956" s="212"/>
      <c r="P956" s="213">
        <f>SUM(P957:P1009)</f>
        <v>0</v>
      </c>
      <c r="Q956" s="212"/>
      <c r="R956" s="213">
        <f>SUM(R957:R1009)</f>
        <v>1.01645</v>
      </c>
      <c r="S956" s="212"/>
      <c r="T956" s="214">
        <f>SUM(T957:T1009)</f>
        <v>0</v>
      </c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R956" s="215" t="s">
        <v>86</v>
      </c>
      <c r="AT956" s="216" t="s">
        <v>74</v>
      </c>
      <c r="AU956" s="216" t="s">
        <v>83</v>
      </c>
      <c r="AY956" s="215" t="s">
        <v>154</v>
      </c>
      <c r="BK956" s="217">
        <f>SUM(BK957:BK1009)</f>
        <v>0</v>
      </c>
    </row>
    <row r="957" spans="1:65" s="2" customFormat="1" ht="16.5" customHeight="1">
      <c r="A957" s="39"/>
      <c r="B957" s="40"/>
      <c r="C957" s="220" t="s">
        <v>1051</v>
      </c>
      <c r="D957" s="220" t="s">
        <v>156</v>
      </c>
      <c r="E957" s="221" t="s">
        <v>1052</v>
      </c>
      <c r="F957" s="222" t="s">
        <v>1053</v>
      </c>
      <c r="G957" s="223" t="s">
        <v>231</v>
      </c>
      <c r="H957" s="224">
        <v>17</v>
      </c>
      <c r="I957" s="225"/>
      <c r="J957" s="226">
        <f>ROUND(I957*H957,2)</f>
        <v>0</v>
      </c>
      <c r="K957" s="227"/>
      <c r="L957" s="45"/>
      <c r="M957" s="228" t="s">
        <v>1</v>
      </c>
      <c r="N957" s="229" t="s">
        <v>40</v>
      </c>
      <c r="O957" s="92"/>
      <c r="P957" s="230">
        <f>O957*H957</f>
        <v>0</v>
      </c>
      <c r="Q957" s="230">
        <v>0.0003</v>
      </c>
      <c r="R957" s="230">
        <f>Q957*H957</f>
        <v>0.0050999999999999995</v>
      </c>
      <c r="S957" s="230">
        <v>0</v>
      </c>
      <c r="T957" s="231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32" t="s">
        <v>267</v>
      </c>
      <c r="AT957" s="232" t="s">
        <v>156</v>
      </c>
      <c r="AU957" s="232" t="s">
        <v>86</v>
      </c>
      <c r="AY957" s="18" t="s">
        <v>154</v>
      </c>
      <c r="BE957" s="233">
        <f>IF(N957="základní",J957,0)</f>
        <v>0</v>
      </c>
      <c r="BF957" s="233">
        <f>IF(N957="snížená",J957,0)</f>
        <v>0</v>
      </c>
      <c r="BG957" s="233">
        <f>IF(N957="zákl. přenesená",J957,0)</f>
        <v>0</v>
      </c>
      <c r="BH957" s="233">
        <f>IF(N957="sníž. přenesená",J957,0)</f>
        <v>0</v>
      </c>
      <c r="BI957" s="233">
        <f>IF(N957="nulová",J957,0)</f>
        <v>0</v>
      </c>
      <c r="BJ957" s="18" t="s">
        <v>83</v>
      </c>
      <c r="BK957" s="233">
        <f>ROUND(I957*H957,2)</f>
        <v>0</v>
      </c>
      <c r="BL957" s="18" t="s">
        <v>267</v>
      </c>
      <c r="BM957" s="232" t="s">
        <v>1054</v>
      </c>
    </row>
    <row r="958" spans="1:51" s="13" customFormat="1" ht="12">
      <c r="A958" s="13"/>
      <c r="B958" s="234"/>
      <c r="C958" s="235"/>
      <c r="D958" s="236" t="s">
        <v>162</v>
      </c>
      <c r="E958" s="237" t="s">
        <v>1</v>
      </c>
      <c r="F958" s="238" t="s">
        <v>1055</v>
      </c>
      <c r="G958" s="235"/>
      <c r="H958" s="237" t="s">
        <v>1</v>
      </c>
      <c r="I958" s="239"/>
      <c r="J958" s="235"/>
      <c r="K958" s="235"/>
      <c r="L958" s="240"/>
      <c r="M958" s="241"/>
      <c r="N958" s="242"/>
      <c r="O958" s="242"/>
      <c r="P958" s="242"/>
      <c r="Q958" s="242"/>
      <c r="R958" s="242"/>
      <c r="S958" s="242"/>
      <c r="T958" s="24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4" t="s">
        <v>162</v>
      </c>
      <c r="AU958" s="244" t="s">
        <v>86</v>
      </c>
      <c r="AV958" s="13" t="s">
        <v>83</v>
      </c>
      <c r="AW958" s="13" t="s">
        <v>32</v>
      </c>
      <c r="AX958" s="13" t="s">
        <v>75</v>
      </c>
      <c r="AY958" s="244" t="s">
        <v>154</v>
      </c>
    </row>
    <row r="959" spans="1:51" s="14" customFormat="1" ht="12">
      <c r="A959" s="14"/>
      <c r="B959" s="245"/>
      <c r="C959" s="246"/>
      <c r="D959" s="236" t="s">
        <v>162</v>
      </c>
      <c r="E959" s="247" t="s">
        <v>1</v>
      </c>
      <c r="F959" s="248" t="s">
        <v>1056</v>
      </c>
      <c r="G959" s="246"/>
      <c r="H959" s="249">
        <v>17</v>
      </c>
      <c r="I959" s="250"/>
      <c r="J959" s="246"/>
      <c r="K959" s="246"/>
      <c r="L959" s="251"/>
      <c r="M959" s="252"/>
      <c r="N959" s="253"/>
      <c r="O959" s="253"/>
      <c r="P959" s="253"/>
      <c r="Q959" s="253"/>
      <c r="R959" s="253"/>
      <c r="S959" s="253"/>
      <c r="T959" s="25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5" t="s">
        <v>162</v>
      </c>
      <c r="AU959" s="255" t="s">
        <v>86</v>
      </c>
      <c r="AV959" s="14" t="s">
        <v>86</v>
      </c>
      <c r="AW959" s="14" t="s">
        <v>32</v>
      </c>
      <c r="AX959" s="14" t="s">
        <v>83</v>
      </c>
      <c r="AY959" s="255" t="s">
        <v>154</v>
      </c>
    </row>
    <row r="960" spans="1:65" s="2" customFormat="1" ht="24.15" customHeight="1">
      <c r="A960" s="39"/>
      <c r="B960" s="40"/>
      <c r="C960" s="220" t="s">
        <v>1057</v>
      </c>
      <c r="D960" s="220" t="s">
        <v>156</v>
      </c>
      <c r="E960" s="221" t="s">
        <v>1058</v>
      </c>
      <c r="F960" s="222" t="s">
        <v>1059</v>
      </c>
      <c r="G960" s="223" t="s">
        <v>231</v>
      </c>
      <c r="H960" s="224">
        <v>19</v>
      </c>
      <c r="I960" s="225"/>
      <c r="J960" s="226">
        <f>ROUND(I960*H960,2)</f>
        <v>0</v>
      </c>
      <c r="K960" s="227"/>
      <c r="L960" s="45"/>
      <c r="M960" s="228" t="s">
        <v>1</v>
      </c>
      <c r="N960" s="229" t="s">
        <v>40</v>
      </c>
      <c r="O960" s="92"/>
      <c r="P960" s="230">
        <f>O960*H960</f>
        <v>0</v>
      </c>
      <c r="Q960" s="230">
        <v>0.0015</v>
      </c>
      <c r="R960" s="230">
        <f>Q960*H960</f>
        <v>0.0285</v>
      </c>
      <c r="S960" s="230">
        <v>0</v>
      </c>
      <c r="T960" s="231">
        <f>S960*H960</f>
        <v>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32" t="s">
        <v>267</v>
      </c>
      <c r="AT960" s="232" t="s">
        <v>156</v>
      </c>
      <c r="AU960" s="232" t="s">
        <v>86</v>
      </c>
      <c r="AY960" s="18" t="s">
        <v>154</v>
      </c>
      <c r="BE960" s="233">
        <f>IF(N960="základní",J960,0)</f>
        <v>0</v>
      </c>
      <c r="BF960" s="233">
        <f>IF(N960="snížená",J960,0)</f>
        <v>0</v>
      </c>
      <c r="BG960" s="233">
        <f>IF(N960="zákl. přenesená",J960,0)</f>
        <v>0</v>
      </c>
      <c r="BH960" s="233">
        <f>IF(N960="sníž. přenesená",J960,0)</f>
        <v>0</v>
      </c>
      <c r="BI960" s="233">
        <f>IF(N960="nulová",J960,0)</f>
        <v>0</v>
      </c>
      <c r="BJ960" s="18" t="s">
        <v>83</v>
      </c>
      <c r="BK960" s="233">
        <f>ROUND(I960*H960,2)</f>
        <v>0</v>
      </c>
      <c r="BL960" s="18" t="s">
        <v>267</v>
      </c>
      <c r="BM960" s="232" t="s">
        <v>1060</v>
      </c>
    </row>
    <row r="961" spans="1:65" s="2" customFormat="1" ht="24.15" customHeight="1">
      <c r="A961" s="39"/>
      <c r="B961" s="40"/>
      <c r="C961" s="220" t="s">
        <v>1061</v>
      </c>
      <c r="D961" s="220" t="s">
        <v>156</v>
      </c>
      <c r="E961" s="221" t="s">
        <v>1062</v>
      </c>
      <c r="F961" s="222" t="s">
        <v>1063</v>
      </c>
      <c r="G961" s="223" t="s">
        <v>231</v>
      </c>
      <c r="H961" s="224">
        <v>17</v>
      </c>
      <c r="I961" s="225"/>
      <c r="J961" s="226">
        <f>ROUND(I961*H961,2)</f>
        <v>0</v>
      </c>
      <c r="K961" s="227"/>
      <c r="L961" s="45"/>
      <c r="M961" s="228" t="s">
        <v>1</v>
      </c>
      <c r="N961" s="229" t="s">
        <v>40</v>
      </c>
      <c r="O961" s="92"/>
      <c r="P961" s="230">
        <f>O961*H961</f>
        <v>0</v>
      </c>
      <c r="Q961" s="230">
        <v>0.0054</v>
      </c>
      <c r="R961" s="230">
        <f>Q961*H961</f>
        <v>0.0918</v>
      </c>
      <c r="S961" s="230">
        <v>0</v>
      </c>
      <c r="T961" s="231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32" t="s">
        <v>267</v>
      </c>
      <c r="AT961" s="232" t="s">
        <v>156</v>
      </c>
      <c r="AU961" s="232" t="s">
        <v>86</v>
      </c>
      <c r="AY961" s="18" t="s">
        <v>154</v>
      </c>
      <c r="BE961" s="233">
        <f>IF(N961="základní",J961,0)</f>
        <v>0</v>
      </c>
      <c r="BF961" s="233">
        <f>IF(N961="snížená",J961,0)</f>
        <v>0</v>
      </c>
      <c r="BG961" s="233">
        <f>IF(N961="zákl. přenesená",J961,0)</f>
        <v>0</v>
      </c>
      <c r="BH961" s="233">
        <f>IF(N961="sníž. přenesená",J961,0)</f>
        <v>0</v>
      </c>
      <c r="BI961" s="233">
        <f>IF(N961="nulová",J961,0)</f>
        <v>0</v>
      </c>
      <c r="BJ961" s="18" t="s">
        <v>83</v>
      </c>
      <c r="BK961" s="233">
        <f>ROUND(I961*H961,2)</f>
        <v>0</v>
      </c>
      <c r="BL961" s="18" t="s">
        <v>267</v>
      </c>
      <c r="BM961" s="232" t="s">
        <v>1064</v>
      </c>
    </row>
    <row r="962" spans="1:51" s="13" customFormat="1" ht="12">
      <c r="A962" s="13"/>
      <c r="B962" s="234"/>
      <c r="C962" s="235"/>
      <c r="D962" s="236" t="s">
        <v>162</v>
      </c>
      <c r="E962" s="237" t="s">
        <v>1</v>
      </c>
      <c r="F962" s="238" t="s">
        <v>213</v>
      </c>
      <c r="G962" s="235"/>
      <c r="H962" s="237" t="s">
        <v>1</v>
      </c>
      <c r="I962" s="239"/>
      <c r="J962" s="235"/>
      <c r="K962" s="235"/>
      <c r="L962" s="240"/>
      <c r="M962" s="241"/>
      <c r="N962" s="242"/>
      <c r="O962" s="242"/>
      <c r="P962" s="242"/>
      <c r="Q962" s="242"/>
      <c r="R962" s="242"/>
      <c r="S962" s="242"/>
      <c r="T962" s="24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4" t="s">
        <v>162</v>
      </c>
      <c r="AU962" s="244" t="s">
        <v>86</v>
      </c>
      <c r="AV962" s="13" t="s">
        <v>83</v>
      </c>
      <c r="AW962" s="13" t="s">
        <v>32</v>
      </c>
      <c r="AX962" s="13" t="s">
        <v>75</v>
      </c>
      <c r="AY962" s="244" t="s">
        <v>154</v>
      </c>
    </row>
    <row r="963" spans="1:51" s="13" customFormat="1" ht="12">
      <c r="A963" s="13"/>
      <c r="B963" s="234"/>
      <c r="C963" s="235"/>
      <c r="D963" s="236" t="s">
        <v>162</v>
      </c>
      <c r="E963" s="237" t="s">
        <v>1</v>
      </c>
      <c r="F963" s="238" t="s">
        <v>1065</v>
      </c>
      <c r="G963" s="235"/>
      <c r="H963" s="237" t="s">
        <v>1</v>
      </c>
      <c r="I963" s="239"/>
      <c r="J963" s="235"/>
      <c r="K963" s="235"/>
      <c r="L963" s="240"/>
      <c r="M963" s="241"/>
      <c r="N963" s="242"/>
      <c r="O963" s="242"/>
      <c r="P963" s="242"/>
      <c r="Q963" s="242"/>
      <c r="R963" s="242"/>
      <c r="S963" s="242"/>
      <c r="T963" s="24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4" t="s">
        <v>162</v>
      </c>
      <c r="AU963" s="244" t="s">
        <v>86</v>
      </c>
      <c r="AV963" s="13" t="s">
        <v>83</v>
      </c>
      <c r="AW963" s="13" t="s">
        <v>32</v>
      </c>
      <c r="AX963" s="13" t="s">
        <v>75</v>
      </c>
      <c r="AY963" s="244" t="s">
        <v>154</v>
      </c>
    </row>
    <row r="964" spans="1:51" s="14" customFormat="1" ht="12">
      <c r="A964" s="14"/>
      <c r="B964" s="245"/>
      <c r="C964" s="246"/>
      <c r="D964" s="236" t="s">
        <v>162</v>
      </c>
      <c r="E964" s="247" t="s">
        <v>1</v>
      </c>
      <c r="F964" s="248" t="s">
        <v>1066</v>
      </c>
      <c r="G964" s="246"/>
      <c r="H964" s="249">
        <v>5</v>
      </c>
      <c r="I964" s="250"/>
      <c r="J964" s="246"/>
      <c r="K964" s="246"/>
      <c r="L964" s="251"/>
      <c r="M964" s="252"/>
      <c r="N964" s="253"/>
      <c r="O964" s="253"/>
      <c r="P964" s="253"/>
      <c r="Q964" s="253"/>
      <c r="R964" s="253"/>
      <c r="S964" s="253"/>
      <c r="T964" s="25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5" t="s">
        <v>162</v>
      </c>
      <c r="AU964" s="255" t="s">
        <v>86</v>
      </c>
      <c r="AV964" s="14" t="s">
        <v>86</v>
      </c>
      <c r="AW964" s="14" t="s">
        <v>32</v>
      </c>
      <c r="AX964" s="14" t="s">
        <v>75</v>
      </c>
      <c r="AY964" s="255" t="s">
        <v>154</v>
      </c>
    </row>
    <row r="965" spans="1:51" s="13" customFormat="1" ht="12">
      <c r="A965" s="13"/>
      <c r="B965" s="234"/>
      <c r="C965" s="235"/>
      <c r="D965" s="236" t="s">
        <v>162</v>
      </c>
      <c r="E965" s="237" t="s">
        <v>1</v>
      </c>
      <c r="F965" s="238" t="s">
        <v>167</v>
      </c>
      <c r="G965" s="235"/>
      <c r="H965" s="237" t="s">
        <v>1</v>
      </c>
      <c r="I965" s="239"/>
      <c r="J965" s="235"/>
      <c r="K965" s="235"/>
      <c r="L965" s="240"/>
      <c r="M965" s="241"/>
      <c r="N965" s="242"/>
      <c r="O965" s="242"/>
      <c r="P965" s="242"/>
      <c r="Q965" s="242"/>
      <c r="R965" s="242"/>
      <c r="S965" s="242"/>
      <c r="T965" s="24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4" t="s">
        <v>162</v>
      </c>
      <c r="AU965" s="244" t="s">
        <v>86</v>
      </c>
      <c r="AV965" s="13" t="s">
        <v>83</v>
      </c>
      <c r="AW965" s="13" t="s">
        <v>32</v>
      </c>
      <c r="AX965" s="13" t="s">
        <v>75</v>
      </c>
      <c r="AY965" s="244" t="s">
        <v>154</v>
      </c>
    </row>
    <row r="966" spans="1:51" s="13" customFormat="1" ht="12">
      <c r="A966" s="13"/>
      <c r="B966" s="234"/>
      <c r="C966" s="235"/>
      <c r="D966" s="236" t="s">
        <v>162</v>
      </c>
      <c r="E966" s="237" t="s">
        <v>1</v>
      </c>
      <c r="F966" s="238" t="s">
        <v>340</v>
      </c>
      <c r="G966" s="235"/>
      <c r="H966" s="237" t="s">
        <v>1</v>
      </c>
      <c r="I966" s="239"/>
      <c r="J966" s="235"/>
      <c r="K966" s="235"/>
      <c r="L966" s="240"/>
      <c r="M966" s="241"/>
      <c r="N966" s="242"/>
      <c r="O966" s="242"/>
      <c r="P966" s="242"/>
      <c r="Q966" s="242"/>
      <c r="R966" s="242"/>
      <c r="S966" s="242"/>
      <c r="T966" s="24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4" t="s">
        <v>162</v>
      </c>
      <c r="AU966" s="244" t="s">
        <v>86</v>
      </c>
      <c r="AV966" s="13" t="s">
        <v>83</v>
      </c>
      <c r="AW966" s="13" t="s">
        <v>32</v>
      </c>
      <c r="AX966" s="13" t="s">
        <v>75</v>
      </c>
      <c r="AY966" s="244" t="s">
        <v>154</v>
      </c>
    </row>
    <row r="967" spans="1:51" s="14" customFormat="1" ht="12">
      <c r="A967" s="14"/>
      <c r="B967" s="245"/>
      <c r="C967" s="246"/>
      <c r="D967" s="236" t="s">
        <v>162</v>
      </c>
      <c r="E967" s="247" t="s">
        <v>1</v>
      </c>
      <c r="F967" s="248" t="s">
        <v>423</v>
      </c>
      <c r="G967" s="246"/>
      <c r="H967" s="249">
        <v>12</v>
      </c>
      <c r="I967" s="250"/>
      <c r="J967" s="246"/>
      <c r="K967" s="246"/>
      <c r="L967" s="251"/>
      <c r="M967" s="252"/>
      <c r="N967" s="253"/>
      <c r="O967" s="253"/>
      <c r="P967" s="253"/>
      <c r="Q967" s="253"/>
      <c r="R967" s="253"/>
      <c r="S967" s="253"/>
      <c r="T967" s="25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5" t="s">
        <v>162</v>
      </c>
      <c r="AU967" s="255" t="s">
        <v>86</v>
      </c>
      <c r="AV967" s="14" t="s">
        <v>86</v>
      </c>
      <c r="AW967" s="14" t="s">
        <v>32</v>
      </c>
      <c r="AX967" s="14" t="s">
        <v>75</v>
      </c>
      <c r="AY967" s="255" t="s">
        <v>154</v>
      </c>
    </row>
    <row r="968" spans="1:51" s="15" customFormat="1" ht="12">
      <c r="A968" s="15"/>
      <c r="B968" s="256"/>
      <c r="C968" s="257"/>
      <c r="D968" s="236" t="s">
        <v>162</v>
      </c>
      <c r="E968" s="258" t="s">
        <v>1</v>
      </c>
      <c r="F968" s="259" t="s">
        <v>172</v>
      </c>
      <c r="G968" s="257"/>
      <c r="H968" s="260">
        <v>17</v>
      </c>
      <c r="I968" s="261"/>
      <c r="J968" s="257"/>
      <c r="K968" s="257"/>
      <c r="L968" s="262"/>
      <c r="M968" s="263"/>
      <c r="N968" s="264"/>
      <c r="O968" s="264"/>
      <c r="P968" s="264"/>
      <c r="Q968" s="264"/>
      <c r="R968" s="264"/>
      <c r="S968" s="264"/>
      <c r="T968" s="26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T968" s="266" t="s">
        <v>162</v>
      </c>
      <c r="AU968" s="266" t="s">
        <v>86</v>
      </c>
      <c r="AV968" s="15" t="s">
        <v>160</v>
      </c>
      <c r="AW968" s="15" t="s">
        <v>32</v>
      </c>
      <c r="AX968" s="15" t="s">
        <v>83</v>
      </c>
      <c r="AY968" s="266" t="s">
        <v>154</v>
      </c>
    </row>
    <row r="969" spans="1:65" s="2" customFormat="1" ht="24.15" customHeight="1">
      <c r="A969" s="39"/>
      <c r="B969" s="40"/>
      <c r="C969" s="220" t="s">
        <v>1067</v>
      </c>
      <c r="D969" s="220" t="s">
        <v>156</v>
      </c>
      <c r="E969" s="221" t="s">
        <v>1068</v>
      </c>
      <c r="F969" s="222" t="s">
        <v>1069</v>
      </c>
      <c r="G969" s="223" t="s">
        <v>231</v>
      </c>
      <c r="H969" s="224">
        <v>17</v>
      </c>
      <c r="I969" s="225"/>
      <c r="J969" s="226">
        <f>ROUND(I969*H969,2)</f>
        <v>0</v>
      </c>
      <c r="K969" s="227"/>
      <c r="L969" s="45"/>
      <c r="M969" s="228" t="s">
        <v>1</v>
      </c>
      <c r="N969" s="229" t="s">
        <v>40</v>
      </c>
      <c r="O969" s="92"/>
      <c r="P969" s="230">
        <f>O969*H969</f>
        <v>0</v>
      </c>
      <c r="Q969" s="230">
        <v>0</v>
      </c>
      <c r="R969" s="230">
        <f>Q969*H969</f>
        <v>0</v>
      </c>
      <c r="S969" s="230">
        <v>0</v>
      </c>
      <c r="T969" s="231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32" t="s">
        <v>267</v>
      </c>
      <c r="AT969" s="232" t="s">
        <v>156</v>
      </c>
      <c r="AU969" s="232" t="s">
        <v>86</v>
      </c>
      <c r="AY969" s="18" t="s">
        <v>154</v>
      </c>
      <c r="BE969" s="233">
        <f>IF(N969="základní",J969,0)</f>
        <v>0</v>
      </c>
      <c r="BF969" s="233">
        <f>IF(N969="snížená",J969,0)</f>
        <v>0</v>
      </c>
      <c r="BG969" s="233">
        <f>IF(N969="zákl. přenesená",J969,0)</f>
        <v>0</v>
      </c>
      <c r="BH969" s="233">
        <f>IF(N969="sníž. přenesená",J969,0)</f>
        <v>0</v>
      </c>
      <c r="BI969" s="233">
        <f>IF(N969="nulová",J969,0)</f>
        <v>0</v>
      </c>
      <c r="BJ969" s="18" t="s">
        <v>83</v>
      </c>
      <c r="BK969" s="233">
        <f>ROUND(I969*H969,2)</f>
        <v>0</v>
      </c>
      <c r="BL969" s="18" t="s">
        <v>267</v>
      </c>
      <c r="BM969" s="232" t="s">
        <v>1070</v>
      </c>
    </row>
    <row r="970" spans="1:51" s="13" customFormat="1" ht="12">
      <c r="A970" s="13"/>
      <c r="B970" s="234"/>
      <c r="C970" s="235"/>
      <c r="D970" s="236" t="s">
        <v>162</v>
      </c>
      <c r="E970" s="237" t="s">
        <v>1</v>
      </c>
      <c r="F970" s="238" t="s">
        <v>1071</v>
      </c>
      <c r="G970" s="235"/>
      <c r="H970" s="237" t="s">
        <v>1</v>
      </c>
      <c r="I970" s="239"/>
      <c r="J970" s="235"/>
      <c r="K970" s="235"/>
      <c r="L970" s="240"/>
      <c r="M970" s="241"/>
      <c r="N970" s="242"/>
      <c r="O970" s="242"/>
      <c r="P970" s="242"/>
      <c r="Q970" s="242"/>
      <c r="R970" s="242"/>
      <c r="S970" s="242"/>
      <c r="T970" s="24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4" t="s">
        <v>162</v>
      </c>
      <c r="AU970" s="244" t="s">
        <v>86</v>
      </c>
      <c r="AV970" s="13" t="s">
        <v>83</v>
      </c>
      <c r="AW970" s="13" t="s">
        <v>32</v>
      </c>
      <c r="AX970" s="13" t="s">
        <v>75</v>
      </c>
      <c r="AY970" s="244" t="s">
        <v>154</v>
      </c>
    </row>
    <row r="971" spans="1:51" s="14" customFormat="1" ht="12">
      <c r="A971" s="14"/>
      <c r="B971" s="245"/>
      <c r="C971" s="246"/>
      <c r="D971" s="236" t="s">
        <v>162</v>
      </c>
      <c r="E971" s="247" t="s">
        <v>1</v>
      </c>
      <c r="F971" s="248" t="s">
        <v>1056</v>
      </c>
      <c r="G971" s="246"/>
      <c r="H971" s="249">
        <v>17</v>
      </c>
      <c r="I971" s="250"/>
      <c r="J971" s="246"/>
      <c r="K971" s="246"/>
      <c r="L971" s="251"/>
      <c r="M971" s="252"/>
      <c r="N971" s="253"/>
      <c r="O971" s="253"/>
      <c r="P971" s="253"/>
      <c r="Q971" s="253"/>
      <c r="R971" s="253"/>
      <c r="S971" s="253"/>
      <c r="T971" s="25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5" t="s">
        <v>162</v>
      </c>
      <c r="AU971" s="255" t="s">
        <v>86</v>
      </c>
      <c r="AV971" s="14" t="s">
        <v>86</v>
      </c>
      <c r="AW971" s="14" t="s">
        <v>32</v>
      </c>
      <c r="AX971" s="14" t="s">
        <v>83</v>
      </c>
      <c r="AY971" s="255" t="s">
        <v>154</v>
      </c>
    </row>
    <row r="972" spans="1:65" s="2" customFormat="1" ht="37.8" customHeight="1">
      <c r="A972" s="39"/>
      <c r="B972" s="40"/>
      <c r="C972" s="278" t="s">
        <v>1072</v>
      </c>
      <c r="D972" s="278" t="s">
        <v>411</v>
      </c>
      <c r="E972" s="279" t="s">
        <v>1073</v>
      </c>
      <c r="F972" s="280" t="s">
        <v>1074</v>
      </c>
      <c r="G972" s="281" t="s">
        <v>231</v>
      </c>
      <c r="H972" s="282">
        <v>20</v>
      </c>
      <c r="I972" s="283"/>
      <c r="J972" s="284">
        <f>ROUND(I972*H972,2)</f>
        <v>0</v>
      </c>
      <c r="K972" s="285"/>
      <c r="L972" s="286"/>
      <c r="M972" s="287" t="s">
        <v>1</v>
      </c>
      <c r="N972" s="288" t="s">
        <v>40</v>
      </c>
      <c r="O972" s="92"/>
      <c r="P972" s="230">
        <f>O972*H972</f>
        <v>0</v>
      </c>
      <c r="Q972" s="230">
        <v>0.0192</v>
      </c>
      <c r="R972" s="230">
        <f>Q972*H972</f>
        <v>0.38399999999999995</v>
      </c>
      <c r="S972" s="230">
        <v>0</v>
      </c>
      <c r="T972" s="231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32" t="s">
        <v>397</v>
      </c>
      <c r="AT972" s="232" t="s">
        <v>411</v>
      </c>
      <c r="AU972" s="232" t="s">
        <v>86</v>
      </c>
      <c r="AY972" s="18" t="s">
        <v>154</v>
      </c>
      <c r="BE972" s="233">
        <f>IF(N972="základní",J972,0)</f>
        <v>0</v>
      </c>
      <c r="BF972" s="233">
        <f>IF(N972="snížená",J972,0)</f>
        <v>0</v>
      </c>
      <c r="BG972" s="233">
        <f>IF(N972="zákl. přenesená",J972,0)</f>
        <v>0</v>
      </c>
      <c r="BH972" s="233">
        <f>IF(N972="sníž. přenesená",J972,0)</f>
        <v>0</v>
      </c>
      <c r="BI972" s="233">
        <f>IF(N972="nulová",J972,0)</f>
        <v>0</v>
      </c>
      <c r="BJ972" s="18" t="s">
        <v>83</v>
      </c>
      <c r="BK972" s="233">
        <f>ROUND(I972*H972,2)</f>
        <v>0</v>
      </c>
      <c r="BL972" s="18" t="s">
        <v>267</v>
      </c>
      <c r="BM972" s="232" t="s">
        <v>1075</v>
      </c>
    </row>
    <row r="973" spans="1:51" s="13" customFormat="1" ht="12">
      <c r="A973" s="13"/>
      <c r="B973" s="234"/>
      <c r="C973" s="235"/>
      <c r="D973" s="236" t="s">
        <v>162</v>
      </c>
      <c r="E973" s="237" t="s">
        <v>1</v>
      </c>
      <c r="F973" s="238" t="s">
        <v>1076</v>
      </c>
      <c r="G973" s="235"/>
      <c r="H973" s="237" t="s">
        <v>1</v>
      </c>
      <c r="I973" s="239"/>
      <c r="J973" s="235"/>
      <c r="K973" s="235"/>
      <c r="L973" s="240"/>
      <c r="M973" s="241"/>
      <c r="N973" s="242"/>
      <c r="O973" s="242"/>
      <c r="P973" s="242"/>
      <c r="Q973" s="242"/>
      <c r="R973" s="242"/>
      <c r="S973" s="242"/>
      <c r="T973" s="24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4" t="s">
        <v>162</v>
      </c>
      <c r="AU973" s="244" t="s">
        <v>86</v>
      </c>
      <c r="AV973" s="13" t="s">
        <v>83</v>
      </c>
      <c r="AW973" s="13" t="s">
        <v>32</v>
      </c>
      <c r="AX973" s="13" t="s">
        <v>75</v>
      </c>
      <c r="AY973" s="244" t="s">
        <v>154</v>
      </c>
    </row>
    <row r="974" spans="1:51" s="14" customFormat="1" ht="12">
      <c r="A974" s="14"/>
      <c r="B974" s="245"/>
      <c r="C974" s="246"/>
      <c r="D974" s="236" t="s">
        <v>162</v>
      </c>
      <c r="E974" s="247" t="s">
        <v>1</v>
      </c>
      <c r="F974" s="248" t="s">
        <v>1077</v>
      </c>
      <c r="G974" s="246"/>
      <c r="H974" s="249">
        <v>20</v>
      </c>
      <c r="I974" s="250"/>
      <c r="J974" s="246"/>
      <c r="K974" s="246"/>
      <c r="L974" s="251"/>
      <c r="M974" s="252"/>
      <c r="N974" s="253"/>
      <c r="O974" s="253"/>
      <c r="P974" s="253"/>
      <c r="Q974" s="253"/>
      <c r="R974" s="253"/>
      <c r="S974" s="253"/>
      <c r="T974" s="25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5" t="s">
        <v>162</v>
      </c>
      <c r="AU974" s="255" t="s">
        <v>86</v>
      </c>
      <c r="AV974" s="14" t="s">
        <v>86</v>
      </c>
      <c r="AW974" s="14" t="s">
        <v>32</v>
      </c>
      <c r="AX974" s="14" t="s">
        <v>83</v>
      </c>
      <c r="AY974" s="255" t="s">
        <v>154</v>
      </c>
    </row>
    <row r="975" spans="1:51" s="13" customFormat="1" ht="12">
      <c r="A975" s="13"/>
      <c r="B975" s="234"/>
      <c r="C975" s="235"/>
      <c r="D975" s="236" t="s">
        <v>162</v>
      </c>
      <c r="E975" s="237" t="s">
        <v>1</v>
      </c>
      <c r="F975" s="238" t="s">
        <v>1078</v>
      </c>
      <c r="G975" s="235"/>
      <c r="H975" s="237" t="s">
        <v>1</v>
      </c>
      <c r="I975" s="239"/>
      <c r="J975" s="235"/>
      <c r="K975" s="235"/>
      <c r="L975" s="240"/>
      <c r="M975" s="241"/>
      <c r="N975" s="242"/>
      <c r="O975" s="242"/>
      <c r="P975" s="242"/>
      <c r="Q975" s="242"/>
      <c r="R975" s="242"/>
      <c r="S975" s="242"/>
      <c r="T975" s="24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4" t="s">
        <v>162</v>
      </c>
      <c r="AU975" s="244" t="s">
        <v>86</v>
      </c>
      <c r="AV975" s="13" t="s">
        <v>83</v>
      </c>
      <c r="AW975" s="13" t="s">
        <v>32</v>
      </c>
      <c r="AX975" s="13" t="s">
        <v>75</v>
      </c>
      <c r="AY975" s="244" t="s">
        <v>154</v>
      </c>
    </row>
    <row r="976" spans="1:65" s="2" customFormat="1" ht="24.15" customHeight="1">
      <c r="A976" s="39"/>
      <c r="B976" s="40"/>
      <c r="C976" s="220" t="s">
        <v>1079</v>
      </c>
      <c r="D976" s="220" t="s">
        <v>156</v>
      </c>
      <c r="E976" s="221" t="s">
        <v>1080</v>
      </c>
      <c r="F976" s="222" t="s">
        <v>1081</v>
      </c>
      <c r="G976" s="223" t="s">
        <v>304</v>
      </c>
      <c r="H976" s="224">
        <v>7</v>
      </c>
      <c r="I976" s="225"/>
      <c r="J976" s="226">
        <f>ROUND(I976*H976,2)</f>
        <v>0</v>
      </c>
      <c r="K976" s="227"/>
      <c r="L976" s="45"/>
      <c r="M976" s="228" t="s">
        <v>1</v>
      </c>
      <c r="N976" s="229" t="s">
        <v>40</v>
      </c>
      <c r="O976" s="92"/>
      <c r="P976" s="230">
        <f>O976*H976</f>
        <v>0</v>
      </c>
      <c r="Q976" s="230">
        <v>0.00058</v>
      </c>
      <c r="R976" s="230">
        <f>Q976*H976</f>
        <v>0.00406</v>
      </c>
      <c r="S976" s="230">
        <v>0</v>
      </c>
      <c r="T976" s="231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32" t="s">
        <v>267</v>
      </c>
      <c r="AT976" s="232" t="s">
        <v>156</v>
      </c>
      <c r="AU976" s="232" t="s">
        <v>86</v>
      </c>
      <c r="AY976" s="18" t="s">
        <v>154</v>
      </c>
      <c r="BE976" s="233">
        <f>IF(N976="základní",J976,0)</f>
        <v>0</v>
      </c>
      <c r="BF976" s="233">
        <f>IF(N976="snížená",J976,0)</f>
        <v>0</v>
      </c>
      <c r="BG976" s="233">
        <f>IF(N976="zákl. přenesená",J976,0)</f>
        <v>0</v>
      </c>
      <c r="BH976" s="233">
        <f>IF(N976="sníž. přenesená",J976,0)</f>
        <v>0</v>
      </c>
      <c r="BI976" s="233">
        <f>IF(N976="nulová",J976,0)</f>
        <v>0</v>
      </c>
      <c r="BJ976" s="18" t="s">
        <v>83</v>
      </c>
      <c r="BK976" s="233">
        <f>ROUND(I976*H976,2)</f>
        <v>0</v>
      </c>
      <c r="BL976" s="18" t="s">
        <v>267</v>
      </c>
      <c r="BM976" s="232" t="s">
        <v>1082</v>
      </c>
    </row>
    <row r="977" spans="1:51" s="13" customFormat="1" ht="12">
      <c r="A977" s="13"/>
      <c r="B977" s="234"/>
      <c r="C977" s="235"/>
      <c r="D977" s="236" t="s">
        <v>162</v>
      </c>
      <c r="E977" s="237" t="s">
        <v>1</v>
      </c>
      <c r="F977" s="238" t="s">
        <v>167</v>
      </c>
      <c r="G977" s="235"/>
      <c r="H977" s="237" t="s">
        <v>1</v>
      </c>
      <c r="I977" s="239"/>
      <c r="J977" s="235"/>
      <c r="K977" s="235"/>
      <c r="L977" s="240"/>
      <c r="M977" s="241"/>
      <c r="N977" s="242"/>
      <c r="O977" s="242"/>
      <c r="P977" s="242"/>
      <c r="Q977" s="242"/>
      <c r="R977" s="242"/>
      <c r="S977" s="242"/>
      <c r="T977" s="24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4" t="s">
        <v>162</v>
      </c>
      <c r="AU977" s="244" t="s">
        <v>86</v>
      </c>
      <c r="AV977" s="13" t="s">
        <v>83</v>
      </c>
      <c r="AW977" s="13" t="s">
        <v>32</v>
      </c>
      <c r="AX977" s="13" t="s">
        <v>75</v>
      </c>
      <c r="AY977" s="244" t="s">
        <v>154</v>
      </c>
    </row>
    <row r="978" spans="1:51" s="13" customFormat="1" ht="12">
      <c r="A978" s="13"/>
      <c r="B978" s="234"/>
      <c r="C978" s="235"/>
      <c r="D978" s="236" t="s">
        <v>162</v>
      </c>
      <c r="E978" s="237" t="s">
        <v>1</v>
      </c>
      <c r="F978" s="238" t="s">
        <v>422</v>
      </c>
      <c r="G978" s="235"/>
      <c r="H978" s="237" t="s">
        <v>1</v>
      </c>
      <c r="I978" s="239"/>
      <c r="J978" s="235"/>
      <c r="K978" s="235"/>
      <c r="L978" s="240"/>
      <c r="M978" s="241"/>
      <c r="N978" s="242"/>
      <c r="O978" s="242"/>
      <c r="P978" s="242"/>
      <c r="Q978" s="242"/>
      <c r="R978" s="242"/>
      <c r="S978" s="242"/>
      <c r="T978" s="24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4" t="s">
        <v>162</v>
      </c>
      <c r="AU978" s="244" t="s">
        <v>86</v>
      </c>
      <c r="AV978" s="13" t="s">
        <v>83</v>
      </c>
      <c r="AW978" s="13" t="s">
        <v>32</v>
      </c>
      <c r="AX978" s="13" t="s">
        <v>75</v>
      </c>
      <c r="AY978" s="244" t="s">
        <v>154</v>
      </c>
    </row>
    <row r="979" spans="1:51" s="14" customFormat="1" ht="12">
      <c r="A979" s="14"/>
      <c r="B979" s="245"/>
      <c r="C979" s="246"/>
      <c r="D979" s="236" t="s">
        <v>162</v>
      </c>
      <c r="E979" s="247" t="s">
        <v>1</v>
      </c>
      <c r="F979" s="248" t="s">
        <v>1083</v>
      </c>
      <c r="G979" s="246"/>
      <c r="H979" s="249">
        <v>7</v>
      </c>
      <c r="I979" s="250"/>
      <c r="J979" s="246"/>
      <c r="K979" s="246"/>
      <c r="L979" s="251"/>
      <c r="M979" s="252"/>
      <c r="N979" s="253"/>
      <c r="O979" s="253"/>
      <c r="P979" s="253"/>
      <c r="Q979" s="253"/>
      <c r="R979" s="253"/>
      <c r="S979" s="253"/>
      <c r="T979" s="25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5" t="s">
        <v>162</v>
      </c>
      <c r="AU979" s="255" t="s">
        <v>86</v>
      </c>
      <c r="AV979" s="14" t="s">
        <v>86</v>
      </c>
      <c r="AW979" s="14" t="s">
        <v>32</v>
      </c>
      <c r="AX979" s="14" t="s">
        <v>83</v>
      </c>
      <c r="AY979" s="255" t="s">
        <v>154</v>
      </c>
    </row>
    <row r="980" spans="1:65" s="2" customFormat="1" ht="16.5" customHeight="1">
      <c r="A980" s="39"/>
      <c r="B980" s="40"/>
      <c r="C980" s="278" t="s">
        <v>1084</v>
      </c>
      <c r="D980" s="278" t="s">
        <v>411</v>
      </c>
      <c r="E980" s="279" t="s">
        <v>1085</v>
      </c>
      <c r="F980" s="280" t="s">
        <v>1086</v>
      </c>
      <c r="G980" s="281" t="s">
        <v>220</v>
      </c>
      <c r="H980" s="282">
        <v>77</v>
      </c>
      <c r="I980" s="283"/>
      <c r="J980" s="284">
        <f>ROUND(I980*H980,2)</f>
        <v>0</v>
      </c>
      <c r="K980" s="285"/>
      <c r="L980" s="286"/>
      <c r="M980" s="287" t="s">
        <v>1</v>
      </c>
      <c r="N980" s="288" t="s">
        <v>40</v>
      </c>
      <c r="O980" s="92"/>
      <c r="P980" s="230">
        <f>O980*H980</f>
        <v>0</v>
      </c>
      <c r="Q980" s="230">
        <v>0.0001</v>
      </c>
      <c r="R980" s="230">
        <f>Q980*H980</f>
        <v>0.0077</v>
      </c>
      <c r="S980" s="230">
        <v>0</v>
      </c>
      <c r="T980" s="231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32" t="s">
        <v>397</v>
      </c>
      <c r="AT980" s="232" t="s">
        <v>411</v>
      </c>
      <c r="AU980" s="232" t="s">
        <v>86</v>
      </c>
      <c r="AY980" s="18" t="s">
        <v>154</v>
      </c>
      <c r="BE980" s="233">
        <f>IF(N980="základní",J980,0)</f>
        <v>0</v>
      </c>
      <c r="BF980" s="233">
        <f>IF(N980="snížená",J980,0)</f>
        <v>0</v>
      </c>
      <c r="BG980" s="233">
        <f>IF(N980="zákl. přenesená",J980,0)</f>
        <v>0</v>
      </c>
      <c r="BH980" s="233">
        <f>IF(N980="sníž. přenesená",J980,0)</f>
        <v>0</v>
      </c>
      <c r="BI980" s="233">
        <f>IF(N980="nulová",J980,0)</f>
        <v>0</v>
      </c>
      <c r="BJ980" s="18" t="s">
        <v>83</v>
      </c>
      <c r="BK980" s="233">
        <f>ROUND(I980*H980,2)</f>
        <v>0</v>
      </c>
      <c r="BL980" s="18" t="s">
        <v>267</v>
      </c>
      <c r="BM980" s="232" t="s">
        <v>1087</v>
      </c>
    </row>
    <row r="981" spans="1:51" s="13" customFormat="1" ht="12">
      <c r="A981" s="13"/>
      <c r="B981" s="234"/>
      <c r="C981" s="235"/>
      <c r="D981" s="236" t="s">
        <v>162</v>
      </c>
      <c r="E981" s="237" t="s">
        <v>1</v>
      </c>
      <c r="F981" s="238" t="s">
        <v>1088</v>
      </c>
      <c r="G981" s="235"/>
      <c r="H981" s="237" t="s">
        <v>1</v>
      </c>
      <c r="I981" s="239"/>
      <c r="J981" s="235"/>
      <c r="K981" s="235"/>
      <c r="L981" s="240"/>
      <c r="M981" s="241"/>
      <c r="N981" s="242"/>
      <c r="O981" s="242"/>
      <c r="P981" s="242"/>
      <c r="Q981" s="242"/>
      <c r="R981" s="242"/>
      <c r="S981" s="242"/>
      <c r="T981" s="24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4" t="s">
        <v>162</v>
      </c>
      <c r="AU981" s="244" t="s">
        <v>86</v>
      </c>
      <c r="AV981" s="13" t="s">
        <v>83</v>
      </c>
      <c r="AW981" s="13" t="s">
        <v>32</v>
      </c>
      <c r="AX981" s="13" t="s">
        <v>75</v>
      </c>
      <c r="AY981" s="244" t="s">
        <v>154</v>
      </c>
    </row>
    <row r="982" spans="1:51" s="14" customFormat="1" ht="12">
      <c r="A982" s="14"/>
      <c r="B982" s="245"/>
      <c r="C982" s="246"/>
      <c r="D982" s="236" t="s">
        <v>162</v>
      </c>
      <c r="E982" s="247" t="s">
        <v>1</v>
      </c>
      <c r="F982" s="248" t="s">
        <v>1089</v>
      </c>
      <c r="G982" s="246"/>
      <c r="H982" s="249">
        <v>77</v>
      </c>
      <c r="I982" s="250"/>
      <c r="J982" s="246"/>
      <c r="K982" s="246"/>
      <c r="L982" s="251"/>
      <c r="M982" s="252"/>
      <c r="N982" s="253"/>
      <c r="O982" s="253"/>
      <c r="P982" s="253"/>
      <c r="Q982" s="253"/>
      <c r="R982" s="253"/>
      <c r="S982" s="253"/>
      <c r="T982" s="25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5" t="s">
        <v>162</v>
      </c>
      <c r="AU982" s="255" t="s">
        <v>86</v>
      </c>
      <c r="AV982" s="14" t="s">
        <v>86</v>
      </c>
      <c r="AW982" s="14" t="s">
        <v>32</v>
      </c>
      <c r="AX982" s="14" t="s">
        <v>83</v>
      </c>
      <c r="AY982" s="255" t="s">
        <v>154</v>
      </c>
    </row>
    <row r="983" spans="1:65" s="2" customFormat="1" ht="24.15" customHeight="1">
      <c r="A983" s="39"/>
      <c r="B983" s="40"/>
      <c r="C983" s="220" t="s">
        <v>1090</v>
      </c>
      <c r="D983" s="220" t="s">
        <v>156</v>
      </c>
      <c r="E983" s="221" t="s">
        <v>1091</v>
      </c>
      <c r="F983" s="222" t="s">
        <v>1092</v>
      </c>
      <c r="G983" s="223" t="s">
        <v>231</v>
      </c>
      <c r="H983" s="224">
        <v>8.2</v>
      </c>
      <c r="I983" s="225"/>
      <c r="J983" s="226">
        <f>ROUND(I983*H983,2)</f>
        <v>0</v>
      </c>
      <c r="K983" s="227"/>
      <c r="L983" s="45"/>
      <c r="M983" s="228" t="s">
        <v>1</v>
      </c>
      <c r="N983" s="229" t="s">
        <v>40</v>
      </c>
      <c r="O983" s="92"/>
      <c r="P983" s="230">
        <f>O983*H983</f>
        <v>0</v>
      </c>
      <c r="Q983" s="230">
        <v>0.0057</v>
      </c>
      <c r="R983" s="230">
        <f>Q983*H983</f>
        <v>0.04674</v>
      </c>
      <c r="S983" s="230">
        <v>0</v>
      </c>
      <c r="T983" s="231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32" t="s">
        <v>267</v>
      </c>
      <c r="AT983" s="232" t="s">
        <v>156</v>
      </c>
      <c r="AU983" s="232" t="s">
        <v>86</v>
      </c>
      <c r="AY983" s="18" t="s">
        <v>154</v>
      </c>
      <c r="BE983" s="233">
        <f>IF(N983="základní",J983,0)</f>
        <v>0</v>
      </c>
      <c r="BF983" s="233">
        <f>IF(N983="snížená",J983,0)</f>
        <v>0</v>
      </c>
      <c r="BG983" s="233">
        <f>IF(N983="zákl. přenesená",J983,0)</f>
        <v>0</v>
      </c>
      <c r="BH983" s="233">
        <f>IF(N983="sníž. přenesená",J983,0)</f>
        <v>0</v>
      </c>
      <c r="BI983" s="233">
        <f>IF(N983="nulová",J983,0)</f>
        <v>0</v>
      </c>
      <c r="BJ983" s="18" t="s">
        <v>83</v>
      </c>
      <c r="BK983" s="233">
        <f>ROUND(I983*H983,2)</f>
        <v>0</v>
      </c>
      <c r="BL983" s="18" t="s">
        <v>267</v>
      </c>
      <c r="BM983" s="232" t="s">
        <v>1093</v>
      </c>
    </row>
    <row r="984" spans="1:51" s="13" customFormat="1" ht="12">
      <c r="A984" s="13"/>
      <c r="B984" s="234"/>
      <c r="C984" s="235"/>
      <c r="D984" s="236" t="s">
        <v>162</v>
      </c>
      <c r="E984" s="237" t="s">
        <v>1</v>
      </c>
      <c r="F984" s="238" t="s">
        <v>1094</v>
      </c>
      <c r="G984" s="235"/>
      <c r="H984" s="237" t="s">
        <v>1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4" t="s">
        <v>162</v>
      </c>
      <c r="AU984" s="244" t="s">
        <v>86</v>
      </c>
      <c r="AV984" s="13" t="s">
        <v>83</v>
      </c>
      <c r="AW984" s="13" t="s">
        <v>32</v>
      </c>
      <c r="AX984" s="13" t="s">
        <v>75</v>
      </c>
      <c r="AY984" s="244" t="s">
        <v>154</v>
      </c>
    </row>
    <row r="985" spans="1:51" s="14" customFormat="1" ht="12">
      <c r="A985" s="14"/>
      <c r="B985" s="245"/>
      <c r="C985" s="246"/>
      <c r="D985" s="236" t="s">
        <v>162</v>
      </c>
      <c r="E985" s="247" t="s">
        <v>1</v>
      </c>
      <c r="F985" s="248" t="s">
        <v>1095</v>
      </c>
      <c r="G985" s="246"/>
      <c r="H985" s="249">
        <v>4.5</v>
      </c>
      <c r="I985" s="250"/>
      <c r="J985" s="246"/>
      <c r="K985" s="246"/>
      <c r="L985" s="251"/>
      <c r="M985" s="252"/>
      <c r="N985" s="253"/>
      <c r="O985" s="253"/>
      <c r="P985" s="253"/>
      <c r="Q985" s="253"/>
      <c r="R985" s="253"/>
      <c r="S985" s="253"/>
      <c r="T985" s="25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5" t="s">
        <v>162</v>
      </c>
      <c r="AU985" s="255" t="s">
        <v>86</v>
      </c>
      <c r="AV985" s="14" t="s">
        <v>86</v>
      </c>
      <c r="AW985" s="14" t="s">
        <v>32</v>
      </c>
      <c r="AX985" s="14" t="s">
        <v>75</v>
      </c>
      <c r="AY985" s="255" t="s">
        <v>154</v>
      </c>
    </row>
    <row r="986" spans="1:51" s="13" customFormat="1" ht="12">
      <c r="A986" s="13"/>
      <c r="B986" s="234"/>
      <c r="C986" s="235"/>
      <c r="D986" s="236" t="s">
        <v>162</v>
      </c>
      <c r="E986" s="237" t="s">
        <v>1</v>
      </c>
      <c r="F986" s="238" t="s">
        <v>1096</v>
      </c>
      <c r="G986" s="235"/>
      <c r="H986" s="237" t="s">
        <v>1</v>
      </c>
      <c r="I986" s="239"/>
      <c r="J986" s="235"/>
      <c r="K986" s="235"/>
      <c r="L986" s="240"/>
      <c r="M986" s="241"/>
      <c r="N986" s="242"/>
      <c r="O986" s="242"/>
      <c r="P986" s="242"/>
      <c r="Q986" s="242"/>
      <c r="R986" s="242"/>
      <c r="S986" s="242"/>
      <c r="T986" s="24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4" t="s">
        <v>162</v>
      </c>
      <c r="AU986" s="244" t="s">
        <v>86</v>
      </c>
      <c r="AV986" s="13" t="s">
        <v>83</v>
      </c>
      <c r="AW986" s="13" t="s">
        <v>32</v>
      </c>
      <c r="AX986" s="13" t="s">
        <v>75</v>
      </c>
      <c r="AY986" s="244" t="s">
        <v>154</v>
      </c>
    </row>
    <row r="987" spans="1:51" s="14" customFormat="1" ht="12">
      <c r="A987" s="14"/>
      <c r="B987" s="245"/>
      <c r="C987" s="246"/>
      <c r="D987" s="236" t="s">
        <v>162</v>
      </c>
      <c r="E987" s="247" t="s">
        <v>1</v>
      </c>
      <c r="F987" s="248" t="s">
        <v>1097</v>
      </c>
      <c r="G987" s="246"/>
      <c r="H987" s="249">
        <v>1</v>
      </c>
      <c r="I987" s="250"/>
      <c r="J987" s="246"/>
      <c r="K987" s="246"/>
      <c r="L987" s="251"/>
      <c r="M987" s="252"/>
      <c r="N987" s="253"/>
      <c r="O987" s="253"/>
      <c r="P987" s="253"/>
      <c r="Q987" s="253"/>
      <c r="R987" s="253"/>
      <c r="S987" s="253"/>
      <c r="T987" s="25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5" t="s">
        <v>162</v>
      </c>
      <c r="AU987" s="255" t="s">
        <v>86</v>
      </c>
      <c r="AV987" s="14" t="s">
        <v>86</v>
      </c>
      <c r="AW987" s="14" t="s">
        <v>32</v>
      </c>
      <c r="AX987" s="14" t="s">
        <v>75</v>
      </c>
      <c r="AY987" s="255" t="s">
        <v>154</v>
      </c>
    </row>
    <row r="988" spans="1:51" s="16" customFormat="1" ht="12">
      <c r="A988" s="16"/>
      <c r="B988" s="267"/>
      <c r="C988" s="268"/>
      <c r="D988" s="236" t="s">
        <v>162</v>
      </c>
      <c r="E988" s="269" t="s">
        <v>1</v>
      </c>
      <c r="F988" s="270" t="s">
        <v>373</v>
      </c>
      <c r="G988" s="268"/>
      <c r="H988" s="271">
        <v>5.5</v>
      </c>
      <c r="I988" s="272"/>
      <c r="J988" s="268"/>
      <c r="K988" s="268"/>
      <c r="L988" s="273"/>
      <c r="M988" s="274"/>
      <c r="N988" s="275"/>
      <c r="O988" s="275"/>
      <c r="P988" s="275"/>
      <c r="Q988" s="275"/>
      <c r="R988" s="275"/>
      <c r="S988" s="275"/>
      <c r="T988" s="27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T988" s="277" t="s">
        <v>162</v>
      </c>
      <c r="AU988" s="277" t="s">
        <v>86</v>
      </c>
      <c r="AV988" s="16" t="s">
        <v>180</v>
      </c>
      <c r="AW988" s="16" t="s">
        <v>32</v>
      </c>
      <c r="AX988" s="16" t="s">
        <v>75</v>
      </c>
      <c r="AY988" s="277" t="s">
        <v>154</v>
      </c>
    </row>
    <row r="989" spans="1:51" s="13" customFormat="1" ht="12">
      <c r="A989" s="13"/>
      <c r="B989" s="234"/>
      <c r="C989" s="235"/>
      <c r="D989" s="236" t="s">
        <v>162</v>
      </c>
      <c r="E989" s="237" t="s">
        <v>1</v>
      </c>
      <c r="F989" s="238" t="s">
        <v>1098</v>
      </c>
      <c r="G989" s="235"/>
      <c r="H989" s="237" t="s">
        <v>1</v>
      </c>
      <c r="I989" s="239"/>
      <c r="J989" s="235"/>
      <c r="K989" s="235"/>
      <c r="L989" s="240"/>
      <c r="M989" s="241"/>
      <c r="N989" s="242"/>
      <c r="O989" s="242"/>
      <c r="P989" s="242"/>
      <c r="Q989" s="242"/>
      <c r="R989" s="242"/>
      <c r="S989" s="242"/>
      <c r="T989" s="24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4" t="s">
        <v>162</v>
      </c>
      <c r="AU989" s="244" t="s">
        <v>86</v>
      </c>
      <c r="AV989" s="13" t="s">
        <v>83</v>
      </c>
      <c r="AW989" s="13" t="s">
        <v>32</v>
      </c>
      <c r="AX989" s="13" t="s">
        <v>75</v>
      </c>
      <c r="AY989" s="244" t="s">
        <v>154</v>
      </c>
    </row>
    <row r="990" spans="1:51" s="13" customFormat="1" ht="12">
      <c r="A990" s="13"/>
      <c r="B990" s="234"/>
      <c r="C990" s="235"/>
      <c r="D990" s="236" t="s">
        <v>162</v>
      </c>
      <c r="E990" s="237" t="s">
        <v>1</v>
      </c>
      <c r="F990" s="238" t="s">
        <v>167</v>
      </c>
      <c r="G990" s="235"/>
      <c r="H990" s="237" t="s">
        <v>1</v>
      </c>
      <c r="I990" s="239"/>
      <c r="J990" s="235"/>
      <c r="K990" s="235"/>
      <c r="L990" s="240"/>
      <c r="M990" s="241"/>
      <c r="N990" s="242"/>
      <c r="O990" s="242"/>
      <c r="P990" s="242"/>
      <c r="Q990" s="242"/>
      <c r="R990" s="242"/>
      <c r="S990" s="242"/>
      <c r="T990" s="24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4" t="s">
        <v>162</v>
      </c>
      <c r="AU990" s="244" t="s">
        <v>86</v>
      </c>
      <c r="AV990" s="13" t="s">
        <v>83</v>
      </c>
      <c r="AW990" s="13" t="s">
        <v>32</v>
      </c>
      <c r="AX990" s="13" t="s">
        <v>75</v>
      </c>
      <c r="AY990" s="244" t="s">
        <v>154</v>
      </c>
    </row>
    <row r="991" spans="1:51" s="13" customFormat="1" ht="12">
      <c r="A991" s="13"/>
      <c r="B991" s="234"/>
      <c r="C991" s="235"/>
      <c r="D991" s="236" t="s">
        <v>162</v>
      </c>
      <c r="E991" s="237" t="s">
        <v>1</v>
      </c>
      <c r="F991" s="238" t="s">
        <v>1099</v>
      </c>
      <c r="G991" s="235"/>
      <c r="H991" s="237" t="s">
        <v>1</v>
      </c>
      <c r="I991" s="239"/>
      <c r="J991" s="235"/>
      <c r="K991" s="235"/>
      <c r="L991" s="240"/>
      <c r="M991" s="241"/>
      <c r="N991" s="242"/>
      <c r="O991" s="242"/>
      <c r="P991" s="242"/>
      <c r="Q991" s="242"/>
      <c r="R991" s="242"/>
      <c r="S991" s="242"/>
      <c r="T991" s="24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4" t="s">
        <v>162</v>
      </c>
      <c r="AU991" s="244" t="s">
        <v>86</v>
      </c>
      <c r="AV991" s="13" t="s">
        <v>83</v>
      </c>
      <c r="AW991" s="13" t="s">
        <v>32</v>
      </c>
      <c r="AX991" s="13" t="s">
        <v>75</v>
      </c>
      <c r="AY991" s="244" t="s">
        <v>154</v>
      </c>
    </row>
    <row r="992" spans="1:51" s="14" customFormat="1" ht="12">
      <c r="A992" s="14"/>
      <c r="B992" s="245"/>
      <c r="C992" s="246"/>
      <c r="D992" s="236" t="s">
        <v>162</v>
      </c>
      <c r="E992" s="247" t="s">
        <v>1</v>
      </c>
      <c r="F992" s="248" t="s">
        <v>1100</v>
      </c>
      <c r="G992" s="246"/>
      <c r="H992" s="249">
        <v>1.68</v>
      </c>
      <c r="I992" s="250"/>
      <c r="J992" s="246"/>
      <c r="K992" s="246"/>
      <c r="L992" s="251"/>
      <c r="M992" s="252"/>
      <c r="N992" s="253"/>
      <c r="O992" s="253"/>
      <c r="P992" s="253"/>
      <c r="Q992" s="253"/>
      <c r="R992" s="253"/>
      <c r="S992" s="253"/>
      <c r="T992" s="25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5" t="s">
        <v>162</v>
      </c>
      <c r="AU992" s="255" t="s">
        <v>86</v>
      </c>
      <c r="AV992" s="14" t="s">
        <v>86</v>
      </c>
      <c r="AW992" s="14" t="s">
        <v>32</v>
      </c>
      <c r="AX992" s="14" t="s">
        <v>75</v>
      </c>
      <c r="AY992" s="255" t="s">
        <v>154</v>
      </c>
    </row>
    <row r="993" spans="1:51" s="13" customFormat="1" ht="12">
      <c r="A993" s="13"/>
      <c r="B993" s="234"/>
      <c r="C993" s="235"/>
      <c r="D993" s="236" t="s">
        <v>162</v>
      </c>
      <c r="E993" s="237" t="s">
        <v>1</v>
      </c>
      <c r="F993" s="238" t="s">
        <v>1094</v>
      </c>
      <c r="G993" s="235"/>
      <c r="H993" s="237" t="s">
        <v>1</v>
      </c>
      <c r="I993" s="239"/>
      <c r="J993" s="235"/>
      <c r="K993" s="235"/>
      <c r="L993" s="240"/>
      <c r="M993" s="241"/>
      <c r="N993" s="242"/>
      <c r="O993" s="242"/>
      <c r="P993" s="242"/>
      <c r="Q993" s="242"/>
      <c r="R993" s="242"/>
      <c r="S993" s="242"/>
      <c r="T993" s="24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4" t="s">
        <v>162</v>
      </c>
      <c r="AU993" s="244" t="s">
        <v>86</v>
      </c>
      <c r="AV993" s="13" t="s">
        <v>83</v>
      </c>
      <c r="AW993" s="13" t="s">
        <v>32</v>
      </c>
      <c r="AX993" s="13" t="s">
        <v>75</v>
      </c>
      <c r="AY993" s="244" t="s">
        <v>154</v>
      </c>
    </row>
    <row r="994" spans="1:51" s="14" customFormat="1" ht="12">
      <c r="A994" s="14"/>
      <c r="B994" s="245"/>
      <c r="C994" s="246"/>
      <c r="D994" s="236" t="s">
        <v>162</v>
      </c>
      <c r="E994" s="247" t="s">
        <v>1</v>
      </c>
      <c r="F994" s="248" t="s">
        <v>1101</v>
      </c>
      <c r="G994" s="246"/>
      <c r="H994" s="249">
        <v>0.46</v>
      </c>
      <c r="I994" s="250"/>
      <c r="J994" s="246"/>
      <c r="K994" s="246"/>
      <c r="L994" s="251"/>
      <c r="M994" s="252"/>
      <c r="N994" s="253"/>
      <c r="O994" s="253"/>
      <c r="P994" s="253"/>
      <c r="Q994" s="253"/>
      <c r="R994" s="253"/>
      <c r="S994" s="253"/>
      <c r="T994" s="25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5" t="s">
        <v>162</v>
      </c>
      <c r="AU994" s="255" t="s">
        <v>86</v>
      </c>
      <c r="AV994" s="14" t="s">
        <v>86</v>
      </c>
      <c r="AW994" s="14" t="s">
        <v>32</v>
      </c>
      <c r="AX994" s="14" t="s">
        <v>75</v>
      </c>
      <c r="AY994" s="255" t="s">
        <v>154</v>
      </c>
    </row>
    <row r="995" spans="1:51" s="13" customFormat="1" ht="12">
      <c r="A995" s="13"/>
      <c r="B995" s="234"/>
      <c r="C995" s="235"/>
      <c r="D995" s="236" t="s">
        <v>162</v>
      </c>
      <c r="E995" s="237" t="s">
        <v>1</v>
      </c>
      <c r="F995" s="238" t="s">
        <v>1102</v>
      </c>
      <c r="G995" s="235"/>
      <c r="H995" s="237" t="s">
        <v>1</v>
      </c>
      <c r="I995" s="239"/>
      <c r="J995" s="235"/>
      <c r="K995" s="235"/>
      <c r="L995" s="240"/>
      <c r="M995" s="241"/>
      <c r="N995" s="242"/>
      <c r="O995" s="242"/>
      <c r="P995" s="242"/>
      <c r="Q995" s="242"/>
      <c r="R995" s="242"/>
      <c r="S995" s="242"/>
      <c r="T995" s="24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4" t="s">
        <v>162</v>
      </c>
      <c r="AU995" s="244" t="s">
        <v>86</v>
      </c>
      <c r="AV995" s="13" t="s">
        <v>83</v>
      </c>
      <c r="AW995" s="13" t="s">
        <v>32</v>
      </c>
      <c r="AX995" s="13" t="s">
        <v>75</v>
      </c>
      <c r="AY995" s="244" t="s">
        <v>154</v>
      </c>
    </row>
    <row r="996" spans="1:51" s="14" customFormat="1" ht="12">
      <c r="A996" s="14"/>
      <c r="B996" s="245"/>
      <c r="C996" s="246"/>
      <c r="D996" s="236" t="s">
        <v>162</v>
      </c>
      <c r="E996" s="247" t="s">
        <v>1</v>
      </c>
      <c r="F996" s="248" t="s">
        <v>1103</v>
      </c>
      <c r="G996" s="246"/>
      <c r="H996" s="249">
        <v>0.56</v>
      </c>
      <c r="I996" s="250"/>
      <c r="J996" s="246"/>
      <c r="K996" s="246"/>
      <c r="L996" s="251"/>
      <c r="M996" s="252"/>
      <c r="N996" s="253"/>
      <c r="O996" s="253"/>
      <c r="P996" s="253"/>
      <c r="Q996" s="253"/>
      <c r="R996" s="253"/>
      <c r="S996" s="253"/>
      <c r="T996" s="25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5" t="s">
        <v>162</v>
      </c>
      <c r="AU996" s="255" t="s">
        <v>86</v>
      </c>
      <c r="AV996" s="14" t="s">
        <v>86</v>
      </c>
      <c r="AW996" s="14" t="s">
        <v>32</v>
      </c>
      <c r="AX996" s="14" t="s">
        <v>75</v>
      </c>
      <c r="AY996" s="255" t="s">
        <v>154</v>
      </c>
    </row>
    <row r="997" spans="1:51" s="16" customFormat="1" ht="12">
      <c r="A997" s="16"/>
      <c r="B997" s="267"/>
      <c r="C997" s="268"/>
      <c r="D997" s="236" t="s">
        <v>162</v>
      </c>
      <c r="E997" s="269" t="s">
        <v>1</v>
      </c>
      <c r="F997" s="270" t="s">
        <v>1104</v>
      </c>
      <c r="G997" s="268"/>
      <c r="H997" s="271">
        <v>2.7</v>
      </c>
      <c r="I997" s="272"/>
      <c r="J997" s="268"/>
      <c r="K997" s="268"/>
      <c r="L997" s="273"/>
      <c r="M997" s="274"/>
      <c r="N997" s="275"/>
      <c r="O997" s="275"/>
      <c r="P997" s="275"/>
      <c r="Q997" s="275"/>
      <c r="R997" s="275"/>
      <c r="S997" s="275"/>
      <c r="T997" s="27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T997" s="277" t="s">
        <v>162</v>
      </c>
      <c r="AU997" s="277" t="s">
        <v>86</v>
      </c>
      <c r="AV997" s="16" t="s">
        <v>180</v>
      </c>
      <c r="AW997" s="16" t="s">
        <v>32</v>
      </c>
      <c r="AX997" s="16" t="s">
        <v>75</v>
      </c>
      <c r="AY997" s="277" t="s">
        <v>154</v>
      </c>
    </row>
    <row r="998" spans="1:51" s="15" customFormat="1" ht="12">
      <c r="A998" s="15"/>
      <c r="B998" s="256"/>
      <c r="C998" s="257"/>
      <c r="D998" s="236" t="s">
        <v>162</v>
      </c>
      <c r="E998" s="258" t="s">
        <v>1</v>
      </c>
      <c r="F998" s="259" t="s">
        <v>172</v>
      </c>
      <c r="G998" s="257"/>
      <c r="H998" s="260">
        <v>8.2</v>
      </c>
      <c r="I998" s="261"/>
      <c r="J998" s="257"/>
      <c r="K998" s="257"/>
      <c r="L998" s="262"/>
      <c r="M998" s="263"/>
      <c r="N998" s="264"/>
      <c r="O998" s="264"/>
      <c r="P998" s="264"/>
      <c r="Q998" s="264"/>
      <c r="R998" s="264"/>
      <c r="S998" s="264"/>
      <c r="T998" s="26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T998" s="266" t="s">
        <v>162</v>
      </c>
      <c r="AU998" s="266" t="s">
        <v>86</v>
      </c>
      <c r="AV998" s="15" t="s">
        <v>160</v>
      </c>
      <c r="AW998" s="15" t="s">
        <v>32</v>
      </c>
      <c r="AX998" s="15" t="s">
        <v>83</v>
      </c>
      <c r="AY998" s="266" t="s">
        <v>154</v>
      </c>
    </row>
    <row r="999" spans="1:65" s="2" customFormat="1" ht="16.5" customHeight="1">
      <c r="A999" s="39"/>
      <c r="B999" s="40"/>
      <c r="C999" s="278" t="s">
        <v>1105</v>
      </c>
      <c r="D999" s="278" t="s">
        <v>411</v>
      </c>
      <c r="E999" s="279" t="s">
        <v>1106</v>
      </c>
      <c r="F999" s="280" t="s">
        <v>1107</v>
      </c>
      <c r="G999" s="281" t="s">
        <v>231</v>
      </c>
      <c r="H999" s="282">
        <v>7</v>
      </c>
      <c r="I999" s="283"/>
      <c r="J999" s="284">
        <f>ROUND(I999*H999,2)</f>
        <v>0</v>
      </c>
      <c r="K999" s="285"/>
      <c r="L999" s="286"/>
      <c r="M999" s="287" t="s">
        <v>1</v>
      </c>
      <c r="N999" s="288" t="s">
        <v>40</v>
      </c>
      <c r="O999" s="92"/>
      <c r="P999" s="230">
        <f>O999*H999</f>
        <v>0</v>
      </c>
      <c r="Q999" s="230">
        <v>0.059</v>
      </c>
      <c r="R999" s="230">
        <f>Q999*H999</f>
        <v>0.413</v>
      </c>
      <c r="S999" s="230">
        <v>0</v>
      </c>
      <c r="T999" s="231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32" t="s">
        <v>397</v>
      </c>
      <c r="AT999" s="232" t="s">
        <v>411</v>
      </c>
      <c r="AU999" s="232" t="s">
        <v>86</v>
      </c>
      <c r="AY999" s="18" t="s">
        <v>154</v>
      </c>
      <c r="BE999" s="233">
        <f>IF(N999="základní",J999,0)</f>
        <v>0</v>
      </c>
      <c r="BF999" s="233">
        <f>IF(N999="snížená",J999,0)</f>
        <v>0</v>
      </c>
      <c r="BG999" s="233">
        <f>IF(N999="zákl. přenesená",J999,0)</f>
        <v>0</v>
      </c>
      <c r="BH999" s="233">
        <f>IF(N999="sníž. přenesená",J999,0)</f>
        <v>0</v>
      </c>
      <c r="BI999" s="233">
        <f>IF(N999="nulová",J999,0)</f>
        <v>0</v>
      </c>
      <c r="BJ999" s="18" t="s">
        <v>83</v>
      </c>
      <c r="BK999" s="233">
        <f>ROUND(I999*H999,2)</f>
        <v>0</v>
      </c>
      <c r="BL999" s="18" t="s">
        <v>267</v>
      </c>
      <c r="BM999" s="232" t="s">
        <v>1108</v>
      </c>
    </row>
    <row r="1000" spans="1:51" s="13" customFormat="1" ht="12">
      <c r="A1000" s="13"/>
      <c r="B1000" s="234"/>
      <c r="C1000" s="235"/>
      <c r="D1000" s="236" t="s">
        <v>162</v>
      </c>
      <c r="E1000" s="237" t="s">
        <v>1</v>
      </c>
      <c r="F1000" s="238" t="s">
        <v>1109</v>
      </c>
      <c r="G1000" s="235"/>
      <c r="H1000" s="237" t="s">
        <v>1</v>
      </c>
      <c r="I1000" s="239"/>
      <c r="J1000" s="235"/>
      <c r="K1000" s="235"/>
      <c r="L1000" s="240"/>
      <c r="M1000" s="241"/>
      <c r="N1000" s="242"/>
      <c r="O1000" s="242"/>
      <c r="P1000" s="242"/>
      <c r="Q1000" s="242"/>
      <c r="R1000" s="242"/>
      <c r="S1000" s="242"/>
      <c r="T1000" s="24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4" t="s">
        <v>162</v>
      </c>
      <c r="AU1000" s="244" t="s">
        <v>86</v>
      </c>
      <c r="AV1000" s="13" t="s">
        <v>83</v>
      </c>
      <c r="AW1000" s="13" t="s">
        <v>32</v>
      </c>
      <c r="AX1000" s="13" t="s">
        <v>75</v>
      </c>
      <c r="AY1000" s="244" t="s">
        <v>154</v>
      </c>
    </row>
    <row r="1001" spans="1:51" s="14" customFormat="1" ht="12">
      <c r="A1001" s="14"/>
      <c r="B1001" s="245"/>
      <c r="C1001" s="246"/>
      <c r="D1001" s="236" t="s">
        <v>162</v>
      </c>
      <c r="E1001" s="247" t="s">
        <v>1</v>
      </c>
      <c r="F1001" s="248" t="s">
        <v>1110</v>
      </c>
      <c r="G1001" s="246"/>
      <c r="H1001" s="249">
        <v>7</v>
      </c>
      <c r="I1001" s="250"/>
      <c r="J1001" s="246"/>
      <c r="K1001" s="246"/>
      <c r="L1001" s="251"/>
      <c r="M1001" s="252"/>
      <c r="N1001" s="253"/>
      <c r="O1001" s="253"/>
      <c r="P1001" s="253"/>
      <c r="Q1001" s="253"/>
      <c r="R1001" s="253"/>
      <c r="S1001" s="253"/>
      <c r="T1001" s="25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5" t="s">
        <v>162</v>
      </c>
      <c r="AU1001" s="255" t="s">
        <v>86</v>
      </c>
      <c r="AV1001" s="14" t="s">
        <v>86</v>
      </c>
      <c r="AW1001" s="14" t="s">
        <v>32</v>
      </c>
      <c r="AX1001" s="14" t="s">
        <v>83</v>
      </c>
      <c r="AY1001" s="255" t="s">
        <v>154</v>
      </c>
    </row>
    <row r="1002" spans="1:65" s="2" customFormat="1" ht="16.5" customHeight="1">
      <c r="A1002" s="39"/>
      <c r="B1002" s="40"/>
      <c r="C1002" s="278" t="s">
        <v>1111</v>
      </c>
      <c r="D1002" s="278" t="s">
        <v>411</v>
      </c>
      <c r="E1002" s="279" t="s">
        <v>1112</v>
      </c>
      <c r="F1002" s="280" t="s">
        <v>1113</v>
      </c>
      <c r="G1002" s="281" t="s">
        <v>304</v>
      </c>
      <c r="H1002" s="282">
        <v>29</v>
      </c>
      <c r="I1002" s="283"/>
      <c r="J1002" s="284">
        <f>ROUND(I1002*H1002,2)</f>
        <v>0</v>
      </c>
      <c r="K1002" s="285"/>
      <c r="L1002" s="286"/>
      <c r="M1002" s="287" t="s">
        <v>1</v>
      </c>
      <c r="N1002" s="288" t="s">
        <v>40</v>
      </c>
      <c r="O1002" s="92"/>
      <c r="P1002" s="230">
        <f>O1002*H1002</f>
        <v>0</v>
      </c>
      <c r="Q1002" s="230">
        <v>0.0012</v>
      </c>
      <c r="R1002" s="230">
        <f>Q1002*H1002</f>
        <v>0.0348</v>
      </c>
      <c r="S1002" s="230">
        <v>0</v>
      </c>
      <c r="T1002" s="231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2" t="s">
        <v>397</v>
      </c>
      <c r="AT1002" s="232" t="s">
        <v>411</v>
      </c>
      <c r="AU1002" s="232" t="s">
        <v>86</v>
      </c>
      <c r="AY1002" s="18" t="s">
        <v>154</v>
      </c>
      <c r="BE1002" s="233">
        <f>IF(N1002="základní",J1002,0)</f>
        <v>0</v>
      </c>
      <c r="BF1002" s="233">
        <f>IF(N1002="snížená",J1002,0)</f>
        <v>0</v>
      </c>
      <c r="BG1002" s="233">
        <f>IF(N1002="zákl. přenesená",J1002,0)</f>
        <v>0</v>
      </c>
      <c r="BH1002" s="233">
        <f>IF(N1002="sníž. přenesená",J1002,0)</f>
        <v>0</v>
      </c>
      <c r="BI1002" s="233">
        <f>IF(N1002="nulová",J1002,0)</f>
        <v>0</v>
      </c>
      <c r="BJ1002" s="18" t="s">
        <v>83</v>
      </c>
      <c r="BK1002" s="233">
        <f>ROUND(I1002*H1002,2)</f>
        <v>0</v>
      </c>
      <c r="BL1002" s="18" t="s">
        <v>267</v>
      </c>
      <c r="BM1002" s="232" t="s">
        <v>1114</v>
      </c>
    </row>
    <row r="1003" spans="1:51" s="13" customFormat="1" ht="12">
      <c r="A1003" s="13"/>
      <c r="B1003" s="234"/>
      <c r="C1003" s="235"/>
      <c r="D1003" s="236" t="s">
        <v>162</v>
      </c>
      <c r="E1003" s="237" t="s">
        <v>1</v>
      </c>
      <c r="F1003" s="238" t="s">
        <v>1115</v>
      </c>
      <c r="G1003" s="235"/>
      <c r="H1003" s="237" t="s">
        <v>1</v>
      </c>
      <c r="I1003" s="239"/>
      <c r="J1003" s="235"/>
      <c r="K1003" s="235"/>
      <c r="L1003" s="240"/>
      <c r="M1003" s="241"/>
      <c r="N1003" s="242"/>
      <c r="O1003" s="242"/>
      <c r="P1003" s="242"/>
      <c r="Q1003" s="242"/>
      <c r="R1003" s="242"/>
      <c r="S1003" s="242"/>
      <c r="T1003" s="24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4" t="s">
        <v>162</v>
      </c>
      <c r="AU1003" s="244" t="s">
        <v>86</v>
      </c>
      <c r="AV1003" s="13" t="s">
        <v>83</v>
      </c>
      <c r="AW1003" s="13" t="s">
        <v>32</v>
      </c>
      <c r="AX1003" s="13" t="s">
        <v>75</v>
      </c>
      <c r="AY1003" s="244" t="s">
        <v>154</v>
      </c>
    </row>
    <row r="1004" spans="1:51" s="14" customFormat="1" ht="12">
      <c r="A1004" s="14"/>
      <c r="B1004" s="245"/>
      <c r="C1004" s="246"/>
      <c r="D1004" s="236" t="s">
        <v>162</v>
      </c>
      <c r="E1004" s="247" t="s">
        <v>1</v>
      </c>
      <c r="F1004" s="248" t="s">
        <v>1116</v>
      </c>
      <c r="G1004" s="246"/>
      <c r="H1004" s="249">
        <v>29</v>
      </c>
      <c r="I1004" s="250"/>
      <c r="J1004" s="246"/>
      <c r="K1004" s="246"/>
      <c r="L1004" s="251"/>
      <c r="M1004" s="252"/>
      <c r="N1004" s="253"/>
      <c r="O1004" s="253"/>
      <c r="P1004" s="253"/>
      <c r="Q1004" s="253"/>
      <c r="R1004" s="253"/>
      <c r="S1004" s="253"/>
      <c r="T1004" s="25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5" t="s">
        <v>162</v>
      </c>
      <c r="AU1004" s="255" t="s">
        <v>86</v>
      </c>
      <c r="AV1004" s="14" t="s">
        <v>86</v>
      </c>
      <c r="AW1004" s="14" t="s">
        <v>32</v>
      </c>
      <c r="AX1004" s="14" t="s">
        <v>83</v>
      </c>
      <c r="AY1004" s="255" t="s">
        <v>154</v>
      </c>
    </row>
    <row r="1005" spans="1:65" s="2" customFormat="1" ht="16.5" customHeight="1">
      <c r="A1005" s="39"/>
      <c r="B1005" s="40"/>
      <c r="C1005" s="220" t="s">
        <v>1117</v>
      </c>
      <c r="D1005" s="220" t="s">
        <v>156</v>
      </c>
      <c r="E1005" s="221" t="s">
        <v>1118</v>
      </c>
      <c r="F1005" s="222" t="s">
        <v>1119</v>
      </c>
      <c r="G1005" s="223" t="s">
        <v>304</v>
      </c>
      <c r="H1005" s="224">
        <v>25</v>
      </c>
      <c r="I1005" s="225"/>
      <c r="J1005" s="226">
        <f>ROUND(I1005*H1005,2)</f>
        <v>0</v>
      </c>
      <c r="K1005" s="227"/>
      <c r="L1005" s="45"/>
      <c r="M1005" s="228" t="s">
        <v>1</v>
      </c>
      <c r="N1005" s="229" t="s">
        <v>40</v>
      </c>
      <c r="O1005" s="92"/>
      <c r="P1005" s="230">
        <f>O1005*H1005</f>
        <v>0</v>
      </c>
      <c r="Q1005" s="230">
        <v>3E-05</v>
      </c>
      <c r="R1005" s="230">
        <f>Q1005*H1005</f>
        <v>0.00075</v>
      </c>
      <c r="S1005" s="230">
        <v>0</v>
      </c>
      <c r="T1005" s="231">
        <f>S1005*H1005</f>
        <v>0</v>
      </c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R1005" s="232" t="s">
        <v>267</v>
      </c>
      <c r="AT1005" s="232" t="s">
        <v>156</v>
      </c>
      <c r="AU1005" s="232" t="s">
        <v>86</v>
      </c>
      <c r="AY1005" s="18" t="s">
        <v>154</v>
      </c>
      <c r="BE1005" s="233">
        <f>IF(N1005="základní",J1005,0)</f>
        <v>0</v>
      </c>
      <c r="BF1005" s="233">
        <f>IF(N1005="snížená",J1005,0)</f>
        <v>0</v>
      </c>
      <c r="BG1005" s="233">
        <f>IF(N1005="zákl. přenesená",J1005,0)</f>
        <v>0</v>
      </c>
      <c r="BH1005" s="233">
        <f>IF(N1005="sníž. přenesená",J1005,0)</f>
        <v>0</v>
      </c>
      <c r="BI1005" s="233">
        <f>IF(N1005="nulová",J1005,0)</f>
        <v>0</v>
      </c>
      <c r="BJ1005" s="18" t="s">
        <v>83</v>
      </c>
      <c r="BK1005" s="233">
        <f>ROUND(I1005*H1005,2)</f>
        <v>0</v>
      </c>
      <c r="BL1005" s="18" t="s">
        <v>267</v>
      </c>
      <c r="BM1005" s="232" t="s">
        <v>1120</v>
      </c>
    </row>
    <row r="1006" spans="1:51" s="13" customFormat="1" ht="12">
      <c r="A1006" s="13"/>
      <c r="B1006" s="234"/>
      <c r="C1006" s="235"/>
      <c r="D1006" s="236" t="s">
        <v>162</v>
      </c>
      <c r="E1006" s="237" t="s">
        <v>1</v>
      </c>
      <c r="F1006" s="238" t="s">
        <v>778</v>
      </c>
      <c r="G1006" s="235"/>
      <c r="H1006" s="237" t="s">
        <v>1</v>
      </c>
      <c r="I1006" s="239"/>
      <c r="J1006" s="235"/>
      <c r="K1006" s="235"/>
      <c r="L1006" s="240"/>
      <c r="M1006" s="241"/>
      <c r="N1006" s="242"/>
      <c r="O1006" s="242"/>
      <c r="P1006" s="242"/>
      <c r="Q1006" s="242"/>
      <c r="R1006" s="242"/>
      <c r="S1006" s="242"/>
      <c r="T1006" s="24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4" t="s">
        <v>162</v>
      </c>
      <c r="AU1006" s="244" t="s">
        <v>86</v>
      </c>
      <c r="AV1006" s="13" t="s">
        <v>83</v>
      </c>
      <c r="AW1006" s="13" t="s">
        <v>32</v>
      </c>
      <c r="AX1006" s="13" t="s">
        <v>75</v>
      </c>
      <c r="AY1006" s="244" t="s">
        <v>154</v>
      </c>
    </row>
    <row r="1007" spans="1:51" s="14" customFormat="1" ht="12">
      <c r="A1007" s="14"/>
      <c r="B1007" s="245"/>
      <c r="C1007" s="246"/>
      <c r="D1007" s="236" t="s">
        <v>162</v>
      </c>
      <c r="E1007" s="247" t="s">
        <v>1</v>
      </c>
      <c r="F1007" s="248" t="s">
        <v>1121</v>
      </c>
      <c r="G1007" s="246"/>
      <c r="H1007" s="249">
        <v>25</v>
      </c>
      <c r="I1007" s="250"/>
      <c r="J1007" s="246"/>
      <c r="K1007" s="246"/>
      <c r="L1007" s="251"/>
      <c r="M1007" s="252"/>
      <c r="N1007" s="253"/>
      <c r="O1007" s="253"/>
      <c r="P1007" s="253"/>
      <c r="Q1007" s="253"/>
      <c r="R1007" s="253"/>
      <c r="S1007" s="253"/>
      <c r="T1007" s="25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55" t="s">
        <v>162</v>
      </c>
      <c r="AU1007" s="255" t="s">
        <v>86</v>
      </c>
      <c r="AV1007" s="14" t="s">
        <v>86</v>
      </c>
      <c r="AW1007" s="14" t="s">
        <v>32</v>
      </c>
      <c r="AX1007" s="14" t="s">
        <v>83</v>
      </c>
      <c r="AY1007" s="255" t="s">
        <v>154</v>
      </c>
    </row>
    <row r="1008" spans="1:65" s="2" customFormat="1" ht="24.15" customHeight="1">
      <c r="A1008" s="39"/>
      <c r="B1008" s="40"/>
      <c r="C1008" s="220" t="s">
        <v>1122</v>
      </c>
      <c r="D1008" s="220" t="s">
        <v>156</v>
      </c>
      <c r="E1008" s="221" t="s">
        <v>1123</v>
      </c>
      <c r="F1008" s="222" t="s">
        <v>1124</v>
      </c>
      <c r="G1008" s="223" t="s">
        <v>231</v>
      </c>
      <c r="H1008" s="224">
        <v>5.5</v>
      </c>
      <c r="I1008" s="225"/>
      <c r="J1008" s="226">
        <f>ROUND(I1008*H1008,2)</f>
        <v>0</v>
      </c>
      <c r="K1008" s="227"/>
      <c r="L1008" s="45"/>
      <c r="M1008" s="228" t="s">
        <v>1</v>
      </c>
      <c r="N1008" s="229" t="s">
        <v>40</v>
      </c>
      <c r="O1008" s="92"/>
      <c r="P1008" s="230">
        <f>O1008*H1008</f>
        <v>0</v>
      </c>
      <c r="Q1008" s="230">
        <v>0</v>
      </c>
      <c r="R1008" s="230">
        <f>Q1008*H1008</f>
        <v>0</v>
      </c>
      <c r="S1008" s="230">
        <v>0</v>
      </c>
      <c r="T1008" s="231">
        <f>S1008*H1008</f>
        <v>0</v>
      </c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R1008" s="232" t="s">
        <v>267</v>
      </c>
      <c r="AT1008" s="232" t="s">
        <v>156</v>
      </c>
      <c r="AU1008" s="232" t="s">
        <v>86</v>
      </c>
      <c r="AY1008" s="18" t="s">
        <v>154</v>
      </c>
      <c r="BE1008" s="233">
        <f>IF(N1008="základní",J1008,0)</f>
        <v>0</v>
      </c>
      <c r="BF1008" s="233">
        <f>IF(N1008="snížená",J1008,0)</f>
        <v>0</v>
      </c>
      <c r="BG1008" s="233">
        <f>IF(N1008="zákl. přenesená",J1008,0)</f>
        <v>0</v>
      </c>
      <c r="BH1008" s="233">
        <f>IF(N1008="sníž. přenesená",J1008,0)</f>
        <v>0</v>
      </c>
      <c r="BI1008" s="233">
        <f>IF(N1008="nulová",J1008,0)</f>
        <v>0</v>
      </c>
      <c r="BJ1008" s="18" t="s">
        <v>83</v>
      </c>
      <c r="BK1008" s="233">
        <f>ROUND(I1008*H1008,2)</f>
        <v>0</v>
      </c>
      <c r="BL1008" s="18" t="s">
        <v>267</v>
      </c>
      <c r="BM1008" s="232" t="s">
        <v>1125</v>
      </c>
    </row>
    <row r="1009" spans="1:65" s="2" customFormat="1" ht="24.15" customHeight="1">
      <c r="A1009" s="39"/>
      <c r="B1009" s="40"/>
      <c r="C1009" s="220" t="s">
        <v>1126</v>
      </c>
      <c r="D1009" s="220" t="s">
        <v>156</v>
      </c>
      <c r="E1009" s="221" t="s">
        <v>1127</v>
      </c>
      <c r="F1009" s="222" t="s">
        <v>1128</v>
      </c>
      <c r="G1009" s="223" t="s">
        <v>205</v>
      </c>
      <c r="H1009" s="224">
        <v>1.016</v>
      </c>
      <c r="I1009" s="225"/>
      <c r="J1009" s="226">
        <f>ROUND(I1009*H1009,2)</f>
        <v>0</v>
      </c>
      <c r="K1009" s="227"/>
      <c r="L1009" s="45"/>
      <c r="M1009" s="228" t="s">
        <v>1</v>
      </c>
      <c r="N1009" s="229" t="s">
        <v>40</v>
      </c>
      <c r="O1009" s="92"/>
      <c r="P1009" s="230">
        <f>O1009*H1009</f>
        <v>0</v>
      </c>
      <c r="Q1009" s="230">
        <v>0</v>
      </c>
      <c r="R1009" s="230">
        <f>Q1009*H1009</f>
        <v>0</v>
      </c>
      <c r="S1009" s="230">
        <v>0</v>
      </c>
      <c r="T1009" s="231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32" t="s">
        <v>267</v>
      </c>
      <c r="AT1009" s="232" t="s">
        <v>156</v>
      </c>
      <c r="AU1009" s="232" t="s">
        <v>86</v>
      </c>
      <c r="AY1009" s="18" t="s">
        <v>154</v>
      </c>
      <c r="BE1009" s="233">
        <f>IF(N1009="základní",J1009,0)</f>
        <v>0</v>
      </c>
      <c r="BF1009" s="233">
        <f>IF(N1009="snížená",J1009,0)</f>
        <v>0</v>
      </c>
      <c r="BG1009" s="233">
        <f>IF(N1009="zákl. přenesená",J1009,0)</f>
        <v>0</v>
      </c>
      <c r="BH1009" s="233">
        <f>IF(N1009="sníž. přenesená",J1009,0)</f>
        <v>0</v>
      </c>
      <c r="BI1009" s="233">
        <f>IF(N1009="nulová",J1009,0)</f>
        <v>0</v>
      </c>
      <c r="BJ1009" s="18" t="s">
        <v>83</v>
      </c>
      <c r="BK1009" s="233">
        <f>ROUND(I1009*H1009,2)</f>
        <v>0</v>
      </c>
      <c r="BL1009" s="18" t="s">
        <v>267</v>
      </c>
      <c r="BM1009" s="232" t="s">
        <v>1129</v>
      </c>
    </row>
    <row r="1010" spans="1:63" s="12" customFormat="1" ht="22.8" customHeight="1">
      <c r="A1010" s="12"/>
      <c r="B1010" s="204"/>
      <c r="C1010" s="205"/>
      <c r="D1010" s="206" t="s">
        <v>74</v>
      </c>
      <c r="E1010" s="218" t="s">
        <v>1130</v>
      </c>
      <c r="F1010" s="218" t="s">
        <v>1131</v>
      </c>
      <c r="G1010" s="205"/>
      <c r="H1010" s="205"/>
      <c r="I1010" s="208"/>
      <c r="J1010" s="219">
        <f>BK1010</f>
        <v>0</v>
      </c>
      <c r="K1010" s="205"/>
      <c r="L1010" s="210"/>
      <c r="M1010" s="211"/>
      <c r="N1010" s="212"/>
      <c r="O1010" s="212"/>
      <c r="P1010" s="213">
        <f>SUM(P1011:P1053)</f>
        <v>0</v>
      </c>
      <c r="Q1010" s="212"/>
      <c r="R1010" s="213">
        <f>SUM(R1011:R1053)</f>
        <v>6.2791999999999994</v>
      </c>
      <c r="S1010" s="212"/>
      <c r="T1010" s="214">
        <f>SUM(T1011:T1053)</f>
        <v>0</v>
      </c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R1010" s="215" t="s">
        <v>86</v>
      </c>
      <c r="AT1010" s="216" t="s">
        <v>74</v>
      </c>
      <c r="AU1010" s="216" t="s">
        <v>83</v>
      </c>
      <c r="AY1010" s="215" t="s">
        <v>154</v>
      </c>
      <c r="BK1010" s="217">
        <f>SUM(BK1011:BK1053)</f>
        <v>0</v>
      </c>
    </row>
    <row r="1011" spans="1:65" s="2" customFormat="1" ht="16.5" customHeight="1">
      <c r="A1011" s="39"/>
      <c r="B1011" s="40"/>
      <c r="C1011" s="220" t="s">
        <v>1132</v>
      </c>
      <c r="D1011" s="220" t="s">
        <v>156</v>
      </c>
      <c r="E1011" s="221" t="s">
        <v>1133</v>
      </c>
      <c r="F1011" s="222" t="s">
        <v>1134</v>
      </c>
      <c r="G1011" s="223" t="s">
        <v>231</v>
      </c>
      <c r="H1011" s="224">
        <v>343</v>
      </c>
      <c r="I1011" s="225"/>
      <c r="J1011" s="226">
        <f>ROUND(I1011*H1011,2)</f>
        <v>0</v>
      </c>
      <c r="K1011" s="227"/>
      <c r="L1011" s="45"/>
      <c r="M1011" s="228" t="s">
        <v>1</v>
      </c>
      <c r="N1011" s="229" t="s">
        <v>40</v>
      </c>
      <c r="O1011" s="92"/>
      <c r="P1011" s="230">
        <f>O1011*H1011</f>
        <v>0</v>
      </c>
      <c r="Q1011" s="230">
        <v>0</v>
      </c>
      <c r="R1011" s="230">
        <f>Q1011*H1011</f>
        <v>0</v>
      </c>
      <c r="S1011" s="230">
        <v>0</v>
      </c>
      <c r="T1011" s="231">
        <f>S1011*H1011</f>
        <v>0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R1011" s="232" t="s">
        <v>267</v>
      </c>
      <c r="AT1011" s="232" t="s">
        <v>156</v>
      </c>
      <c r="AU1011" s="232" t="s">
        <v>86</v>
      </c>
      <c r="AY1011" s="18" t="s">
        <v>154</v>
      </c>
      <c r="BE1011" s="233">
        <f>IF(N1011="základní",J1011,0)</f>
        <v>0</v>
      </c>
      <c r="BF1011" s="233">
        <f>IF(N1011="snížená",J1011,0)</f>
        <v>0</v>
      </c>
      <c r="BG1011" s="233">
        <f>IF(N1011="zákl. přenesená",J1011,0)</f>
        <v>0</v>
      </c>
      <c r="BH1011" s="233">
        <f>IF(N1011="sníž. přenesená",J1011,0)</f>
        <v>0</v>
      </c>
      <c r="BI1011" s="233">
        <f>IF(N1011="nulová",J1011,0)</f>
        <v>0</v>
      </c>
      <c r="BJ1011" s="18" t="s">
        <v>83</v>
      </c>
      <c r="BK1011" s="233">
        <f>ROUND(I1011*H1011,2)</f>
        <v>0</v>
      </c>
      <c r="BL1011" s="18" t="s">
        <v>267</v>
      </c>
      <c r="BM1011" s="232" t="s">
        <v>1135</v>
      </c>
    </row>
    <row r="1012" spans="1:65" s="2" customFormat="1" ht="24.15" customHeight="1">
      <c r="A1012" s="39"/>
      <c r="B1012" s="40"/>
      <c r="C1012" s="220" t="s">
        <v>1136</v>
      </c>
      <c r="D1012" s="220" t="s">
        <v>156</v>
      </c>
      <c r="E1012" s="221" t="s">
        <v>1137</v>
      </c>
      <c r="F1012" s="222" t="s">
        <v>1138</v>
      </c>
      <c r="G1012" s="223" t="s">
        <v>231</v>
      </c>
      <c r="H1012" s="224">
        <v>343</v>
      </c>
      <c r="I1012" s="225"/>
      <c r="J1012" s="226">
        <f>ROUND(I1012*H1012,2)</f>
        <v>0</v>
      </c>
      <c r="K1012" s="227"/>
      <c r="L1012" s="45"/>
      <c r="M1012" s="228" t="s">
        <v>1</v>
      </c>
      <c r="N1012" s="229" t="s">
        <v>40</v>
      </c>
      <c r="O1012" s="92"/>
      <c r="P1012" s="230">
        <f>O1012*H1012</f>
        <v>0</v>
      </c>
      <c r="Q1012" s="230">
        <v>0.015</v>
      </c>
      <c r="R1012" s="230">
        <f>Q1012*H1012</f>
        <v>5.145</v>
      </c>
      <c r="S1012" s="230">
        <v>0</v>
      </c>
      <c r="T1012" s="231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32" t="s">
        <v>267</v>
      </c>
      <c r="AT1012" s="232" t="s">
        <v>156</v>
      </c>
      <c r="AU1012" s="232" t="s">
        <v>86</v>
      </c>
      <c r="AY1012" s="18" t="s">
        <v>154</v>
      </c>
      <c r="BE1012" s="233">
        <f>IF(N1012="základní",J1012,0)</f>
        <v>0</v>
      </c>
      <c r="BF1012" s="233">
        <f>IF(N1012="snížená",J1012,0)</f>
        <v>0</v>
      </c>
      <c r="BG1012" s="233">
        <f>IF(N1012="zákl. přenesená",J1012,0)</f>
        <v>0</v>
      </c>
      <c r="BH1012" s="233">
        <f>IF(N1012="sníž. přenesená",J1012,0)</f>
        <v>0</v>
      </c>
      <c r="BI1012" s="233">
        <f>IF(N1012="nulová",J1012,0)</f>
        <v>0</v>
      </c>
      <c r="BJ1012" s="18" t="s">
        <v>83</v>
      </c>
      <c r="BK1012" s="233">
        <f>ROUND(I1012*H1012,2)</f>
        <v>0</v>
      </c>
      <c r="BL1012" s="18" t="s">
        <v>267</v>
      </c>
      <c r="BM1012" s="232" t="s">
        <v>1139</v>
      </c>
    </row>
    <row r="1013" spans="1:65" s="2" customFormat="1" ht="16.5" customHeight="1">
      <c r="A1013" s="39"/>
      <c r="B1013" s="40"/>
      <c r="C1013" s="220" t="s">
        <v>1140</v>
      </c>
      <c r="D1013" s="220" t="s">
        <v>156</v>
      </c>
      <c r="E1013" s="221" t="s">
        <v>1141</v>
      </c>
      <c r="F1013" s="222" t="s">
        <v>1142</v>
      </c>
      <c r="G1013" s="223" t="s">
        <v>231</v>
      </c>
      <c r="H1013" s="224">
        <v>343</v>
      </c>
      <c r="I1013" s="225"/>
      <c r="J1013" s="226">
        <f>ROUND(I1013*H1013,2)</f>
        <v>0</v>
      </c>
      <c r="K1013" s="227"/>
      <c r="L1013" s="45"/>
      <c r="M1013" s="228" t="s">
        <v>1</v>
      </c>
      <c r="N1013" s="229" t="s">
        <v>40</v>
      </c>
      <c r="O1013" s="92"/>
      <c r="P1013" s="230">
        <f>O1013*H1013</f>
        <v>0</v>
      </c>
      <c r="Q1013" s="230">
        <v>0.0003</v>
      </c>
      <c r="R1013" s="230">
        <f>Q1013*H1013</f>
        <v>0.10289999999999999</v>
      </c>
      <c r="S1013" s="230">
        <v>0</v>
      </c>
      <c r="T1013" s="231">
        <f>S1013*H1013</f>
        <v>0</v>
      </c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R1013" s="232" t="s">
        <v>267</v>
      </c>
      <c r="AT1013" s="232" t="s">
        <v>156</v>
      </c>
      <c r="AU1013" s="232" t="s">
        <v>86</v>
      </c>
      <c r="AY1013" s="18" t="s">
        <v>154</v>
      </c>
      <c r="BE1013" s="233">
        <f>IF(N1013="základní",J1013,0)</f>
        <v>0</v>
      </c>
      <c r="BF1013" s="233">
        <f>IF(N1013="snížená",J1013,0)</f>
        <v>0</v>
      </c>
      <c r="BG1013" s="233">
        <f>IF(N1013="zákl. přenesená",J1013,0)</f>
        <v>0</v>
      </c>
      <c r="BH1013" s="233">
        <f>IF(N1013="sníž. přenesená",J1013,0)</f>
        <v>0</v>
      </c>
      <c r="BI1013" s="233">
        <f>IF(N1013="nulová",J1013,0)</f>
        <v>0</v>
      </c>
      <c r="BJ1013" s="18" t="s">
        <v>83</v>
      </c>
      <c r="BK1013" s="233">
        <f>ROUND(I1013*H1013,2)</f>
        <v>0</v>
      </c>
      <c r="BL1013" s="18" t="s">
        <v>267</v>
      </c>
      <c r="BM1013" s="232" t="s">
        <v>1143</v>
      </c>
    </row>
    <row r="1014" spans="1:51" s="13" customFormat="1" ht="12">
      <c r="A1014" s="13"/>
      <c r="B1014" s="234"/>
      <c r="C1014" s="235"/>
      <c r="D1014" s="236" t="s">
        <v>162</v>
      </c>
      <c r="E1014" s="237" t="s">
        <v>1</v>
      </c>
      <c r="F1014" s="238" t="s">
        <v>167</v>
      </c>
      <c r="G1014" s="235"/>
      <c r="H1014" s="237" t="s">
        <v>1</v>
      </c>
      <c r="I1014" s="239"/>
      <c r="J1014" s="235"/>
      <c r="K1014" s="235"/>
      <c r="L1014" s="240"/>
      <c r="M1014" s="241"/>
      <c r="N1014" s="242"/>
      <c r="O1014" s="242"/>
      <c r="P1014" s="242"/>
      <c r="Q1014" s="242"/>
      <c r="R1014" s="242"/>
      <c r="S1014" s="242"/>
      <c r="T1014" s="24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4" t="s">
        <v>162</v>
      </c>
      <c r="AU1014" s="244" t="s">
        <v>86</v>
      </c>
      <c r="AV1014" s="13" t="s">
        <v>83</v>
      </c>
      <c r="AW1014" s="13" t="s">
        <v>32</v>
      </c>
      <c r="AX1014" s="13" t="s">
        <v>75</v>
      </c>
      <c r="AY1014" s="244" t="s">
        <v>154</v>
      </c>
    </row>
    <row r="1015" spans="1:51" s="13" customFormat="1" ht="12">
      <c r="A1015" s="13"/>
      <c r="B1015" s="234"/>
      <c r="C1015" s="235"/>
      <c r="D1015" s="236" t="s">
        <v>162</v>
      </c>
      <c r="E1015" s="237" t="s">
        <v>1</v>
      </c>
      <c r="F1015" s="238" t="s">
        <v>254</v>
      </c>
      <c r="G1015" s="235"/>
      <c r="H1015" s="237" t="s">
        <v>1</v>
      </c>
      <c r="I1015" s="239"/>
      <c r="J1015" s="235"/>
      <c r="K1015" s="235"/>
      <c r="L1015" s="240"/>
      <c r="M1015" s="241"/>
      <c r="N1015" s="242"/>
      <c r="O1015" s="242"/>
      <c r="P1015" s="242"/>
      <c r="Q1015" s="242"/>
      <c r="R1015" s="242"/>
      <c r="S1015" s="242"/>
      <c r="T1015" s="24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4" t="s">
        <v>162</v>
      </c>
      <c r="AU1015" s="244" t="s">
        <v>86</v>
      </c>
      <c r="AV1015" s="13" t="s">
        <v>83</v>
      </c>
      <c r="AW1015" s="13" t="s">
        <v>32</v>
      </c>
      <c r="AX1015" s="13" t="s">
        <v>75</v>
      </c>
      <c r="AY1015" s="244" t="s">
        <v>154</v>
      </c>
    </row>
    <row r="1016" spans="1:51" s="14" customFormat="1" ht="12">
      <c r="A1016" s="14"/>
      <c r="B1016" s="245"/>
      <c r="C1016" s="246"/>
      <c r="D1016" s="236" t="s">
        <v>162</v>
      </c>
      <c r="E1016" s="247" t="s">
        <v>1</v>
      </c>
      <c r="F1016" s="248" t="s">
        <v>331</v>
      </c>
      <c r="G1016" s="246"/>
      <c r="H1016" s="249">
        <v>52.1</v>
      </c>
      <c r="I1016" s="250"/>
      <c r="J1016" s="246"/>
      <c r="K1016" s="246"/>
      <c r="L1016" s="251"/>
      <c r="M1016" s="252"/>
      <c r="N1016" s="253"/>
      <c r="O1016" s="253"/>
      <c r="P1016" s="253"/>
      <c r="Q1016" s="253"/>
      <c r="R1016" s="253"/>
      <c r="S1016" s="253"/>
      <c r="T1016" s="25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5" t="s">
        <v>162</v>
      </c>
      <c r="AU1016" s="255" t="s">
        <v>86</v>
      </c>
      <c r="AV1016" s="14" t="s">
        <v>86</v>
      </c>
      <c r="AW1016" s="14" t="s">
        <v>32</v>
      </c>
      <c r="AX1016" s="14" t="s">
        <v>75</v>
      </c>
      <c r="AY1016" s="255" t="s">
        <v>154</v>
      </c>
    </row>
    <row r="1017" spans="1:51" s="13" customFormat="1" ht="12">
      <c r="A1017" s="13"/>
      <c r="B1017" s="234"/>
      <c r="C1017" s="235"/>
      <c r="D1017" s="236" t="s">
        <v>162</v>
      </c>
      <c r="E1017" s="237" t="s">
        <v>1</v>
      </c>
      <c r="F1017" s="238" t="s">
        <v>401</v>
      </c>
      <c r="G1017" s="235"/>
      <c r="H1017" s="237" t="s">
        <v>1</v>
      </c>
      <c r="I1017" s="239"/>
      <c r="J1017" s="235"/>
      <c r="K1017" s="235"/>
      <c r="L1017" s="240"/>
      <c r="M1017" s="241"/>
      <c r="N1017" s="242"/>
      <c r="O1017" s="242"/>
      <c r="P1017" s="242"/>
      <c r="Q1017" s="242"/>
      <c r="R1017" s="242"/>
      <c r="S1017" s="242"/>
      <c r="T1017" s="24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4" t="s">
        <v>162</v>
      </c>
      <c r="AU1017" s="244" t="s">
        <v>86</v>
      </c>
      <c r="AV1017" s="13" t="s">
        <v>83</v>
      </c>
      <c r="AW1017" s="13" t="s">
        <v>32</v>
      </c>
      <c r="AX1017" s="13" t="s">
        <v>75</v>
      </c>
      <c r="AY1017" s="244" t="s">
        <v>154</v>
      </c>
    </row>
    <row r="1018" spans="1:51" s="14" customFormat="1" ht="12">
      <c r="A1018" s="14"/>
      <c r="B1018" s="245"/>
      <c r="C1018" s="246"/>
      <c r="D1018" s="236" t="s">
        <v>162</v>
      </c>
      <c r="E1018" s="247" t="s">
        <v>1</v>
      </c>
      <c r="F1018" s="248" t="s">
        <v>402</v>
      </c>
      <c r="G1018" s="246"/>
      <c r="H1018" s="249">
        <v>65</v>
      </c>
      <c r="I1018" s="250"/>
      <c r="J1018" s="246"/>
      <c r="K1018" s="246"/>
      <c r="L1018" s="251"/>
      <c r="M1018" s="252"/>
      <c r="N1018" s="253"/>
      <c r="O1018" s="253"/>
      <c r="P1018" s="253"/>
      <c r="Q1018" s="253"/>
      <c r="R1018" s="253"/>
      <c r="S1018" s="253"/>
      <c r="T1018" s="25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5" t="s">
        <v>162</v>
      </c>
      <c r="AU1018" s="255" t="s">
        <v>86</v>
      </c>
      <c r="AV1018" s="14" t="s">
        <v>86</v>
      </c>
      <c r="AW1018" s="14" t="s">
        <v>32</v>
      </c>
      <c r="AX1018" s="14" t="s">
        <v>75</v>
      </c>
      <c r="AY1018" s="255" t="s">
        <v>154</v>
      </c>
    </row>
    <row r="1019" spans="1:51" s="13" customFormat="1" ht="12">
      <c r="A1019" s="13"/>
      <c r="B1019" s="234"/>
      <c r="C1019" s="235"/>
      <c r="D1019" s="236" t="s">
        <v>162</v>
      </c>
      <c r="E1019" s="237" t="s">
        <v>1</v>
      </c>
      <c r="F1019" s="238" t="s">
        <v>403</v>
      </c>
      <c r="G1019" s="235"/>
      <c r="H1019" s="237" t="s">
        <v>1</v>
      </c>
      <c r="I1019" s="239"/>
      <c r="J1019" s="235"/>
      <c r="K1019" s="235"/>
      <c r="L1019" s="240"/>
      <c r="M1019" s="241"/>
      <c r="N1019" s="242"/>
      <c r="O1019" s="242"/>
      <c r="P1019" s="242"/>
      <c r="Q1019" s="242"/>
      <c r="R1019" s="242"/>
      <c r="S1019" s="242"/>
      <c r="T1019" s="24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4" t="s">
        <v>162</v>
      </c>
      <c r="AU1019" s="244" t="s">
        <v>86</v>
      </c>
      <c r="AV1019" s="13" t="s">
        <v>83</v>
      </c>
      <c r="AW1019" s="13" t="s">
        <v>32</v>
      </c>
      <c r="AX1019" s="13" t="s">
        <v>75</v>
      </c>
      <c r="AY1019" s="244" t="s">
        <v>154</v>
      </c>
    </row>
    <row r="1020" spans="1:51" s="14" customFormat="1" ht="12">
      <c r="A1020" s="14"/>
      <c r="B1020" s="245"/>
      <c r="C1020" s="246"/>
      <c r="D1020" s="236" t="s">
        <v>162</v>
      </c>
      <c r="E1020" s="247" t="s">
        <v>1</v>
      </c>
      <c r="F1020" s="248" t="s">
        <v>334</v>
      </c>
      <c r="G1020" s="246"/>
      <c r="H1020" s="249">
        <v>86.5</v>
      </c>
      <c r="I1020" s="250"/>
      <c r="J1020" s="246"/>
      <c r="K1020" s="246"/>
      <c r="L1020" s="251"/>
      <c r="M1020" s="252"/>
      <c r="N1020" s="253"/>
      <c r="O1020" s="253"/>
      <c r="P1020" s="253"/>
      <c r="Q1020" s="253"/>
      <c r="R1020" s="253"/>
      <c r="S1020" s="253"/>
      <c r="T1020" s="25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55" t="s">
        <v>162</v>
      </c>
      <c r="AU1020" s="255" t="s">
        <v>86</v>
      </c>
      <c r="AV1020" s="14" t="s">
        <v>86</v>
      </c>
      <c r="AW1020" s="14" t="s">
        <v>32</v>
      </c>
      <c r="AX1020" s="14" t="s">
        <v>75</v>
      </c>
      <c r="AY1020" s="255" t="s">
        <v>154</v>
      </c>
    </row>
    <row r="1021" spans="1:51" s="13" customFormat="1" ht="12">
      <c r="A1021" s="13"/>
      <c r="B1021" s="234"/>
      <c r="C1021" s="235"/>
      <c r="D1021" s="236" t="s">
        <v>162</v>
      </c>
      <c r="E1021" s="237" t="s">
        <v>1</v>
      </c>
      <c r="F1021" s="238" t="s">
        <v>163</v>
      </c>
      <c r="G1021" s="235"/>
      <c r="H1021" s="237" t="s">
        <v>1</v>
      </c>
      <c r="I1021" s="239"/>
      <c r="J1021" s="235"/>
      <c r="K1021" s="235"/>
      <c r="L1021" s="240"/>
      <c r="M1021" s="241"/>
      <c r="N1021" s="242"/>
      <c r="O1021" s="242"/>
      <c r="P1021" s="242"/>
      <c r="Q1021" s="242"/>
      <c r="R1021" s="242"/>
      <c r="S1021" s="242"/>
      <c r="T1021" s="24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4" t="s">
        <v>162</v>
      </c>
      <c r="AU1021" s="244" t="s">
        <v>86</v>
      </c>
      <c r="AV1021" s="13" t="s">
        <v>83</v>
      </c>
      <c r="AW1021" s="13" t="s">
        <v>32</v>
      </c>
      <c r="AX1021" s="13" t="s">
        <v>75</v>
      </c>
      <c r="AY1021" s="244" t="s">
        <v>154</v>
      </c>
    </row>
    <row r="1022" spans="1:51" s="13" customFormat="1" ht="12">
      <c r="A1022" s="13"/>
      <c r="B1022" s="234"/>
      <c r="C1022" s="235"/>
      <c r="D1022" s="236" t="s">
        <v>162</v>
      </c>
      <c r="E1022" s="237" t="s">
        <v>1</v>
      </c>
      <c r="F1022" s="238" t="s">
        <v>164</v>
      </c>
      <c r="G1022" s="235"/>
      <c r="H1022" s="237" t="s">
        <v>1</v>
      </c>
      <c r="I1022" s="239"/>
      <c r="J1022" s="235"/>
      <c r="K1022" s="235"/>
      <c r="L1022" s="240"/>
      <c r="M1022" s="241"/>
      <c r="N1022" s="242"/>
      <c r="O1022" s="242"/>
      <c r="P1022" s="242"/>
      <c r="Q1022" s="242"/>
      <c r="R1022" s="242"/>
      <c r="S1022" s="242"/>
      <c r="T1022" s="24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4" t="s">
        <v>162</v>
      </c>
      <c r="AU1022" s="244" t="s">
        <v>86</v>
      </c>
      <c r="AV1022" s="13" t="s">
        <v>83</v>
      </c>
      <c r="AW1022" s="13" t="s">
        <v>32</v>
      </c>
      <c r="AX1022" s="13" t="s">
        <v>75</v>
      </c>
      <c r="AY1022" s="244" t="s">
        <v>154</v>
      </c>
    </row>
    <row r="1023" spans="1:51" s="14" customFormat="1" ht="12">
      <c r="A1023" s="14"/>
      <c r="B1023" s="245"/>
      <c r="C1023" s="246"/>
      <c r="D1023" s="236" t="s">
        <v>162</v>
      </c>
      <c r="E1023" s="247" t="s">
        <v>1</v>
      </c>
      <c r="F1023" s="248" t="s">
        <v>402</v>
      </c>
      <c r="G1023" s="246"/>
      <c r="H1023" s="249">
        <v>65</v>
      </c>
      <c r="I1023" s="250"/>
      <c r="J1023" s="246"/>
      <c r="K1023" s="246"/>
      <c r="L1023" s="251"/>
      <c r="M1023" s="252"/>
      <c r="N1023" s="253"/>
      <c r="O1023" s="253"/>
      <c r="P1023" s="253"/>
      <c r="Q1023" s="253"/>
      <c r="R1023" s="253"/>
      <c r="S1023" s="253"/>
      <c r="T1023" s="25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5" t="s">
        <v>162</v>
      </c>
      <c r="AU1023" s="255" t="s">
        <v>86</v>
      </c>
      <c r="AV1023" s="14" t="s">
        <v>86</v>
      </c>
      <c r="AW1023" s="14" t="s">
        <v>32</v>
      </c>
      <c r="AX1023" s="14" t="s">
        <v>75</v>
      </c>
      <c r="AY1023" s="255" t="s">
        <v>154</v>
      </c>
    </row>
    <row r="1024" spans="1:51" s="13" customFormat="1" ht="12">
      <c r="A1024" s="13"/>
      <c r="B1024" s="234"/>
      <c r="C1024" s="235"/>
      <c r="D1024" s="236" t="s">
        <v>162</v>
      </c>
      <c r="E1024" s="237" t="s">
        <v>1</v>
      </c>
      <c r="F1024" s="238" t="s">
        <v>213</v>
      </c>
      <c r="G1024" s="235"/>
      <c r="H1024" s="237" t="s">
        <v>1</v>
      </c>
      <c r="I1024" s="239"/>
      <c r="J1024" s="235"/>
      <c r="K1024" s="235"/>
      <c r="L1024" s="240"/>
      <c r="M1024" s="241"/>
      <c r="N1024" s="242"/>
      <c r="O1024" s="242"/>
      <c r="P1024" s="242"/>
      <c r="Q1024" s="242"/>
      <c r="R1024" s="242"/>
      <c r="S1024" s="242"/>
      <c r="T1024" s="24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4" t="s">
        <v>162</v>
      </c>
      <c r="AU1024" s="244" t="s">
        <v>86</v>
      </c>
      <c r="AV1024" s="13" t="s">
        <v>83</v>
      </c>
      <c r="AW1024" s="13" t="s">
        <v>32</v>
      </c>
      <c r="AX1024" s="13" t="s">
        <v>75</v>
      </c>
      <c r="AY1024" s="244" t="s">
        <v>154</v>
      </c>
    </row>
    <row r="1025" spans="1:51" s="13" customFormat="1" ht="12">
      <c r="A1025" s="13"/>
      <c r="B1025" s="234"/>
      <c r="C1025" s="235"/>
      <c r="D1025" s="236" t="s">
        <v>162</v>
      </c>
      <c r="E1025" s="237" t="s">
        <v>1</v>
      </c>
      <c r="F1025" s="238" t="s">
        <v>241</v>
      </c>
      <c r="G1025" s="235"/>
      <c r="H1025" s="237" t="s">
        <v>1</v>
      </c>
      <c r="I1025" s="239"/>
      <c r="J1025" s="235"/>
      <c r="K1025" s="235"/>
      <c r="L1025" s="240"/>
      <c r="M1025" s="241"/>
      <c r="N1025" s="242"/>
      <c r="O1025" s="242"/>
      <c r="P1025" s="242"/>
      <c r="Q1025" s="242"/>
      <c r="R1025" s="242"/>
      <c r="S1025" s="242"/>
      <c r="T1025" s="24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4" t="s">
        <v>162</v>
      </c>
      <c r="AU1025" s="244" t="s">
        <v>86</v>
      </c>
      <c r="AV1025" s="13" t="s">
        <v>83</v>
      </c>
      <c r="AW1025" s="13" t="s">
        <v>32</v>
      </c>
      <c r="AX1025" s="13" t="s">
        <v>75</v>
      </c>
      <c r="AY1025" s="244" t="s">
        <v>154</v>
      </c>
    </row>
    <row r="1026" spans="1:51" s="14" customFormat="1" ht="12">
      <c r="A1026" s="14"/>
      <c r="B1026" s="245"/>
      <c r="C1026" s="246"/>
      <c r="D1026" s="236" t="s">
        <v>162</v>
      </c>
      <c r="E1026" s="247" t="s">
        <v>1</v>
      </c>
      <c r="F1026" s="248" t="s">
        <v>404</v>
      </c>
      <c r="G1026" s="246"/>
      <c r="H1026" s="249">
        <v>64</v>
      </c>
      <c r="I1026" s="250"/>
      <c r="J1026" s="246"/>
      <c r="K1026" s="246"/>
      <c r="L1026" s="251"/>
      <c r="M1026" s="252"/>
      <c r="N1026" s="253"/>
      <c r="O1026" s="253"/>
      <c r="P1026" s="253"/>
      <c r="Q1026" s="253"/>
      <c r="R1026" s="253"/>
      <c r="S1026" s="253"/>
      <c r="T1026" s="25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5" t="s">
        <v>162</v>
      </c>
      <c r="AU1026" s="255" t="s">
        <v>86</v>
      </c>
      <c r="AV1026" s="14" t="s">
        <v>86</v>
      </c>
      <c r="AW1026" s="14" t="s">
        <v>32</v>
      </c>
      <c r="AX1026" s="14" t="s">
        <v>75</v>
      </c>
      <c r="AY1026" s="255" t="s">
        <v>154</v>
      </c>
    </row>
    <row r="1027" spans="1:51" s="14" customFormat="1" ht="12">
      <c r="A1027" s="14"/>
      <c r="B1027" s="245"/>
      <c r="C1027" s="246"/>
      <c r="D1027" s="236" t="s">
        <v>162</v>
      </c>
      <c r="E1027" s="247" t="s">
        <v>1</v>
      </c>
      <c r="F1027" s="248" t="s">
        <v>1144</v>
      </c>
      <c r="G1027" s="246"/>
      <c r="H1027" s="249">
        <v>10.4</v>
      </c>
      <c r="I1027" s="250"/>
      <c r="J1027" s="246"/>
      <c r="K1027" s="246"/>
      <c r="L1027" s="251"/>
      <c r="M1027" s="252"/>
      <c r="N1027" s="253"/>
      <c r="O1027" s="253"/>
      <c r="P1027" s="253"/>
      <c r="Q1027" s="253"/>
      <c r="R1027" s="253"/>
      <c r="S1027" s="253"/>
      <c r="T1027" s="25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5" t="s">
        <v>162</v>
      </c>
      <c r="AU1027" s="255" t="s">
        <v>86</v>
      </c>
      <c r="AV1027" s="14" t="s">
        <v>86</v>
      </c>
      <c r="AW1027" s="14" t="s">
        <v>32</v>
      </c>
      <c r="AX1027" s="14" t="s">
        <v>75</v>
      </c>
      <c r="AY1027" s="255" t="s">
        <v>154</v>
      </c>
    </row>
    <row r="1028" spans="1:51" s="15" customFormat="1" ht="12">
      <c r="A1028" s="15"/>
      <c r="B1028" s="256"/>
      <c r="C1028" s="257"/>
      <c r="D1028" s="236" t="s">
        <v>162</v>
      </c>
      <c r="E1028" s="258" t="s">
        <v>1</v>
      </c>
      <c r="F1028" s="259" t="s">
        <v>172</v>
      </c>
      <c r="G1028" s="257"/>
      <c r="H1028" s="260">
        <v>343</v>
      </c>
      <c r="I1028" s="261"/>
      <c r="J1028" s="257"/>
      <c r="K1028" s="257"/>
      <c r="L1028" s="262"/>
      <c r="M1028" s="263"/>
      <c r="N1028" s="264"/>
      <c r="O1028" s="264"/>
      <c r="P1028" s="264"/>
      <c r="Q1028" s="264"/>
      <c r="R1028" s="264"/>
      <c r="S1028" s="264"/>
      <c r="T1028" s="26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66" t="s">
        <v>162</v>
      </c>
      <c r="AU1028" s="266" t="s">
        <v>86</v>
      </c>
      <c r="AV1028" s="15" t="s">
        <v>160</v>
      </c>
      <c r="AW1028" s="15" t="s">
        <v>32</v>
      </c>
      <c r="AX1028" s="15" t="s">
        <v>83</v>
      </c>
      <c r="AY1028" s="266" t="s">
        <v>154</v>
      </c>
    </row>
    <row r="1029" spans="1:65" s="2" customFormat="1" ht="37.8" customHeight="1">
      <c r="A1029" s="39"/>
      <c r="B1029" s="40"/>
      <c r="C1029" s="278" t="s">
        <v>1145</v>
      </c>
      <c r="D1029" s="278" t="s">
        <v>411</v>
      </c>
      <c r="E1029" s="279" t="s">
        <v>1146</v>
      </c>
      <c r="F1029" s="280" t="s">
        <v>1147</v>
      </c>
      <c r="G1029" s="281" t="s">
        <v>231</v>
      </c>
      <c r="H1029" s="282">
        <v>354</v>
      </c>
      <c r="I1029" s="283"/>
      <c r="J1029" s="284">
        <f>ROUND(I1029*H1029,2)</f>
        <v>0</v>
      </c>
      <c r="K1029" s="285"/>
      <c r="L1029" s="286"/>
      <c r="M1029" s="287" t="s">
        <v>1</v>
      </c>
      <c r="N1029" s="288" t="s">
        <v>40</v>
      </c>
      <c r="O1029" s="92"/>
      <c r="P1029" s="230">
        <f>O1029*H1029</f>
        <v>0</v>
      </c>
      <c r="Q1029" s="230">
        <v>0.00275</v>
      </c>
      <c r="R1029" s="230">
        <f>Q1029*H1029</f>
        <v>0.9734999999999999</v>
      </c>
      <c r="S1029" s="230">
        <v>0</v>
      </c>
      <c r="T1029" s="231">
        <f>S1029*H1029</f>
        <v>0</v>
      </c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R1029" s="232" t="s">
        <v>397</v>
      </c>
      <c r="AT1029" s="232" t="s">
        <v>411</v>
      </c>
      <c r="AU1029" s="232" t="s">
        <v>86</v>
      </c>
      <c r="AY1029" s="18" t="s">
        <v>154</v>
      </c>
      <c r="BE1029" s="233">
        <f>IF(N1029="základní",J1029,0)</f>
        <v>0</v>
      </c>
      <c r="BF1029" s="233">
        <f>IF(N1029="snížená",J1029,0)</f>
        <v>0</v>
      </c>
      <c r="BG1029" s="233">
        <f>IF(N1029="zákl. přenesená",J1029,0)</f>
        <v>0</v>
      </c>
      <c r="BH1029" s="233">
        <f>IF(N1029="sníž. přenesená",J1029,0)</f>
        <v>0</v>
      </c>
      <c r="BI1029" s="233">
        <f>IF(N1029="nulová",J1029,0)</f>
        <v>0</v>
      </c>
      <c r="BJ1029" s="18" t="s">
        <v>83</v>
      </c>
      <c r="BK1029" s="233">
        <f>ROUND(I1029*H1029,2)</f>
        <v>0</v>
      </c>
      <c r="BL1029" s="18" t="s">
        <v>267</v>
      </c>
      <c r="BM1029" s="232" t="s">
        <v>1148</v>
      </c>
    </row>
    <row r="1030" spans="1:51" s="13" customFormat="1" ht="12">
      <c r="A1030" s="13"/>
      <c r="B1030" s="234"/>
      <c r="C1030" s="235"/>
      <c r="D1030" s="236" t="s">
        <v>162</v>
      </c>
      <c r="E1030" s="237" t="s">
        <v>1</v>
      </c>
      <c r="F1030" s="238" t="s">
        <v>1149</v>
      </c>
      <c r="G1030" s="235"/>
      <c r="H1030" s="237" t="s">
        <v>1</v>
      </c>
      <c r="I1030" s="239"/>
      <c r="J1030" s="235"/>
      <c r="K1030" s="235"/>
      <c r="L1030" s="240"/>
      <c r="M1030" s="241"/>
      <c r="N1030" s="242"/>
      <c r="O1030" s="242"/>
      <c r="P1030" s="242"/>
      <c r="Q1030" s="242"/>
      <c r="R1030" s="242"/>
      <c r="S1030" s="242"/>
      <c r="T1030" s="24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4" t="s">
        <v>162</v>
      </c>
      <c r="AU1030" s="244" t="s">
        <v>86</v>
      </c>
      <c r="AV1030" s="13" t="s">
        <v>83</v>
      </c>
      <c r="AW1030" s="13" t="s">
        <v>32</v>
      </c>
      <c r="AX1030" s="13" t="s">
        <v>75</v>
      </c>
      <c r="AY1030" s="244" t="s">
        <v>154</v>
      </c>
    </row>
    <row r="1031" spans="1:51" s="14" customFormat="1" ht="12">
      <c r="A1031" s="14"/>
      <c r="B1031" s="245"/>
      <c r="C1031" s="246"/>
      <c r="D1031" s="236" t="s">
        <v>162</v>
      </c>
      <c r="E1031" s="247" t="s">
        <v>1</v>
      </c>
      <c r="F1031" s="248" t="s">
        <v>1150</v>
      </c>
      <c r="G1031" s="246"/>
      <c r="H1031" s="249">
        <v>354</v>
      </c>
      <c r="I1031" s="250"/>
      <c r="J1031" s="246"/>
      <c r="K1031" s="246"/>
      <c r="L1031" s="251"/>
      <c r="M1031" s="252"/>
      <c r="N1031" s="253"/>
      <c r="O1031" s="253"/>
      <c r="P1031" s="253"/>
      <c r="Q1031" s="253"/>
      <c r="R1031" s="253"/>
      <c r="S1031" s="253"/>
      <c r="T1031" s="25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5" t="s">
        <v>162</v>
      </c>
      <c r="AU1031" s="255" t="s">
        <v>86</v>
      </c>
      <c r="AV1031" s="14" t="s">
        <v>86</v>
      </c>
      <c r="AW1031" s="14" t="s">
        <v>32</v>
      </c>
      <c r="AX1031" s="14" t="s">
        <v>83</v>
      </c>
      <c r="AY1031" s="255" t="s">
        <v>154</v>
      </c>
    </row>
    <row r="1032" spans="1:51" s="13" customFormat="1" ht="12">
      <c r="A1032" s="13"/>
      <c r="B1032" s="234"/>
      <c r="C1032" s="235"/>
      <c r="D1032" s="236" t="s">
        <v>162</v>
      </c>
      <c r="E1032" s="237" t="s">
        <v>1</v>
      </c>
      <c r="F1032" s="238" t="s">
        <v>1151</v>
      </c>
      <c r="G1032" s="235"/>
      <c r="H1032" s="237" t="s">
        <v>1</v>
      </c>
      <c r="I1032" s="239"/>
      <c r="J1032" s="235"/>
      <c r="K1032" s="235"/>
      <c r="L1032" s="240"/>
      <c r="M1032" s="241"/>
      <c r="N1032" s="242"/>
      <c r="O1032" s="242"/>
      <c r="P1032" s="242"/>
      <c r="Q1032" s="242"/>
      <c r="R1032" s="242"/>
      <c r="S1032" s="242"/>
      <c r="T1032" s="24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4" t="s">
        <v>162</v>
      </c>
      <c r="AU1032" s="244" t="s">
        <v>86</v>
      </c>
      <c r="AV1032" s="13" t="s">
        <v>83</v>
      </c>
      <c r="AW1032" s="13" t="s">
        <v>32</v>
      </c>
      <c r="AX1032" s="13" t="s">
        <v>75</v>
      </c>
      <c r="AY1032" s="244" t="s">
        <v>154</v>
      </c>
    </row>
    <row r="1033" spans="1:65" s="2" customFormat="1" ht="24.15" customHeight="1">
      <c r="A1033" s="39"/>
      <c r="B1033" s="40"/>
      <c r="C1033" s="220" t="s">
        <v>1152</v>
      </c>
      <c r="D1033" s="220" t="s">
        <v>156</v>
      </c>
      <c r="E1033" s="221" t="s">
        <v>1153</v>
      </c>
      <c r="F1033" s="222" t="s">
        <v>1154</v>
      </c>
      <c r="G1033" s="223" t="s">
        <v>304</v>
      </c>
      <c r="H1033" s="224">
        <v>250</v>
      </c>
      <c r="I1033" s="225"/>
      <c r="J1033" s="226">
        <f>ROUND(I1033*H1033,2)</f>
        <v>0</v>
      </c>
      <c r="K1033" s="227"/>
      <c r="L1033" s="45"/>
      <c r="M1033" s="228" t="s">
        <v>1</v>
      </c>
      <c r="N1033" s="229" t="s">
        <v>40</v>
      </c>
      <c r="O1033" s="92"/>
      <c r="P1033" s="230">
        <f>O1033*H1033</f>
        <v>0</v>
      </c>
      <c r="Q1033" s="230">
        <v>0</v>
      </c>
      <c r="R1033" s="230">
        <f>Q1033*H1033</f>
        <v>0</v>
      </c>
      <c r="S1033" s="230">
        <v>0</v>
      </c>
      <c r="T1033" s="231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32" t="s">
        <v>267</v>
      </c>
      <c r="AT1033" s="232" t="s">
        <v>156</v>
      </c>
      <c r="AU1033" s="232" t="s">
        <v>86</v>
      </c>
      <c r="AY1033" s="18" t="s">
        <v>154</v>
      </c>
      <c r="BE1033" s="233">
        <f>IF(N1033="základní",J1033,0)</f>
        <v>0</v>
      </c>
      <c r="BF1033" s="233">
        <f>IF(N1033="snížená",J1033,0)</f>
        <v>0</v>
      </c>
      <c r="BG1033" s="233">
        <f>IF(N1033="zákl. přenesená",J1033,0)</f>
        <v>0</v>
      </c>
      <c r="BH1033" s="233">
        <f>IF(N1033="sníž. přenesená",J1033,0)</f>
        <v>0</v>
      </c>
      <c r="BI1033" s="233">
        <f>IF(N1033="nulová",J1033,0)</f>
        <v>0</v>
      </c>
      <c r="BJ1033" s="18" t="s">
        <v>83</v>
      </c>
      <c r="BK1033" s="233">
        <f>ROUND(I1033*H1033,2)</f>
        <v>0</v>
      </c>
      <c r="BL1033" s="18" t="s">
        <v>267</v>
      </c>
      <c r="BM1033" s="232" t="s">
        <v>1155</v>
      </c>
    </row>
    <row r="1034" spans="1:65" s="2" customFormat="1" ht="16.5" customHeight="1">
      <c r="A1034" s="39"/>
      <c r="B1034" s="40"/>
      <c r="C1034" s="220" t="s">
        <v>1156</v>
      </c>
      <c r="D1034" s="220" t="s">
        <v>156</v>
      </c>
      <c r="E1034" s="221" t="s">
        <v>1157</v>
      </c>
      <c r="F1034" s="222" t="s">
        <v>1158</v>
      </c>
      <c r="G1034" s="223" t="s">
        <v>304</v>
      </c>
      <c r="H1034" s="224">
        <v>170</v>
      </c>
      <c r="I1034" s="225"/>
      <c r="J1034" s="226">
        <f>ROUND(I1034*H1034,2)</f>
        <v>0</v>
      </c>
      <c r="K1034" s="227"/>
      <c r="L1034" s="45"/>
      <c r="M1034" s="228" t="s">
        <v>1</v>
      </c>
      <c r="N1034" s="229" t="s">
        <v>40</v>
      </c>
      <c r="O1034" s="92"/>
      <c r="P1034" s="230">
        <f>O1034*H1034</f>
        <v>0</v>
      </c>
      <c r="Q1034" s="230">
        <v>1E-05</v>
      </c>
      <c r="R1034" s="230">
        <f>Q1034*H1034</f>
        <v>0.0017000000000000001</v>
      </c>
      <c r="S1034" s="230">
        <v>0</v>
      </c>
      <c r="T1034" s="231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32" t="s">
        <v>267</v>
      </c>
      <c r="AT1034" s="232" t="s">
        <v>156</v>
      </c>
      <c r="AU1034" s="232" t="s">
        <v>86</v>
      </c>
      <c r="AY1034" s="18" t="s">
        <v>154</v>
      </c>
      <c r="BE1034" s="233">
        <f>IF(N1034="základní",J1034,0)</f>
        <v>0</v>
      </c>
      <c r="BF1034" s="233">
        <f>IF(N1034="snížená",J1034,0)</f>
        <v>0</v>
      </c>
      <c r="BG1034" s="233">
        <f>IF(N1034="zákl. přenesená",J1034,0)</f>
        <v>0</v>
      </c>
      <c r="BH1034" s="233">
        <f>IF(N1034="sníž. přenesená",J1034,0)</f>
        <v>0</v>
      </c>
      <c r="BI1034" s="233">
        <f>IF(N1034="nulová",J1034,0)</f>
        <v>0</v>
      </c>
      <c r="BJ1034" s="18" t="s">
        <v>83</v>
      </c>
      <c r="BK1034" s="233">
        <f>ROUND(I1034*H1034,2)</f>
        <v>0</v>
      </c>
      <c r="BL1034" s="18" t="s">
        <v>267</v>
      </c>
      <c r="BM1034" s="232" t="s">
        <v>1159</v>
      </c>
    </row>
    <row r="1035" spans="1:51" s="13" customFormat="1" ht="12">
      <c r="A1035" s="13"/>
      <c r="B1035" s="234"/>
      <c r="C1035" s="235"/>
      <c r="D1035" s="236" t="s">
        <v>162</v>
      </c>
      <c r="E1035" s="237" t="s">
        <v>1</v>
      </c>
      <c r="F1035" s="238" t="s">
        <v>167</v>
      </c>
      <c r="G1035" s="235"/>
      <c r="H1035" s="237" t="s">
        <v>1</v>
      </c>
      <c r="I1035" s="239"/>
      <c r="J1035" s="235"/>
      <c r="K1035" s="235"/>
      <c r="L1035" s="240"/>
      <c r="M1035" s="241"/>
      <c r="N1035" s="242"/>
      <c r="O1035" s="242"/>
      <c r="P1035" s="242"/>
      <c r="Q1035" s="242"/>
      <c r="R1035" s="242"/>
      <c r="S1035" s="242"/>
      <c r="T1035" s="24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4" t="s">
        <v>162</v>
      </c>
      <c r="AU1035" s="244" t="s">
        <v>86</v>
      </c>
      <c r="AV1035" s="13" t="s">
        <v>83</v>
      </c>
      <c r="AW1035" s="13" t="s">
        <v>32</v>
      </c>
      <c r="AX1035" s="13" t="s">
        <v>75</v>
      </c>
      <c r="AY1035" s="244" t="s">
        <v>154</v>
      </c>
    </row>
    <row r="1036" spans="1:51" s="13" customFormat="1" ht="12">
      <c r="A1036" s="13"/>
      <c r="B1036" s="234"/>
      <c r="C1036" s="235"/>
      <c r="D1036" s="236" t="s">
        <v>162</v>
      </c>
      <c r="E1036" s="237" t="s">
        <v>1</v>
      </c>
      <c r="F1036" s="238" t="s">
        <v>254</v>
      </c>
      <c r="G1036" s="235"/>
      <c r="H1036" s="237" t="s">
        <v>1</v>
      </c>
      <c r="I1036" s="239"/>
      <c r="J1036" s="235"/>
      <c r="K1036" s="235"/>
      <c r="L1036" s="240"/>
      <c r="M1036" s="241"/>
      <c r="N1036" s="242"/>
      <c r="O1036" s="242"/>
      <c r="P1036" s="242"/>
      <c r="Q1036" s="242"/>
      <c r="R1036" s="242"/>
      <c r="S1036" s="242"/>
      <c r="T1036" s="24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4" t="s">
        <v>162</v>
      </c>
      <c r="AU1036" s="244" t="s">
        <v>86</v>
      </c>
      <c r="AV1036" s="13" t="s">
        <v>83</v>
      </c>
      <c r="AW1036" s="13" t="s">
        <v>32</v>
      </c>
      <c r="AX1036" s="13" t="s">
        <v>75</v>
      </c>
      <c r="AY1036" s="244" t="s">
        <v>154</v>
      </c>
    </row>
    <row r="1037" spans="1:51" s="14" customFormat="1" ht="12">
      <c r="A1037" s="14"/>
      <c r="B1037" s="245"/>
      <c r="C1037" s="246"/>
      <c r="D1037" s="236" t="s">
        <v>162</v>
      </c>
      <c r="E1037" s="247" t="s">
        <v>1</v>
      </c>
      <c r="F1037" s="248" t="s">
        <v>1160</v>
      </c>
      <c r="G1037" s="246"/>
      <c r="H1037" s="249">
        <v>27.5</v>
      </c>
      <c r="I1037" s="250"/>
      <c r="J1037" s="246"/>
      <c r="K1037" s="246"/>
      <c r="L1037" s="251"/>
      <c r="M1037" s="252"/>
      <c r="N1037" s="253"/>
      <c r="O1037" s="253"/>
      <c r="P1037" s="253"/>
      <c r="Q1037" s="253"/>
      <c r="R1037" s="253"/>
      <c r="S1037" s="253"/>
      <c r="T1037" s="25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5" t="s">
        <v>162</v>
      </c>
      <c r="AU1037" s="255" t="s">
        <v>86</v>
      </c>
      <c r="AV1037" s="14" t="s">
        <v>86</v>
      </c>
      <c r="AW1037" s="14" t="s">
        <v>32</v>
      </c>
      <c r="AX1037" s="14" t="s">
        <v>75</v>
      </c>
      <c r="AY1037" s="255" t="s">
        <v>154</v>
      </c>
    </row>
    <row r="1038" spans="1:51" s="13" customFormat="1" ht="12">
      <c r="A1038" s="13"/>
      <c r="B1038" s="234"/>
      <c r="C1038" s="235"/>
      <c r="D1038" s="236" t="s">
        <v>162</v>
      </c>
      <c r="E1038" s="237" t="s">
        <v>1</v>
      </c>
      <c r="F1038" s="238" t="s">
        <v>401</v>
      </c>
      <c r="G1038" s="235"/>
      <c r="H1038" s="237" t="s">
        <v>1</v>
      </c>
      <c r="I1038" s="239"/>
      <c r="J1038" s="235"/>
      <c r="K1038" s="235"/>
      <c r="L1038" s="240"/>
      <c r="M1038" s="241"/>
      <c r="N1038" s="242"/>
      <c r="O1038" s="242"/>
      <c r="P1038" s="242"/>
      <c r="Q1038" s="242"/>
      <c r="R1038" s="242"/>
      <c r="S1038" s="242"/>
      <c r="T1038" s="24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4" t="s">
        <v>162</v>
      </c>
      <c r="AU1038" s="244" t="s">
        <v>86</v>
      </c>
      <c r="AV1038" s="13" t="s">
        <v>83</v>
      </c>
      <c r="AW1038" s="13" t="s">
        <v>32</v>
      </c>
      <c r="AX1038" s="13" t="s">
        <v>75</v>
      </c>
      <c r="AY1038" s="244" t="s">
        <v>154</v>
      </c>
    </row>
    <row r="1039" spans="1:51" s="14" customFormat="1" ht="12">
      <c r="A1039" s="14"/>
      <c r="B1039" s="245"/>
      <c r="C1039" s="246"/>
      <c r="D1039" s="236" t="s">
        <v>162</v>
      </c>
      <c r="E1039" s="247" t="s">
        <v>1</v>
      </c>
      <c r="F1039" s="248" t="s">
        <v>1161</v>
      </c>
      <c r="G1039" s="246"/>
      <c r="H1039" s="249">
        <v>31.1</v>
      </c>
      <c r="I1039" s="250"/>
      <c r="J1039" s="246"/>
      <c r="K1039" s="246"/>
      <c r="L1039" s="251"/>
      <c r="M1039" s="252"/>
      <c r="N1039" s="253"/>
      <c r="O1039" s="253"/>
      <c r="P1039" s="253"/>
      <c r="Q1039" s="253"/>
      <c r="R1039" s="253"/>
      <c r="S1039" s="253"/>
      <c r="T1039" s="25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5" t="s">
        <v>162</v>
      </c>
      <c r="AU1039" s="255" t="s">
        <v>86</v>
      </c>
      <c r="AV1039" s="14" t="s">
        <v>86</v>
      </c>
      <c r="AW1039" s="14" t="s">
        <v>32</v>
      </c>
      <c r="AX1039" s="14" t="s">
        <v>75</v>
      </c>
      <c r="AY1039" s="255" t="s">
        <v>154</v>
      </c>
    </row>
    <row r="1040" spans="1:51" s="13" customFormat="1" ht="12">
      <c r="A1040" s="13"/>
      <c r="B1040" s="234"/>
      <c r="C1040" s="235"/>
      <c r="D1040" s="236" t="s">
        <v>162</v>
      </c>
      <c r="E1040" s="237" t="s">
        <v>1</v>
      </c>
      <c r="F1040" s="238" t="s">
        <v>403</v>
      </c>
      <c r="G1040" s="235"/>
      <c r="H1040" s="237" t="s">
        <v>1</v>
      </c>
      <c r="I1040" s="239"/>
      <c r="J1040" s="235"/>
      <c r="K1040" s="235"/>
      <c r="L1040" s="240"/>
      <c r="M1040" s="241"/>
      <c r="N1040" s="242"/>
      <c r="O1040" s="242"/>
      <c r="P1040" s="242"/>
      <c r="Q1040" s="242"/>
      <c r="R1040" s="242"/>
      <c r="S1040" s="242"/>
      <c r="T1040" s="24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4" t="s">
        <v>162</v>
      </c>
      <c r="AU1040" s="244" t="s">
        <v>86</v>
      </c>
      <c r="AV1040" s="13" t="s">
        <v>83</v>
      </c>
      <c r="AW1040" s="13" t="s">
        <v>32</v>
      </c>
      <c r="AX1040" s="13" t="s">
        <v>75</v>
      </c>
      <c r="AY1040" s="244" t="s">
        <v>154</v>
      </c>
    </row>
    <row r="1041" spans="1:51" s="14" customFormat="1" ht="12">
      <c r="A1041" s="14"/>
      <c r="B1041" s="245"/>
      <c r="C1041" s="246"/>
      <c r="D1041" s="236" t="s">
        <v>162</v>
      </c>
      <c r="E1041" s="247" t="s">
        <v>1</v>
      </c>
      <c r="F1041" s="248" t="s">
        <v>1162</v>
      </c>
      <c r="G1041" s="246"/>
      <c r="H1041" s="249">
        <v>37.7</v>
      </c>
      <c r="I1041" s="250"/>
      <c r="J1041" s="246"/>
      <c r="K1041" s="246"/>
      <c r="L1041" s="251"/>
      <c r="M1041" s="252"/>
      <c r="N1041" s="253"/>
      <c r="O1041" s="253"/>
      <c r="P1041" s="253"/>
      <c r="Q1041" s="253"/>
      <c r="R1041" s="253"/>
      <c r="S1041" s="253"/>
      <c r="T1041" s="25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5" t="s">
        <v>162</v>
      </c>
      <c r="AU1041" s="255" t="s">
        <v>86</v>
      </c>
      <c r="AV1041" s="14" t="s">
        <v>86</v>
      </c>
      <c r="AW1041" s="14" t="s">
        <v>32</v>
      </c>
      <c r="AX1041" s="14" t="s">
        <v>75</v>
      </c>
      <c r="AY1041" s="255" t="s">
        <v>154</v>
      </c>
    </row>
    <row r="1042" spans="1:51" s="13" customFormat="1" ht="12">
      <c r="A1042" s="13"/>
      <c r="B1042" s="234"/>
      <c r="C1042" s="235"/>
      <c r="D1042" s="236" t="s">
        <v>162</v>
      </c>
      <c r="E1042" s="237" t="s">
        <v>1</v>
      </c>
      <c r="F1042" s="238" t="s">
        <v>163</v>
      </c>
      <c r="G1042" s="235"/>
      <c r="H1042" s="237" t="s">
        <v>1</v>
      </c>
      <c r="I1042" s="239"/>
      <c r="J1042" s="235"/>
      <c r="K1042" s="235"/>
      <c r="L1042" s="240"/>
      <c r="M1042" s="241"/>
      <c r="N1042" s="242"/>
      <c r="O1042" s="242"/>
      <c r="P1042" s="242"/>
      <c r="Q1042" s="242"/>
      <c r="R1042" s="242"/>
      <c r="S1042" s="242"/>
      <c r="T1042" s="24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4" t="s">
        <v>162</v>
      </c>
      <c r="AU1042" s="244" t="s">
        <v>86</v>
      </c>
      <c r="AV1042" s="13" t="s">
        <v>83</v>
      </c>
      <c r="AW1042" s="13" t="s">
        <v>32</v>
      </c>
      <c r="AX1042" s="13" t="s">
        <v>75</v>
      </c>
      <c r="AY1042" s="244" t="s">
        <v>154</v>
      </c>
    </row>
    <row r="1043" spans="1:51" s="13" customFormat="1" ht="12">
      <c r="A1043" s="13"/>
      <c r="B1043" s="234"/>
      <c r="C1043" s="235"/>
      <c r="D1043" s="236" t="s">
        <v>162</v>
      </c>
      <c r="E1043" s="237" t="s">
        <v>1</v>
      </c>
      <c r="F1043" s="238" t="s">
        <v>164</v>
      </c>
      <c r="G1043" s="235"/>
      <c r="H1043" s="237" t="s">
        <v>1</v>
      </c>
      <c r="I1043" s="239"/>
      <c r="J1043" s="235"/>
      <c r="K1043" s="235"/>
      <c r="L1043" s="240"/>
      <c r="M1043" s="241"/>
      <c r="N1043" s="242"/>
      <c r="O1043" s="242"/>
      <c r="P1043" s="242"/>
      <c r="Q1043" s="242"/>
      <c r="R1043" s="242"/>
      <c r="S1043" s="242"/>
      <c r="T1043" s="24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4" t="s">
        <v>162</v>
      </c>
      <c r="AU1043" s="244" t="s">
        <v>86</v>
      </c>
      <c r="AV1043" s="13" t="s">
        <v>83</v>
      </c>
      <c r="AW1043" s="13" t="s">
        <v>32</v>
      </c>
      <c r="AX1043" s="13" t="s">
        <v>75</v>
      </c>
      <c r="AY1043" s="244" t="s">
        <v>154</v>
      </c>
    </row>
    <row r="1044" spans="1:51" s="14" customFormat="1" ht="12">
      <c r="A1044" s="14"/>
      <c r="B1044" s="245"/>
      <c r="C1044" s="246"/>
      <c r="D1044" s="236" t="s">
        <v>162</v>
      </c>
      <c r="E1044" s="247" t="s">
        <v>1</v>
      </c>
      <c r="F1044" s="248" t="s">
        <v>1163</v>
      </c>
      <c r="G1044" s="246"/>
      <c r="H1044" s="249">
        <v>32.5</v>
      </c>
      <c r="I1044" s="250"/>
      <c r="J1044" s="246"/>
      <c r="K1044" s="246"/>
      <c r="L1044" s="251"/>
      <c r="M1044" s="252"/>
      <c r="N1044" s="253"/>
      <c r="O1044" s="253"/>
      <c r="P1044" s="253"/>
      <c r="Q1044" s="253"/>
      <c r="R1044" s="253"/>
      <c r="S1044" s="253"/>
      <c r="T1044" s="25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5" t="s">
        <v>162</v>
      </c>
      <c r="AU1044" s="255" t="s">
        <v>86</v>
      </c>
      <c r="AV1044" s="14" t="s">
        <v>86</v>
      </c>
      <c r="AW1044" s="14" t="s">
        <v>32</v>
      </c>
      <c r="AX1044" s="14" t="s">
        <v>75</v>
      </c>
      <c r="AY1044" s="255" t="s">
        <v>154</v>
      </c>
    </row>
    <row r="1045" spans="1:51" s="13" customFormat="1" ht="12">
      <c r="A1045" s="13"/>
      <c r="B1045" s="234"/>
      <c r="C1045" s="235"/>
      <c r="D1045" s="236" t="s">
        <v>162</v>
      </c>
      <c r="E1045" s="237" t="s">
        <v>1</v>
      </c>
      <c r="F1045" s="238" t="s">
        <v>213</v>
      </c>
      <c r="G1045" s="235"/>
      <c r="H1045" s="237" t="s">
        <v>1</v>
      </c>
      <c r="I1045" s="239"/>
      <c r="J1045" s="235"/>
      <c r="K1045" s="235"/>
      <c r="L1045" s="240"/>
      <c r="M1045" s="241"/>
      <c r="N1045" s="242"/>
      <c r="O1045" s="242"/>
      <c r="P1045" s="242"/>
      <c r="Q1045" s="242"/>
      <c r="R1045" s="242"/>
      <c r="S1045" s="242"/>
      <c r="T1045" s="24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4" t="s">
        <v>162</v>
      </c>
      <c r="AU1045" s="244" t="s">
        <v>86</v>
      </c>
      <c r="AV1045" s="13" t="s">
        <v>83</v>
      </c>
      <c r="AW1045" s="13" t="s">
        <v>32</v>
      </c>
      <c r="AX1045" s="13" t="s">
        <v>75</v>
      </c>
      <c r="AY1045" s="244" t="s">
        <v>154</v>
      </c>
    </row>
    <row r="1046" spans="1:51" s="13" customFormat="1" ht="12">
      <c r="A1046" s="13"/>
      <c r="B1046" s="234"/>
      <c r="C1046" s="235"/>
      <c r="D1046" s="236" t="s">
        <v>162</v>
      </c>
      <c r="E1046" s="237" t="s">
        <v>1</v>
      </c>
      <c r="F1046" s="238" t="s">
        <v>241</v>
      </c>
      <c r="G1046" s="235"/>
      <c r="H1046" s="237" t="s">
        <v>1</v>
      </c>
      <c r="I1046" s="239"/>
      <c r="J1046" s="235"/>
      <c r="K1046" s="235"/>
      <c r="L1046" s="240"/>
      <c r="M1046" s="241"/>
      <c r="N1046" s="242"/>
      <c r="O1046" s="242"/>
      <c r="P1046" s="242"/>
      <c r="Q1046" s="242"/>
      <c r="R1046" s="242"/>
      <c r="S1046" s="242"/>
      <c r="T1046" s="24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4" t="s">
        <v>162</v>
      </c>
      <c r="AU1046" s="244" t="s">
        <v>86</v>
      </c>
      <c r="AV1046" s="13" t="s">
        <v>83</v>
      </c>
      <c r="AW1046" s="13" t="s">
        <v>32</v>
      </c>
      <c r="AX1046" s="13" t="s">
        <v>75</v>
      </c>
      <c r="AY1046" s="244" t="s">
        <v>154</v>
      </c>
    </row>
    <row r="1047" spans="1:51" s="14" customFormat="1" ht="12">
      <c r="A1047" s="14"/>
      <c r="B1047" s="245"/>
      <c r="C1047" s="246"/>
      <c r="D1047" s="236" t="s">
        <v>162</v>
      </c>
      <c r="E1047" s="247" t="s">
        <v>1</v>
      </c>
      <c r="F1047" s="248" t="s">
        <v>1164</v>
      </c>
      <c r="G1047" s="246"/>
      <c r="H1047" s="249">
        <v>32.5</v>
      </c>
      <c r="I1047" s="250"/>
      <c r="J1047" s="246"/>
      <c r="K1047" s="246"/>
      <c r="L1047" s="251"/>
      <c r="M1047" s="252"/>
      <c r="N1047" s="253"/>
      <c r="O1047" s="253"/>
      <c r="P1047" s="253"/>
      <c r="Q1047" s="253"/>
      <c r="R1047" s="253"/>
      <c r="S1047" s="253"/>
      <c r="T1047" s="25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55" t="s">
        <v>162</v>
      </c>
      <c r="AU1047" s="255" t="s">
        <v>86</v>
      </c>
      <c r="AV1047" s="14" t="s">
        <v>86</v>
      </c>
      <c r="AW1047" s="14" t="s">
        <v>32</v>
      </c>
      <c r="AX1047" s="14" t="s">
        <v>75</v>
      </c>
      <c r="AY1047" s="255" t="s">
        <v>154</v>
      </c>
    </row>
    <row r="1048" spans="1:51" s="14" customFormat="1" ht="12">
      <c r="A1048" s="14"/>
      <c r="B1048" s="245"/>
      <c r="C1048" s="246"/>
      <c r="D1048" s="236" t="s">
        <v>162</v>
      </c>
      <c r="E1048" s="247" t="s">
        <v>1</v>
      </c>
      <c r="F1048" s="248" t="s">
        <v>1165</v>
      </c>
      <c r="G1048" s="246"/>
      <c r="H1048" s="249">
        <v>8.7</v>
      </c>
      <c r="I1048" s="250"/>
      <c r="J1048" s="246"/>
      <c r="K1048" s="246"/>
      <c r="L1048" s="251"/>
      <c r="M1048" s="252"/>
      <c r="N1048" s="253"/>
      <c r="O1048" s="253"/>
      <c r="P1048" s="253"/>
      <c r="Q1048" s="253"/>
      <c r="R1048" s="253"/>
      <c r="S1048" s="253"/>
      <c r="T1048" s="25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5" t="s">
        <v>162</v>
      </c>
      <c r="AU1048" s="255" t="s">
        <v>86</v>
      </c>
      <c r="AV1048" s="14" t="s">
        <v>86</v>
      </c>
      <c r="AW1048" s="14" t="s">
        <v>32</v>
      </c>
      <c r="AX1048" s="14" t="s">
        <v>75</v>
      </c>
      <c r="AY1048" s="255" t="s">
        <v>154</v>
      </c>
    </row>
    <row r="1049" spans="1:51" s="15" customFormat="1" ht="12">
      <c r="A1049" s="15"/>
      <c r="B1049" s="256"/>
      <c r="C1049" s="257"/>
      <c r="D1049" s="236" t="s">
        <v>162</v>
      </c>
      <c r="E1049" s="258" t="s">
        <v>1</v>
      </c>
      <c r="F1049" s="259" t="s">
        <v>172</v>
      </c>
      <c r="G1049" s="257"/>
      <c r="H1049" s="260">
        <v>170</v>
      </c>
      <c r="I1049" s="261"/>
      <c r="J1049" s="257"/>
      <c r="K1049" s="257"/>
      <c r="L1049" s="262"/>
      <c r="M1049" s="263"/>
      <c r="N1049" s="264"/>
      <c r="O1049" s="264"/>
      <c r="P1049" s="264"/>
      <c r="Q1049" s="264"/>
      <c r="R1049" s="264"/>
      <c r="S1049" s="264"/>
      <c r="T1049" s="26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T1049" s="266" t="s">
        <v>162</v>
      </c>
      <c r="AU1049" s="266" t="s">
        <v>86</v>
      </c>
      <c r="AV1049" s="15" t="s">
        <v>160</v>
      </c>
      <c r="AW1049" s="15" t="s">
        <v>32</v>
      </c>
      <c r="AX1049" s="15" t="s">
        <v>83</v>
      </c>
      <c r="AY1049" s="266" t="s">
        <v>154</v>
      </c>
    </row>
    <row r="1050" spans="1:65" s="2" customFormat="1" ht="16.5" customHeight="1">
      <c r="A1050" s="39"/>
      <c r="B1050" s="40"/>
      <c r="C1050" s="278" t="s">
        <v>1166</v>
      </c>
      <c r="D1050" s="278" t="s">
        <v>411</v>
      </c>
      <c r="E1050" s="279" t="s">
        <v>1167</v>
      </c>
      <c r="F1050" s="280" t="s">
        <v>1168</v>
      </c>
      <c r="G1050" s="281" t="s">
        <v>304</v>
      </c>
      <c r="H1050" s="282">
        <v>187</v>
      </c>
      <c r="I1050" s="283"/>
      <c r="J1050" s="284">
        <f>ROUND(I1050*H1050,2)</f>
        <v>0</v>
      </c>
      <c r="K1050" s="285"/>
      <c r="L1050" s="286"/>
      <c r="M1050" s="287" t="s">
        <v>1</v>
      </c>
      <c r="N1050" s="288" t="s">
        <v>40</v>
      </c>
      <c r="O1050" s="92"/>
      <c r="P1050" s="230">
        <f>O1050*H1050</f>
        <v>0</v>
      </c>
      <c r="Q1050" s="230">
        <v>0.0003</v>
      </c>
      <c r="R1050" s="230">
        <f>Q1050*H1050</f>
        <v>0.0561</v>
      </c>
      <c r="S1050" s="230">
        <v>0</v>
      </c>
      <c r="T1050" s="231">
        <f>S1050*H1050</f>
        <v>0</v>
      </c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R1050" s="232" t="s">
        <v>397</v>
      </c>
      <c r="AT1050" s="232" t="s">
        <v>411</v>
      </c>
      <c r="AU1050" s="232" t="s">
        <v>86</v>
      </c>
      <c r="AY1050" s="18" t="s">
        <v>154</v>
      </c>
      <c r="BE1050" s="233">
        <f>IF(N1050="základní",J1050,0)</f>
        <v>0</v>
      </c>
      <c r="BF1050" s="233">
        <f>IF(N1050="snížená",J1050,0)</f>
        <v>0</v>
      </c>
      <c r="BG1050" s="233">
        <f>IF(N1050="zákl. přenesená",J1050,0)</f>
        <v>0</v>
      </c>
      <c r="BH1050" s="233">
        <f>IF(N1050="sníž. přenesená",J1050,0)</f>
        <v>0</v>
      </c>
      <c r="BI1050" s="233">
        <f>IF(N1050="nulová",J1050,0)</f>
        <v>0</v>
      </c>
      <c r="BJ1050" s="18" t="s">
        <v>83</v>
      </c>
      <c r="BK1050" s="233">
        <f>ROUND(I1050*H1050,2)</f>
        <v>0</v>
      </c>
      <c r="BL1050" s="18" t="s">
        <v>267</v>
      </c>
      <c r="BM1050" s="232" t="s">
        <v>1169</v>
      </c>
    </row>
    <row r="1051" spans="1:51" s="13" customFormat="1" ht="12">
      <c r="A1051" s="13"/>
      <c r="B1051" s="234"/>
      <c r="C1051" s="235"/>
      <c r="D1051" s="236" t="s">
        <v>162</v>
      </c>
      <c r="E1051" s="237" t="s">
        <v>1</v>
      </c>
      <c r="F1051" s="238" t="s">
        <v>1170</v>
      </c>
      <c r="G1051" s="235"/>
      <c r="H1051" s="237" t="s">
        <v>1</v>
      </c>
      <c r="I1051" s="239"/>
      <c r="J1051" s="235"/>
      <c r="K1051" s="235"/>
      <c r="L1051" s="240"/>
      <c r="M1051" s="241"/>
      <c r="N1051" s="242"/>
      <c r="O1051" s="242"/>
      <c r="P1051" s="242"/>
      <c r="Q1051" s="242"/>
      <c r="R1051" s="242"/>
      <c r="S1051" s="242"/>
      <c r="T1051" s="24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4" t="s">
        <v>162</v>
      </c>
      <c r="AU1051" s="244" t="s">
        <v>86</v>
      </c>
      <c r="AV1051" s="13" t="s">
        <v>83</v>
      </c>
      <c r="AW1051" s="13" t="s">
        <v>32</v>
      </c>
      <c r="AX1051" s="13" t="s">
        <v>75</v>
      </c>
      <c r="AY1051" s="244" t="s">
        <v>154</v>
      </c>
    </row>
    <row r="1052" spans="1:51" s="14" customFormat="1" ht="12">
      <c r="A1052" s="14"/>
      <c r="B1052" s="245"/>
      <c r="C1052" s="246"/>
      <c r="D1052" s="236" t="s">
        <v>162</v>
      </c>
      <c r="E1052" s="247" t="s">
        <v>1</v>
      </c>
      <c r="F1052" s="248" t="s">
        <v>1171</v>
      </c>
      <c r="G1052" s="246"/>
      <c r="H1052" s="249">
        <v>187</v>
      </c>
      <c r="I1052" s="250"/>
      <c r="J1052" s="246"/>
      <c r="K1052" s="246"/>
      <c r="L1052" s="251"/>
      <c r="M1052" s="252"/>
      <c r="N1052" s="253"/>
      <c r="O1052" s="253"/>
      <c r="P1052" s="253"/>
      <c r="Q1052" s="253"/>
      <c r="R1052" s="253"/>
      <c r="S1052" s="253"/>
      <c r="T1052" s="25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5" t="s">
        <v>162</v>
      </c>
      <c r="AU1052" s="255" t="s">
        <v>86</v>
      </c>
      <c r="AV1052" s="14" t="s">
        <v>86</v>
      </c>
      <c r="AW1052" s="14" t="s">
        <v>32</v>
      </c>
      <c r="AX1052" s="14" t="s">
        <v>83</v>
      </c>
      <c r="AY1052" s="255" t="s">
        <v>154</v>
      </c>
    </row>
    <row r="1053" spans="1:65" s="2" customFormat="1" ht="24.15" customHeight="1">
      <c r="A1053" s="39"/>
      <c r="B1053" s="40"/>
      <c r="C1053" s="220" t="s">
        <v>1172</v>
      </c>
      <c r="D1053" s="220" t="s">
        <v>156</v>
      </c>
      <c r="E1053" s="221" t="s">
        <v>1173</v>
      </c>
      <c r="F1053" s="222" t="s">
        <v>1174</v>
      </c>
      <c r="G1053" s="223" t="s">
        <v>205</v>
      </c>
      <c r="H1053" s="224">
        <v>6.279</v>
      </c>
      <c r="I1053" s="225"/>
      <c r="J1053" s="226">
        <f>ROUND(I1053*H1053,2)</f>
        <v>0</v>
      </c>
      <c r="K1053" s="227"/>
      <c r="L1053" s="45"/>
      <c r="M1053" s="228" t="s">
        <v>1</v>
      </c>
      <c r="N1053" s="229" t="s">
        <v>40</v>
      </c>
      <c r="O1053" s="92"/>
      <c r="P1053" s="230">
        <f>O1053*H1053</f>
        <v>0</v>
      </c>
      <c r="Q1053" s="230">
        <v>0</v>
      </c>
      <c r="R1053" s="230">
        <f>Q1053*H1053</f>
        <v>0</v>
      </c>
      <c r="S1053" s="230">
        <v>0</v>
      </c>
      <c r="T1053" s="231">
        <f>S1053*H1053</f>
        <v>0</v>
      </c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R1053" s="232" t="s">
        <v>267</v>
      </c>
      <c r="AT1053" s="232" t="s">
        <v>156</v>
      </c>
      <c r="AU1053" s="232" t="s">
        <v>86</v>
      </c>
      <c r="AY1053" s="18" t="s">
        <v>154</v>
      </c>
      <c r="BE1053" s="233">
        <f>IF(N1053="základní",J1053,0)</f>
        <v>0</v>
      </c>
      <c r="BF1053" s="233">
        <f>IF(N1053="snížená",J1053,0)</f>
        <v>0</v>
      </c>
      <c r="BG1053" s="233">
        <f>IF(N1053="zákl. přenesená",J1053,0)</f>
        <v>0</v>
      </c>
      <c r="BH1053" s="233">
        <f>IF(N1053="sníž. přenesená",J1053,0)</f>
        <v>0</v>
      </c>
      <c r="BI1053" s="233">
        <f>IF(N1053="nulová",J1053,0)</f>
        <v>0</v>
      </c>
      <c r="BJ1053" s="18" t="s">
        <v>83</v>
      </c>
      <c r="BK1053" s="233">
        <f>ROUND(I1053*H1053,2)</f>
        <v>0</v>
      </c>
      <c r="BL1053" s="18" t="s">
        <v>267</v>
      </c>
      <c r="BM1053" s="232" t="s">
        <v>1175</v>
      </c>
    </row>
    <row r="1054" spans="1:63" s="12" customFormat="1" ht="22.8" customHeight="1">
      <c r="A1054" s="12"/>
      <c r="B1054" s="204"/>
      <c r="C1054" s="205"/>
      <c r="D1054" s="206" t="s">
        <v>74</v>
      </c>
      <c r="E1054" s="218" t="s">
        <v>1176</v>
      </c>
      <c r="F1054" s="218" t="s">
        <v>1177</v>
      </c>
      <c r="G1054" s="205"/>
      <c r="H1054" s="205"/>
      <c r="I1054" s="208"/>
      <c r="J1054" s="219">
        <f>BK1054</f>
        <v>0</v>
      </c>
      <c r="K1054" s="205"/>
      <c r="L1054" s="210"/>
      <c r="M1054" s="211"/>
      <c r="N1054" s="212"/>
      <c r="O1054" s="212"/>
      <c r="P1054" s="213">
        <f>SUM(P1055:P1144)</f>
        <v>0</v>
      </c>
      <c r="Q1054" s="212"/>
      <c r="R1054" s="213">
        <f>SUM(R1055:R1144)</f>
        <v>2.3812840000000004</v>
      </c>
      <c r="S1054" s="212"/>
      <c r="T1054" s="214">
        <f>SUM(T1055:T1144)</f>
        <v>0</v>
      </c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R1054" s="215" t="s">
        <v>86</v>
      </c>
      <c r="AT1054" s="216" t="s">
        <v>74</v>
      </c>
      <c r="AU1054" s="216" t="s">
        <v>83</v>
      </c>
      <c r="AY1054" s="215" t="s">
        <v>154</v>
      </c>
      <c r="BK1054" s="217">
        <f>SUM(BK1055:BK1144)</f>
        <v>0</v>
      </c>
    </row>
    <row r="1055" spans="1:65" s="2" customFormat="1" ht="24.15" customHeight="1">
      <c r="A1055" s="39"/>
      <c r="B1055" s="40"/>
      <c r="C1055" s="220" t="s">
        <v>1178</v>
      </c>
      <c r="D1055" s="220" t="s">
        <v>156</v>
      </c>
      <c r="E1055" s="221" t="s">
        <v>1179</v>
      </c>
      <c r="F1055" s="222" t="s">
        <v>1180</v>
      </c>
      <c r="G1055" s="223" t="s">
        <v>231</v>
      </c>
      <c r="H1055" s="224">
        <v>92</v>
      </c>
      <c r="I1055" s="225"/>
      <c r="J1055" s="226">
        <f>ROUND(I1055*H1055,2)</f>
        <v>0</v>
      </c>
      <c r="K1055" s="227"/>
      <c r="L1055" s="45"/>
      <c r="M1055" s="228" t="s">
        <v>1</v>
      </c>
      <c r="N1055" s="229" t="s">
        <v>40</v>
      </c>
      <c r="O1055" s="92"/>
      <c r="P1055" s="230">
        <f>O1055*H1055</f>
        <v>0</v>
      </c>
      <c r="Q1055" s="230">
        <v>0.0015</v>
      </c>
      <c r="R1055" s="230">
        <f>Q1055*H1055</f>
        <v>0.138</v>
      </c>
      <c r="S1055" s="230">
        <v>0</v>
      </c>
      <c r="T1055" s="231">
        <f>S1055*H1055</f>
        <v>0</v>
      </c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R1055" s="232" t="s">
        <v>267</v>
      </c>
      <c r="AT1055" s="232" t="s">
        <v>156</v>
      </c>
      <c r="AU1055" s="232" t="s">
        <v>86</v>
      </c>
      <c r="AY1055" s="18" t="s">
        <v>154</v>
      </c>
      <c r="BE1055" s="233">
        <f>IF(N1055="základní",J1055,0)</f>
        <v>0</v>
      </c>
      <c r="BF1055" s="233">
        <f>IF(N1055="snížená",J1055,0)</f>
        <v>0</v>
      </c>
      <c r="BG1055" s="233">
        <f>IF(N1055="zákl. přenesená",J1055,0)</f>
        <v>0</v>
      </c>
      <c r="BH1055" s="233">
        <f>IF(N1055="sníž. přenesená",J1055,0)</f>
        <v>0</v>
      </c>
      <c r="BI1055" s="233">
        <f>IF(N1055="nulová",J1055,0)</f>
        <v>0</v>
      </c>
      <c r="BJ1055" s="18" t="s">
        <v>83</v>
      </c>
      <c r="BK1055" s="233">
        <f>ROUND(I1055*H1055,2)</f>
        <v>0</v>
      </c>
      <c r="BL1055" s="18" t="s">
        <v>267</v>
      </c>
      <c r="BM1055" s="232" t="s">
        <v>1181</v>
      </c>
    </row>
    <row r="1056" spans="1:51" s="13" customFormat="1" ht="12">
      <c r="A1056" s="13"/>
      <c r="B1056" s="234"/>
      <c r="C1056" s="235"/>
      <c r="D1056" s="236" t="s">
        <v>162</v>
      </c>
      <c r="E1056" s="237" t="s">
        <v>1</v>
      </c>
      <c r="F1056" s="238" t="s">
        <v>167</v>
      </c>
      <c r="G1056" s="235"/>
      <c r="H1056" s="237" t="s">
        <v>1</v>
      </c>
      <c r="I1056" s="239"/>
      <c r="J1056" s="235"/>
      <c r="K1056" s="235"/>
      <c r="L1056" s="240"/>
      <c r="M1056" s="241"/>
      <c r="N1056" s="242"/>
      <c r="O1056" s="242"/>
      <c r="P1056" s="242"/>
      <c r="Q1056" s="242"/>
      <c r="R1056" s="242"/>
      <c r="S1056" s="242"/>
      <c r="T1056" s="24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4" t="s">
        <v>162</v>
      </c>
      <c r="AU1056" s="244" t="s">
        <v>86</v>
      </c>
      <c r="AV1056" s="13" t="s">
        <v>83</v>
      </c>
      <c r="AW1056" s="13" t="s">
        <v>32</v>
      </c>
      <c r="AX1056" s="13" t="s">
        <v>75</v>
      </c>
      <c r="AY1056" s="244" t="s">
        <v>154</v>
      </c>
    </row>
    <row r="1057" spans="1:51" s="13" customFormat="1" ht="12">
      <c r="A1057" s="13"/>
      <c r="B1057" s="234"/>
      <c r="C1057" s="235"/>
      <c r="D1057" s="236" t="s">
        <v>162</v>
      </c>
      <c r="E1057" s="237" t="s">
        <v>1</v>
      </c>
      <c r="F1057" s="238" t="s">
        <v>254</v>
      </c>
      <c r="G1057" s="235"/>
      <c r="H1057" s="237" t="s">
        <v>1</v>
      </c>
      <c r="I1057" s="239"/>
      <c r="J1057" s="235"/>
      <c r="K1057" s="235"/>
      <c r="L1057" s="240"/>
      <c r="M1057" s="241"/>
      <c r="N1057" s="242"/>
      <c r="O1057" s="242"/>
      <c r="P1057" s="242"/>
      <c r="Q1057" s="242"/>
      <c r="R1057" s="242"/>
      <c r="S1057" s="242"/>
      <c r="T1057" s="24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44" t="s">
        <v>162</v>
      </c>
      <c r="AU1057" s="244" t="s">
        <v>86</v>
      </c>
      <c r="AV1057" s="13" t="s">
        <v>83</v>
      </c>
      <c r="AW1057" s="13" t="s">
        <v>32</v>
      </c>
      <c r="AX1057" s="13" t="s">
        <v>75</v>
      </c>
      <c r="AY1057" s="244" t="s">
        <v>154</v>
      </c>
    </row>
    <row r="1058" spans="1:51" s="14" customFormat="1" ht="12">
      <c r="A1058" s="14"/>
      <c r="B1058" s="245"/>
      <c r="C1058" s="246"/>
      <c r="D1058" s="236" t="s">
        <v>162</v>
      </c>
      <c r="E1058" s="247" t="s">
        <v>1</v>
      </c>
      <c r="F1058" s="248" t="s">
        <v>1182</v>
      </c>
      <c r="G1058" s="246"/>
      <c r="H1058" s="249">
        <v>58.4</v>
      </c>
      <c r="I1058" s="250"/>
      <c r="J1058" s="246"/>
      <c r="K1058" s="246"/>
      <c r="L1058" s="251"/>
      <c r="M1058" s="252"/>
      <c r="N1058" s="253"/>
      <c r="O1058" s="253"/>
      <c r="P1058" s="253"/>
      <c r="Q1058" s="253"/>
      <c r="R1058" s="253"/>
      <c r="S1058" s="253"/>
      <c r="T1058" s="25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55" t="s">
        <v>162</v>
      </c>
      <c r="AU1058" s="255" t="s">
        <v>86</v>
      </c>
      <c r="AV1058" s="14" t="s">
        <v>86</v>
      </c>
      <c r="AW1058" s="14" t="s">
        <v>32</v>
      </c>
      <c r="AX1058" s="14" t="s">
        <v>75</v>
      </c>
      <c r="AY1058" s="255" t="s">
        <v>154</v>
      </c>
    </row>
    <row r="1059" spans="1:51" s="14" customFormat="1" ht="12">
      <c r="A1059" s="14"/>
      <c r="B1059" s="245"/>
      <c r="C1059" s="246"/>
      <c r="D1059" s="236" t="s">
        <v>162</v>
      </c>
      <c r="E1059" s="247" t="s">
        <v>1</v>
      </c>
      <c r="F1059" s="248" t="s">
        <v>1183</v>
      </c>
      <c r="G1059" s="246"/>
      <c r="H1059" s="249">
        <v>-10.16</v>
      </c>
      <c r="I1059" s="250"/>
      <c r="J1059" s="246"/>
      <c r="K1059" s="246"/>
      <c r="L1059" s="251"/>
      <c r="M1059" s="252"/>
      <c r="N1059" s="253"/>
      <c r="O1059" s="253"/>
      <c r="P1059" s="253"/>
      <c r="Q1059" s="253"/>
      <c r="R1059" s="253"/>
      <c r="S1059" s="253"/>
      <c r="T1059" s="25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5" t="s">
        <v>162</v>
      </c>
      <c r="AU1059" s="255" t="s">
        <v>86</v>
      </c>
      <c r="AV1059" s="14" t="s">
        <v>86</v>
      </c>
      <c r="AW1059" s="14" t="s">
        <v>32</v>
      </c>
      <c r="AX1059" s="14" t="s">
        <v>75</v>
      </c>
      <c r="AY1059" s="255" t="s">
        <v>154</v>
      </c>
    </row>
    <row r="1060" spans="1:51" s="14" customFormat="1" ht="12">
      <c r="A1060" s="14"/>
      <c r="B1060" s="245"/>
      <c r="C1060" s="246"/>
      <c r="D1060" s="236" t="s">
        <v>162</v>
      </c>
      <c r="E1060" s="247" t="s">
        <v>1</v>
      </c>
      <c r="F1060" s="248" t="s">
        <v>1184</v>
      </c>
      <c r="G1060" s="246"/>
      <c r="H1060" s="249">
        <v>1.2</v>
      </c>
      <c r="I1060" s="250"/>
      <c r="J1060" s="246"/>
      <c r="K1060" s="246"/>
      <c r="L1060" s="251"/>
      <c r="M1060" s="252"/>
      <c r="N1060" s="253"/>
      <c r="O1060" s="253"/>
      <c r="P1060" s="253"/>
      <c r="Q1060" s="253"/>
      <c r="R1060" s="253"/>
      <c r="S1060" s="253"/>
      <c r="T1060" s="25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5" t="s">
        <v>162</v>
      </c>
      <c r="AU1060" s="255" t="s">
        <v>86</v>
      </c>
      <c r="AV1060" s="14" t="s">
        <v>86</v>
      </c>
      <c r="AW1060" s="14" t="s">
        <v>32</v>
      </c>
      <c r="AX1060" s="14" t="s">
        <v>75</v>
      </c>
      <c r="AY1060" s="255" t="s">
        <v>154</v>
      </c>
    </row>
    <row r="1061" spans="1:51" s="13" customFormat="1" ht="12">
      <c r="A1061" s="13"/>
      <c r="B1061" s="234"/>
      <c r="C1061" s="235"/>
      <c r="D1061" s="236" t="s">
        <v>162</v>
      </c>
      <c r="E1061" s="237" t="s">
        <v>1</v>
      </c>
      <c r="F1061" s="238" t="s">
        <v>1185</v>
      </c>
      <c r="G1061" s="235"/>
      <c r="H1061" s="237" t="s">
        <v>1</v>
      </c>
      <c r="I1061" s="239"/>
      <c r="J1061" s="235"/>
      <c r="K1061" s="235"/>
      <c r="L1061" s="240"/>
      <c r="M1061" s="241"/>
      <c r="N1061" s="242"/>
      <c r="O1061" s="242"/>
      <c r="P1061" s="242"/>
      <c r="Q1061" s="242"/>
      <c r="R1061" s="242"/>
      <c r="S1061" s="242"/>
      <c r="T1061" s="24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44" t="s">
        <v>162</v>
      </c>
      <c r="AU1061" s="244" t="s">
        <v>86</v>
      </c>
      <c r="AV1061" s="13" t="s">
        <v>83</v>
      </c>
      <c r="AW1061" s="13" t="s">
        <v>32</v>
      </c>
      <c r="AX1061" s="13" t="s">
        <v>75</v>
      </c>
      <c r="AY1061" s="244" t="s">
        <v>154</v>
      </c>
    </row>
    <row r="1062" spans="1:51" s="14" customFormat="1" ht="12">
      <c r="A1062" s="14"/>
      <c r="B1062" s="245"/>
      <c r="C1062" s="246"/>
      <c r="D1062" s="236" t="s">
        <v>162</v>
      </c>
      <c r="E1062" s="247" t="s">
        <v>1</v>
      </c>
      <c r="F1062" s="248" t="s">
        <v>1186</v>
      </c>
      <c r="G1062" s="246"/>
      <c r="H1062" s="249">
        <v>4</v>
      </c>
      <c r="I1062" s="250"/>
      <c r="J1062" s="246"/>
      <c r="K1062" s="246"/>
      <c r="L1062" s="251"/>
      <c r="M1062" s="252"/>
      <c r="N1062" s="253"/>
      <c r="O1062" s="253"/>
      <c r="P1062" s="253"/>
      <c r="Q1062" s="253"/>
      <c r="R1062" s="253"/>
      <c r="S1062" s="253"/>
      <c r="T1062" s="25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5" t="s">
        <v>162</v>
      </c>
      <c r="AU1062" s="255" t="s">
        <v>86</v>
      </c>
      <c r="AV1062" s="14" t="s">
        <v>86</v>
      </c>
      <c r="AW1062" s="14" t="s">
        <v>32</v>
      </c>
      <c r="AX1062" s="14" t="s">
        <v>75</v>
      </c>
      <c r="AY1062" s="255" t="s">
        <v>154</v>
      </c>
    </row>
    <row r="1063" spans="1:51" s="13" customFormat="1" ht="12">
      <c r="A1063" s="13"/>
      <c r="B1063" s="234"/>
      <c r="C1063" s="235"/>
      <c r="D1063" s="236" t="s">
        <v>162</v>
      </c>
      <c r="E1063" s="237" t="s">
        <v>1</v>
      </c>
      <c r="F1063" s="238" t="s">
        <v>1187</v>
      </c>
      <c r="G1063" s="235"/>
      <c r="H1063" s="237" t="s">
        <v>1</v>
      </c>
      <c r="I1063" s="239"/>
      <c r="J1063" s="235"/>
      <c r="K1063" s="235"/>
      <c r="L1063" s="240"/>
      <c r="M1063" s="241"/>
      <c r="N1063" s="242"/>
      <c r="O1063" s="242"/>
      <c r="P1063" s="242"/>
      <c r="Q1063" s="242"/>
      <c r="R1063" s="242"/>
      <c r="S1063" s="242"/>
      <c r="T1063" s="24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4" t="s">
        <v>162</v>
      </c>
      <c r="AU1063" s="244" t="s">
        <v>86</v>
      </c>
      <c r="AV1063" s="13" t="s">
        <v>83</v>
      </c>
      <c r="AW1063" s="13" t="s">
        <v>32</v>
      </c>
      <c r="AX1063" s="13" t="s">
        <v>75</v>
      </c>
      <c r="AY1063" s="244" t="s">
        <v>154</v>
      </c>
    </row>
    <row r="1064" spans="1:51" s="14" customFormat="1" ht="12">
      <c r="A1064" s="14"/>
      <c r="B1064" s="245"/>
      <c r="C1064" s="246"/>
      <c r="D1064" s="236" t="s">
        <v>162</v>
      </c>
      <c r="E1064" s="247" t="s">
        <v>1</v>
      </c>
      <c r="F1064" s="248" t="s">
        <v>1188</v>
      </c>
      <c r="G1064" s="246"/>
      <c r="H1064" s="249">
        <v>10.4</v>
      </c>
      <c r="I1064" s="250"/>
      <c r="J1064" s="246"/>
      <c r="K1064" s="246"/>
      <c r="L1064" s="251"/>
      <c r="M1064" s="252"/>
      <c r="N1064" s="253"/>
      <c r="O1064" s="253"/>
      <c r="P1064" s="253"/>
      <c r="Q1064" s="253"/>
      <c r="R1064" s="253"/>
      <c r="S1064" s="253"/>
      <c r="T1064" s="25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55" t="s">
        <v>162</v>
      </c>
      <c r="AU1064" s="255" t="s">
        <v>86</v>
      </c>
      <c r="AV1064" s="14" t="s">
        <v>86</v>
      </c>
      <c r="AW1064" s="14" t="s">
        <v>32</v>
      </c>
      <c r="AX1064" s="14" t="s">
        <v>75</v>
      </c>
      <c r="AY1064" s="255" t="s">
        <v>154</v>
      </c>
    </row>
    <row r="1065" spans="1:51" s="13" customFormat="1" ht="12">
      <c r="A1065" s="13"/>
      <c r="B1065" s="234"/>
      <c r="C1065" s="235"/>
      <c r="D1065" s="236" t="s">
        <v>162</v>
      </c>
      <c r="E1065" s="237" t="s">
        <v>1</v>
      </c>
      <c r="F1065" s="238" t="s">
        <v>163</v>
      </c>
      <c r="G1065" s="235"/>
      <c r="H1065" s="237" t="s">
        <v>1</v>
      </c>
      <c r="I1065" s="239"/>
      <c r="J1065" s="235"/>
      <c r="K1065" s="235"/>
      <c r="L1065" s="240"/>
      <c r="M1065" s="241"/>
      <c r="N1065" s="242"/>
      <c r="O1065" s="242"/>
      <c r="P1065" s="242"/>
      <c r="Q1065" s="242"/>
      <c r="R1065" s="242"/>
      <c r="S1065" s="242"/>
      <c r="T1065" s="24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4" t="s">
        <v>162</v>
      </c>
      <c r="AU1065" s="244" t="s">
        <v>86</v>
      </c>
      <c r="AV1065" s="13" t="s">
        <v>83</v>
      </c>
      <c r="AW1065" s="13" t="s">
        <v>32</v>
      </c>
      <c r="AX1065" s="13" t="s">
        <v>75</v>
      </c>
      <c r="AY1065" s="244" t="s">
        <v>154</v>
      </c>
    </row>
    <row r="1066" spans="1:51" s="13" customFormat="1" ht="12">
      <c r="A1066" s="13"/>
      <c r="B1066" s="234"/>
      <c r="C1066" s="235"/>
      <c r="D1066" s="236" t="s">
        <v>162</v>
      </c>
      <c r="E1066" s="237" t="s">
        <v>1</v>
      </c>
      <c r="F1066" s="238" t="s">
        <v>1189</v>
      </c>
      <c r="G1066" s="235"/>
      <c r="H1066" s="237" t="s">
        <v>1</v>
      </c>
      <c r="I1066" s="239"/>
      <c r="J1066" s="235"/>
      <c r="K1066" s="235"/>
      <c r="L1066" s="240"/>
      <c r="M1066" s="241"/>
      <c r="N1066" s="242"/>
      <c r="O1066" s="242"/>
      <c r="P1066" s="242"/>
      <c r="Q1066" s="242"/>
      <c r="R1066" s="242"/>
      <c r="S1066" s="242"/>
      <c r="T1066" s="24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4" t="s">
        <v>162</v>
      </c>
      <c r="AU1066" s="244" t="s">
        <v>86</v>
      </c>
      <c r="AV1066" s="13" t="s">
        <v>83</v>
      </c>
      <c r="AW1066" s="13" t="s">
        <v>32</v>
      </c>
      <c r="AX1066" s="13" t="s">
        <v>75</v>
      </c>
      <c r="AY1066" s="244" t="s">
        <v>154</v>
      </c>
    </row>
    <row r="1067" spans="1:51" s="14" customFormat="1" ht="12">
      <c r="A1067" s="14"/>
      <c r="B1067" s="245"/>
      <c r="C1067" s="246"/>
      <c r="D1067" s="236" t="s">
        <v>162</v>
      </c>
      <c r="E1067" s="247" t="s">
        <v>1</v>
      </c>
      <c r="F1067" s="248" t="s">
        <v>1190</v>
      </c>
      <c r="G1067" s="246"/>
      <c r="H1067" s="249">
        <v>3</v>
      </c>
      <c r="I1067" s="250"/>
      <c r="J1067" s="246"/>
      <c r="K1067" s="246"/>
      <c r="L1067" s="251"/>
      <c r="M1067" s="252"/>
      <c r="N1067" s="253"/>
      <c r="O1067" s="253"/>
      <c r="P1067" s="253"/>
      <c r="Q1067" s="253"/>
      <c r="R1067" s="253"/>
      <c r="S1067" s="253"/>
      <c r="T1067" s="25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5" t="s">
        <v>162</v>
      </c>
      <c r="AU1067" s="255" t="s">
        <v>86</v>
      </c>
      <c r="AV1067" s="14" t="s">
        <v>86</v>
      </c>
      <c r="AW1067" s="14" t="s">
        <v>32</v>
      </c>
      <c r="AX1067" s="14" t="s">
        <v>75</v>
      </c>
      <c r="AY1067" s="255" t="s">
        <v>154</v>
      </c>
    </row>
    <row r="1068" spans="1:51" s="13" customFormat="1" ht="12">
      <c r="A1068" s="13"/>
      <c r="B1068" s="234"/>
      <c r="C1068" s="235"/>
      <c r="D1068" s="236" t="s">
        <v>162</v>
      </c>
      <c r="E1068" s="237" t="s">
        <v>1</v>
      </c>
      <c r="F1068" s="238" t="s">
        <v>213</v>
      </c>
      <c r="G1068" s="235"/>
      <c r="H1068" s="237" t="s">
        <v>1</v>
      </c>
      <c r="I1068" s="239"/>
      <c r="J1068" s="235"/>
      <c r="K1068" s="235"/>
      <c r="L1068" s="240"/>
      <c r="M1068" s="241"/>
      <c r="N1068" s="242"/>
      <c r="O1068" s="242"/>
      <c r="P1068" s="242"/>
      <c r="Q1068" s="242"/>
      <c r="R1068" s="242"/>
      <c r="S1068" s="242"/>
      <c r="T1068" s="24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4" t="s">
        <v>162</v>
      </c>
      <c r="AU1068" s="244" t="s">
        <v>86</v>
      </c>
      <c r="AV1068" s="13" t="s">
        <v>83</v>
      </c>
      <c r="AW1068" s="13" t="s">
        <v>32</v>
      </c>
      <c r="AX1068" s="13" t="s">
        <v>75</v>
      </c>
      <c r="AY1068" s="244" t="s">
        <v>154</v>
      </c>
    </row>
    <row r="1069" spans="1:51" s="13" customFormat="1" ht="12">
      <c r="A1069" s="13"/>
      <c r="B1069" s="234"/>
      <c r="C1069" s="235"/>
      <c r="D1069" s="236" t="s">
        <v>162</v>
      </c>
      <c r="E1069" s="237" t="s">
        <v>1</v>
      </c>
      <c r="F1069" s="238" t="s">
        <v>1191</v>
      </c>
      <c r="G1069" s="235"/>
      <c r="H1069" s="237" t="s">
        <v>1</v>
      </c>
      <c r="I1069" s="239"/>
      <c r="J1069" s="235"/>
      <c r="K1069" s="235"/>
      <c r="L1069" s="240"/>
      <c r="M1069" s="241"/>
      <c r="N1069" s="242"/>
      <c r="O1069" s="242"/>
      <c r="P1069" s="242"/>
      <c r="Q1069" s="242"/>
      <c r="R1069" s="242"/>
      <c r="S1069" s="242"/>
      <c r="T1069" s="24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4" t="s">
        <v>162</v>
      </c>
      <c r="AU1069" s="244" t="s">
        <v>86</v>
      </c>
      <c r="AV1069" s="13" t="s">
        <v>83</v>
      </c>
      <c r="AW1069" s="13" t="s">
        <v>32</v>
      </c>
      <c r="AX1069" s="13" t="s">
        <v>75</v>
      </c>
      <c r="AY1069" s="244" t="s">
        <v>154</v>
      </c>
    </row>
    <row r="1070" spans="1:51" s="14" customFormat="1" ht="12">
      <c r="A1070" s="14"/>
      <c r="B1070" s="245"/>
      <c r="C1070" s="246"/>
      <c r="D1070" s="236" t="s">
        <v>162</v>
      </c>
      <c r="E1070" s="247" t="s">
        <v>1</v>
      </c>
      <c r="F1070" s="248" t="s">
        <v>1192</v>
      </c>
      <c r="G1070" s="246"/>
      <c r="H1070" s="249">
        <v>3.4</v>
      </c>
      <c r="I1070" s="250"/>
      <c r="J1070" s="246"/>
      <c r="K1070" s="246"/>
      <c r="L1070" s="251"/>
      <c r="M1070" s="252"/>
      <c r="N1070" s="253"/>
      <c r="O1070" s="253"/>
      <c r="P1070" s="253"/>
      <c r="Q1070" s="253"/>
      <c r="R1070" s="253"/>
      <c r="S1070" s="253"/>
      <c r="T1070" s="25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55" t="s">
        <v>162</v>
      </c>
      <c r="AU1070" s="255" t="s">
        <v>86</v>
      </c>
      <c r="AV1070" s="14" t="s">
        <v>86</v>
      </c>
      <c r="AW1070" s="14" t="s">
        <v>32</v>
      </c>
      <c r="AX1070" s="14" t="s">
        <v>75</v>
      </c>
      <c r="AY1070" s="255" t="s">
        <v>154</v>
      </c>
    </row>
    <row r="1071" spans="1:51" s="13" customFormat="1" ht="12">
      <c r="A1071" s="13"/>
      <c r="B1071" s="234"/>
      <c r="C1071" s="235"/>
      <c r="D1071" s="236" t="s">
        <v>162</v>
      </c>
      <c r="E1071" s="237" t="s">
        <v>1</v>
      </c>
      <c r="F1071" s="238" t="s">
        <v>1193</v>
      </c>
      <c r="G1071" s="235"/>
      <c r="H1071" s="237" t="s">
        <v>1</v>
      </c>
      <c r="I1071" s="239"/>
      <c r="J1071" s="235"/>
      <c r="K1071" s="235"/>
      <c r="L1071" s="240"/>
      <c r="M1071" s="241"/>
      <c r="N1071" s="242"/>
      <c r="O1071" s="242"/>
      <c r="P1071" s="242"/>
      <c r="Q1071" s="242"/>
      <c r="R1071" s="242"/>
      <c r="S1071" s="242"/>
      <c r="T1071" s="24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4" t="s">
        <v>162</v>
      </c>
      <c r="AU1071" s="244" t="s">
        <v>86</v>
      </c>
      <c r="AV1071" s="13" t="s">
        <v>83</v>
      </c>
      <c r="AW1071" s="13" t="s">
        <v>32</v>
      </c>
      <c r="AX1071" s="13" t="s">
        <v>75</v>
      </c>
      <c r="AY1071" s="244" t="s">
        <v>154</v>
      </c>
    </row>
    <row r="1072" spans="1:51" s="14" customFormat="1" ht="12">
      <c r="A1072" s="14"/>
      <c r="B1072" s="245"/>
      <c r="C1072" s="246"/>
      <c r="D1072" s="236" t="s">
        <v>162</v>
      </c>
      <c r="E1072" s="247" t="s">
        <v>1</v>
      </c>
      <c r="F1072" s="248" t="s">
        <v>1194</v>
      </c>
      <c r="G1072" s="246"/>
      <c r="H1072" s="249">
        <v>12.9</v>
      </c>
      <c r="I1072" s="250"/>
      <c r="J1072" s="246"/>
      <c r="K1072" s="246"/>
      <c r="L1072" s="251"/>
      <c r="M1072" s="252"/>
      <c r="N1072" s="253"/>
      <c r="O1072" s="253"/>
      <c r="P1072" s="253"/>
      <c r="Q1072" s="253"/>
      <c r="R1072" s="253"/>
      <c r="S1072" s="253"/>
      <c r="T1072" s="25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5" t="s">
        <v>162</v>
      </c>
      <c r="AU1072" s="255" t="s">
        <v>86</v>
      </c>
      <c r="AV1072" s="14" t="s">
        <v>86</v>
      </c>
      <c r="AW1072" s="14" t="s">
        <v>32</v>
      </c>
      <c r="AX1072" s="14" t="s">
        <v>75</v>
      </c>
      <c r="AY1072" s="255" t="s">
        <v>154</v>
      </c>
    </row>
    <row r="1073" spans="1:51" s="14" customFormat="1" ht="12">
      <c r="A1073" s="14"/>
      <c r="B1073" s="245"/>
      <c r="C1073" s="246"/>
      <c r="D1073" s="236" t="s">
        <v>162</v>
      </c>
      <c r="E1073" s="247" t="s">
        <v>1</v>
      </c>
      <c r="F1073" s="248" t="s">
        <v>1195</v>
      </c>
      <c r="G1073" s="246"/>
      <c r="H1073" s="249">
        <v>8.86</v>
      </c>
      <c r="I1073" s="250"/>
      <c r="J1073" s="246"/>
      <c r="K1073" s="246"/>
      <c r="L1073" s="251"/>
      <c r="M1073" s="252"/>
      <c r="N1073" s="253"/>
      <c r="O1073" s="253"/>
      <c r="P1073" s="253"/>
      <c r="Q1073" s="253"/>
      <c r="R1073" s="253"/>
      <c r="S1073" s="253"/>
      <c r="T1073" s="25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5" t="s">
        <v>162</v>
      </c>
      <c r="AU1073" s="255" t="s">
        <v>86</v>
      </c>
      <c r="AV1073" s="14" t="s">
        <v>86</v>
      </c>
      <c r="AW1073" s="14" t="s">
        <v>32</v>
      </c>
      <c r="AX1073" s="14" t="s">
        <v>75</v>
      </c>
      <c r="AY1073" s="255" t="s">
        <v>154</v>
      </c>
    </row>
    <row r="1074" spans="1:51" s="15" customFormat="1" ht="12">
      <c r="A1074" s="15"/>
      <c r="B1074" s="256"/>
      <c r="C1074" s="257"/>
      <c r="D1074" s="236" t="s">
        <v>162</v>
      </c>
      <c r="E1074" s="258" t="s">
        <v>1</v>
      </c>
      <c r="F1074" s="259" t="s">
        <v>172</v>
      </c>
      <c r="G1074" s="257"/>
      <c r="H1074" s="260">
        <v>92.00000000000001</v>
      </c>
      <c r="I1074" s="261"/>
      <c r="J1074" s="257"/>
      <c r="K1074" s="257"/>
      <c r="L1074" s="262"/>
      <c r="M1074" s="263"/>
      <c r="N1074" s="264"/>
      <c r="O1074" s="264"/>
      <c r="P1074" s="264"/>
      <c r="Q1074" s="264"/>
      <c r="R1074" s="264"/>
      <c r="S1074" s="264"/>
      <c r="T1074" s="26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T1074" s="266" t="s">
        <v>162</v>
      </c>
      <c r="AU1074" s="266" t="s">
        <v>86</v>
      </c>
      <c r="AV1074" s="15" t="s">
        <v>160</v>
      </c>
      <c r="AW1074" s="15" t="s">
        <v>32</v>
      </c>
      <c r="AX1074" s="15" t="s">
        <v>83</v>
      </c>
      <c r="AY1074" s="266" t="s">
        <v>154</v>
      </c>
    </row>
    <row r="1075" spans="1:65" s="2" customFormat="1" ht="33" customHeight="1">
      <c r="A1075" s="39"/>
      <c r="B1075" s="40"/>
      <c r="C1075" s="220" t="s">
        <v>1196</v>
      </c>
      <c r="D1075" s="220" t="s">
        <v>156</v>
      </c>
      <c r="E1075" s="221" t="s">
        <v>1197</v>
      </c>
      <c r="F1075" s="222" t="s">
        <v>1198</v>
      </c>
      <c r="G1075" s="223" t="s">
        <v>231</v>
      </c>
      <c r="H1075" s="224">
        <v>118</v>
      </c>
      <c r="I1075" s="225"/>
      <c r="J1075" s="226">
        <f>ROUND(I1075*H1075,2)</f>
        <v>0</v>
      </c>
      <c r="K1075" s="227"/>
      <c r="L1075" s="45"/>
      <c r="M1075" s="228" t="s">
        <v>1</v>
      </c>
      <c r="N1075" s="229" t="s">
        <v>40</v>
      </c>
      <c r="O1075" s="92"/>
      <c r="P1075" s="230">
        <f>O1075*H1075</f>
        <v>0</v>
      </c>
      <c r="Q1075" s="230">
        <v>0.0052</v>
      </c>
      <c r="R1075" s="230">
        <f>Q1075*H1075</f>
        <v>0.6135999999999999</v>
      </c>
      <c r="S1075" s="230">
        <v>0</v>
      </c>
      <c r="T1075" s="231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32" t="s">
        <v>267</v>
      </c>
      <c r="AT1075" s="232" t="s">
        <v>156</v>
      </c>
      <c r="AU1075" s="232" t="s">
        <v>86</v>
      </c>
      <c r="AY1075" s="18" t="s">
        <v>154</v>
      </c>
      <c r="BE1075" s="233">
        <f>IF(N1075="základní",J1075,0)</f>
        <v>0</v>
      </c>
      <c r="BF1075" s="233">
        <f>IF(N1075="snížená",J1075,0)</f>
        <v>0</v>
      </c>
      <c r="BG1075" s="233">
        <f>IF(N1075="zákl. přenesená",J1075,0)</f>
        <v>0</v>
      </c>
      <c r="BH1075" s="233">
        <f>IF(N1075="sníž. přenesená",J1075,0)</f>
        <v>0</v>
      </c>
      <c r="BI1075" s="233">
        <f>IF(N1075="nulová",J1075,0)</f>
        <v>0</v>
      </c>
      <c r="BJ1075" s="18" t="s">
        <v>83</v>
      </c>
      <c r="BK1075" s="233">
        <f>ROUND(I1075*H1075,2)</f>
        <v>0</v>
      </c>
      <c r="BL1075" s="18" t="s">
        <v>267</v>
      </c>
      <c r="BM1075" s="232" t="s">
        <v>1199</v>
      </c>
    </row>
    <row r="1076" spans="1:51" s="13" customFormat="1" ht="12">
      <c r="A1076" s="13"/>
      <c r="B1076" s="234"/>
      <c r="C1076" s="235"/>
      <c r="D1076" s="236" t="s">
        <v>162</v>
      </c>
      <c r="E1076" s="237" t="s">
        <v>1</v>
      </c>
      <c r="F1076" s="238" t="s">
        <v>167</v>
      </c>
      <c r="G1076" s="235"/>
      <c r="H1076" s="237" t="s">
        <v>1</v>
      </c>
      <c r="I1076" s="239"/>
      <c r="J1076" s="235"/>
      <c r="K1076" s="235"/>
      <c r="L1076" s="240"/>
      <c r="M1076" s="241"/>
      <c r="N1076" s="242"/>
      <c r="O1076" s="242"/>
      <c r="P1076" s="242"/>
      <c r="Q1076" s="242"/>
      <c r="R1076" s="242"/>
      <c r="S1076" s="242"/>
      <c r="T1076" s="24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4" t="s">
        <v>162</v>
      </c>
      <c r="AU1076" s="244" t="s">
        <v>86</v>
      </c>
      <c r="AV1076" s="13" t="s">
        <v>83</v>
      </c>
      <c r="AW1076" s="13" t="s">
        <v>32</v>
      </c>
      <c r="AX1076" s="13" t="s">
        <v>75</v>
      </c>
      <c r="AY1076" s="244" t="s">
        <v>154</v>
      </c>
    </row>
    <row r="1077" spans="1:51" s="13" customFormat="1" ht="12">
      <c r="A1077" s="13"/>
      <c r="B1077" s="234"/>
      <c r="C1077" s="235"/>
      <c r="D1077" s="236" t="s">
        <v>162</v>
      </c>
      <c r="E1077" s="237" t="s">
        <v>1</v>
      </c>
      <c r="F1077" s="238" t="s">
        <v>254</v>
      </c>
      <c r="G1077" s="235"/>
      <c r="H1077" s="237" t="s">
        <v>1</v>
      </c>
      <c r="I1077" s="239"/>
      <c r="J1077" s="235"/>
      <c r="K1077" s="235"/>
      <c r="L1077" s="240"/>
      <c r="M1077" s="241"/>
      <c r="N1077" s="242"/>
      <c r="O1077" s="242"/>
      <c r="P1077" s="242"/>
      <c r="Q1077" s="242"/>
      <c r="R1077" s="242"/>
      <c r="S1077" s="242"/>
      <c r="T1077" s="24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4" t="s">
        <v>162</v>
      </c>
      <c r="AU1077" s="244" t="s">
        <v>86</v>
      </c>
      <c r="AV1077" s="13" t="s">
        <v>83</v>
      </c>
      <c r="AW1077" s="13" t="s">
        <v>32</v>
      </c>
      <c r="AX1077" s="13" t="s">
        <v>75</v>
      </c>
      <c r="AY1077" s="244" t="s">
        <v>154</v>
      </c>
    </row>
    <row r="1078" spans="1:51" s="14" customFormat="1" ht="12">
      <c r="A1078" s="14"/>
      <c r="B1078" s="245"/>
      <c r="C1078" s="246"/>
      <c r="D1078" s="236" t="s">
        <v>162</v>
      </c>
      <c r="E1078" s="247" t="s">
        <v>1</v>
      </c>
      <c r="F1078" s="248" t="s">
        <v>1182</v>
      </c>
      <c r="G1078" s="246"/>
      <c r="H1078" s="249">
        <v>58.4</v>
      </c>
      <c r="I1078" s="250"/>
      <c r="J1078" s="246"/>
      <c r="K1078" s="246"/>
      <c r="L1078" s="251"/>
      <c r="M1078" s="252"/>
      <c r="N1078" s="253"/>
      <c r="O1078" s="253"/>
      <c r="P1078" s="253"/>
      <c r="Q1078" s="253"/>
      <c r="R1078" s="253"/>
      <c r="S1078" s="253"/>
      <c r="T1078" s="25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5" t="s">
        <v>162</v>
      </c>
      <c r="AU1078" s="255" t="s">
        <v>86</v>
      </c>
      <c r="AV1078" s="14" t="s">
        <v>86</v>
      </c>
      <c r="AW1078" s="14" t="s">
        <v>32</v>
      </c>
      <c r="AX1078" s="14" t="s">
        <v>75</v>
      </c>
      <c r="AY1078" s="255" t="s">
        <v>154</v>
      </c>
    </row>
    <row r="1079" spans="1:51" s="14" customFormat="1" ht="12">
      <c r="A1079" s="14"/>
      <c r="B1079" s="245"/>
      <c r="C1079" s="246"/>
      <c r="D1079" s="236" t="s">
        <v>162</v>
      </c>
      <c r="E1079" s="247" t="s">
        <v>1</v>
      </c>
      <c r="F1079" s="248" t="s">
        <v>1183</v>
      </c>
      <c r="G1079" s="246"/>
      <c r="H1079" s="249">
        <v>-10.16</v>
      </c>
      <c r="I1079" s="250"/>
      <c r="J1079" s="246"/>
      <c r="K1079" s="246"/>
      <c r="L1079" s="251"/>
      <c r="M1079" s="252"/>
      <c r="N1079" s="253"/>
      <c r="O1079" s="253"/>
      <c r="P1079" s="253"/>
      <c r="Q1079" s="253"/>
      <c r="R1079" s="253"/>
      <c r="S1079" s="253"/>
      <c r="T1079" s="25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55" t="s">
        <v>162</v>
      </c>
      <c r="AU1079" s="255" t="s">
        <v>86</v>
      </c>
      <c r="AV1079" s="14" t="s">
        <v>86</v>
      </c>
      <c r="AW1079" s="14" t="s">
        <v>32</v>
      </c>
      <c r="AX1079" s="14" t="s">
        <v>75</v>
      </c>
      <c r="AY1079" s="255" t="s">
        <v>154</v>
      </c>
    </row>
    <row r="1080" spans="1:51" s="14" customFormat="1" ht="12">
      <c r="A1080" s="14"/>
      <c r="B1080" s="245"/>
      <c r="C1080" s="246"/>
      <c r="D1080" s="236" t="s">
        <v>162</v>
      </c>
      <c r="E1080" s="247" t="s">
        <v>1</v>
      </c>
      <c r="F1080" s="248" t="s">
        <v>1184</v>
      </c>
      <c r="G1080" s="246"/>
      <c r="H1080" s="249">
        <v>1.2</v>
      </c>
      <c r="I1080" s="250"/>
      <c r="J1080" s="246"/>
      <c r="K1080" s="246"/>
      <c r="L1080" s="251"/>
      <c r="M1080" s="252"/>
      <c r="N1080" s="253"/>
      <c r="O1080" s="253"/>
      <c r="P1080" s="253"/>
      <c r="Q1080" s="253"/>
      <c r="R1080" s="253"/>
      <c r="S1080" s="253"/>
      <c r="T1080" s="25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55" t="s">
        <v>162</v>
      </c>
      <c r="AU1080" s="255" t="s">
        <v>86</v>
      </c>
      <c r="AV1080" s="14" t="s">
        <v>86</v>
      </c>
      <c r="AW1080" s="14" t="s">
        <v>32</v>
      </c>
      <c r="AX1080" s="14" t="s">
        <v>75</v>
      </c>
      <c r="AY1080" s="255" t="s">
        <v>154</v>
      </c>
    </row>
    <row r="1081" spans="1:51" s="13" customFormat="1" ht="12">
      <c r="A1081" s="13"/>
      <c r="B1081" s="234"/>
      <c r="C1081" s="235"/>
      <c r="D1081" s="236" t="s">
        <v>162</v>
      </c>
      <c r="E1081" s="237" t="s">
        <v>1</v>
      </c>
      <c r="F1081" s="238" t="s">
        <v>1185</v>
      </c>
      <c r="G1081" s="235"/>
      <c r="H1081" s="237" t="s">
        <v>1</v>
      </c>
      <c r="I1081" s="239"/>
      <c r="J1081" s="235"/>
      <c r="K1081" s="235"/>
      <c r="L1081" s="240"/>
      <c r="M1081" s="241"/>
      <c r="N1081" s="242"/>
      <c r="O1081" s="242"/>
      <c r="P1081" s="242"/>
      <c r="Q1081" s="242"/>
      <c r="R1081" s="242"/>
      <c r="S1081" s="242"/>
      <c r="T1081" s="24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4" t="s">
        <v>162</v>
      </c>
      <c r="AU1081" s="244" t="s">
        <v>86</v>
      </c>
      <c r="AV1081" s="13" t="s">
        <v>83</v>
      </c>
      <c r="AW1081" s="13" t="s">
        <v>32</v>
      </c>
      <c r="AX1081" s="13" t="s">
        <v>75</v>
      </c>
      <c r="AY1081" s="244" t="s">
        <v>154</v>
      </c>
    </row>
    <row r="1082" spans="1:51" s="14" customFormat="1" ht="12">
      <c r="A1082" s="14"/>
      <c r="B1082" s="245"/>
      <c r="C1082" s="246"/>
      <c r="D1082" s="236" t="s">
        <v>162</v>
      </c>
      <c r="E1082" s="247" t="s">
        <v>1</v>
      </c>
      <c r="F1082" s="248" t="s">
        <v>1186</v>
      </c>
      <c r="G1082" s="246"/>
      <c r="H1082" s="249">
        <v>4</v>
      </c>
      <c r="I1082" s="250"/>
      <c r="J1082" s="246"/>
      <c r="K1082" s="246"/>
      <c r="L1082" s="251"/>
      <c r="M1082" s="252"/>
      <c r="N1082" s="253"/>
      <c r="O1082" s="253"/>
      <c r="P1082" s="253"/>
      <c r="Q1082" s="253"/>
      <c r="R1082" s="253"/>
      <c r="S1082" s="253"/>
      <c r="T1082" s="25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5" t="s">
        <v>162</v>
      </c>
      <c r="AU1082" s="255" t="s">
        <v>86</v>
      </c>
      <c r="AV1082" s="14" t="s">
        <v>86</v>
      </c>
      <c r="AW1082" s="14" t="s">
        <v>32</v>
      </c>
      <c r="AX1082" s="14" t="s">
        <v>75</v>
      </c>
      <c r="AY1082" s="255" t="s">
        <v>154</v>
      </c>
    </row>
    <row r="1083" spans="1:51" s="13" customFormat="1" ht="12">
      <c r="A1083" s="13"/>
      <c r="B1083" s="234"/>
      <c r="C1083" s="235"/>
      <c r="D1083" s="236" t="s">
        <v>162</v>
      </c>
      <c r="E1083" s="237" t="s">
        <v>1</v>
      </c>
      <c r="F1083" s="238" t="s">
        <v>1187</v>
      </c>
      <c r="G1083" s="235"/>
      <c r="H1083" s="237" t="s">
        <v>1</v>
      </c>
      <c r="I1083" s="239"/>
      <c r="J1083" s="235"/>
      <c r="K1083" s="235"/>
      <c r="L1083" s="240"/>
      <c r="M1083" s="241"/>
      <c r="N1083" s="242"/>
      <c r="O1083" s="242"/>
      <c r="P1083" s="242"/>
      <c r="Q1083" s="242"/>
      <c r="R1083" s="242"/>
      <c r="S1083" s="242"/>
      <c r="T1083" s="24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4" t="s">
        <v>162</v>
      </c>
      <c r="AU1083" s="244" t="s">
        <v>86</v>
      </c>
      <c r="AV1083" s="13" t="s">
        <v>83</v>
      </c>
      <c r="AW1083" s="13" t="s">
        <v>32</v>
      </c>
      <c r="AX1083" s="13" t="s">
        <v>75</v>
      </c>
      <c r="AY1083" s="244" t="s">
        <v>154</v>
      </c>
    </row>
    <row r="1084" spans="1:51" s="14" customFormat="1" ht="12">
      <c r="A1084" s="14"/>
      <c r="B1084" s="245"/>
      <c r="C1084" s="246"/>
      <c r="D1084" s="236" t="s">
        <v>162</v>
      </c>
      <c r="E1084" s="247" t="s">
        <v>1</v>
      </c>
      <c r="F1084" s="248" t="s">
        <v>1188</v>
      </c>
      <c r="G1084" s="246"/>
      <c r="H1084" s="249">
        <v>10.4</v>
      </c>
      <c r="I1084" s="250"/>
      <c r="J1084" s="246"/>
      <c r="K1084" s="246"/>
      <c r="L1084" s="251"/>
      <c r="M1084" s="252"/>
      <c r="N1084" s="253"/>
      <c r="O1084" s="253"/>
      <c r="P1084" s="253"/>
      <c r="Q1084" s="253"/>
      <c r="R1084" s="253"/>
      <c r="S1084" s="253"/>
      <c r="T1084" s="25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5" t="s">
        <v>162</v>
      </c>
      <c r="AU1084" s="255" t="s">
        <v>86</v>
      </c>
      <c r="AV1084" s="14" t="s">
        <v>86</v>
      </c>
      <c r="AW1084" s="14" t="s">
        <v>32</v>
      </c>
      <c r="AX1084" s="14" t="s">
        <v>75</v>
      </c>
      <c r="AY1084" s="255" t="s">
        <v>154</v>
      </c>
    </row>
    <row r="1085" spans="1:51" s="13" customFormat="1" ht="12">
      <c r="A1085" s="13"/>
      <c r="B1085" s="234"/>
      <c r="C1085" s="235"/>
      <c r="D1085" s="236" t="s">
        <v>162</v>
      </c>
      <c r="E1085" s="237" t="s">
        <v>1</v>
      </c>
      <c r="F1085" s="238" t="s">
        <v>163</v>
      </c>
      <c r="G1085" s="235"/>
      <c r="H1085" s="237" t="s">
        <v>1</v>
      </c>
      <c r="I1085" s="239"/>
      <c r="J1085" s="235"/>
      <c r="K1085" s="235"/>
      <c r="L1085" s="240"/>
      <c r="M1085" s="241"/>
      <c r="N1085" s="242"/>
      <c r="O1085" s="242"/>
      <c r="P1085" s="242"/>
      <c r="Q1085" s="242"/>
      <c r="R1085" s="242"/>
      <c r="S1085" s="242"/>
      <c r="T1085" s="24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4" t="s">
        <v>162</v>
      </c>
      <c r="AU1085" s="244" t="s">
        <v>86</v>
      </c>
      <c r="AV1085" s="13" t="s">
        <v>83</v>
      </c>
      <c r="AW1085" s="13" t="s">
        <v>32</v>
      </c>
      <c r="AX1085" s="13" t="s">
        <v>75</v>
      </c>
      <c r="AY1085" s="244" t="s">
        <v>154</v>
      </c>
    </row>
    <row r="1086" spans="1:51" s="13" customFormat="1" ht="12">
      <c r="A1086" s="13"/>
      <c r="B1086" s="234"/>
      <c r="C1086" s="235"/>
      <c r="D1086" s="236" t="s">
        <v>162</v>
      </c>
      <c r="E1086" s="237" t="s">
        <v>1</v>
      </c>
      <c r="F1086" s="238" t="s">
        <v>1189</v>
      </c>
      <c r="G1086" s="235"/>
      <c r="H1086" s="237" t="s">
        <v>1</v>
      </c>
      <c r="I1086" s="239"/>
      <c r="J1086" s="235"/>
      <c r="K1086" s="235"/>
      <c r="L1086" s="240"/>
      <c r="M1086" s="241"/>
      <c r="N1086" s="242"/>
      <c r="O1086" s="242"/>
      <c r="P1086" s="242"/>
      <c r="Q1086" s="242"/>
      <c r="R1086" s="242"/>
      <c r="S1086" s="242"/>
      <c r="T1086" s="24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44" t="s">
        <v>162</v>
      </c>
      <c r="AU1086" s="244" t="s">
        <v>86</v>
      </c>
      <c r="AV1086" s="13" t="s">
        <v>83</v>
      </c>
      <c r="AW1086" s="13" t="s">
        <v>32</v>
      </c>
      <c r="AX1086" s="13" t="s">
        <v>75</v>
      </c>
      <c r="AY1086" s="244" t="s">
        <v>154</v>
      </c>
    </row>
    <row r="1087" spans="1:51" s="14" customFormat="1" ht="12">
      <c r="A1087" s="14"/>
      <c r="B1087" s="245"/>
      <c r="C1087" s="246"/>
      <c r="D1087" s="236" t="s">
        <v>162</v>
      </c>
      <c r="E1087" s="247" t="s">
        <v>1</v>
      </c>
      <c r="F1087" s="248" t="s">
        <v>1190</v>
      </c>
      <c r="G1087" s="246"/>
      <c r="H1087" s="249">
        <v>3</v>
      </c>
      <c r="I1087" s="250"/>
      <c r="J1087" s="246"/>
      <c r="K1087" s="246"/>
      <c r="L1087" s="251"/>
      <c r="M1087" s="252"/>
      <c r="N1087" s="253"/>
      <c r="O1087" s="253"/>
      <c r="P1087" s="253"/>
      <c r="Q1087" s="253"/>
      <c r="R1087" s="253"/>
      <c r="S1087" s="253"/>
      <c r="T1087" s="25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5" t="s">
        <v>162</v>
      </c>
      <c r="AU1087" s="255" t="s">
        <v>86</v>
      </c>
      <c r="AV1087" s="14" t="s">
        <v>86</v>
      </c>
      <c r="AW1087" s="14" t="s">
        <v>32</v>
      </c>
      <c r="AX1087" s="14" t="s">
        <v>75</v>
      </c>
      <c r="AY1087" s="255" t="s">
        <v>154</v>
      </c>
    </row>
    <row r="1088" spans="1:51" s="13" customFormat="1" ht="12">
      <c r="A1088" s="13"/>
      <c r="B1088" s="234"/>
      <c r="C1088" s="235"/>
      <c r="D1088" s="236" t="s">
        <v>162</v>
      </c>
      <c r="E1088" s="237" t="s">
        <v>1</v>
      </c>
      <c r="F1088" s="238" t="s">
        <v>213</v>
      </c>
      <c r="G1088" s="235"/>
      <c r="H1088" s="237" t="s">
        <v>1</v>
      </c>
      <c r="I1088" s="239"/>
      <c r="J1088" s="235"/>
      <c r="K1088" s="235"/>
      <c r="L1088" s="240"/>
      <c r="M1088" s="241"/>
      <c r="N1088" s="242"/>
      <c r="O1088" s="242"/>
      <c r="P1088" s="242"/>
      <c r="Q1088" s="242"/>
      <c r="R1088" s="242"/>
      <c r="S1088" s="242"/>
      <c r="T1088" s="24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44" t="s">
        <v>162</v>
      </c>
      <c r="AU1088" s="244" t="s">
        <v>86</v>
      </c>
      <c r="AV1088" s="13" t="s">
        <v>83</v>
      </c>
      <c r="AW1088" s="13" t="s">
        <v>32</v>
      </c>
      <c r="AX1088" s="13" t="s">
        <v>75</v>
      </c>
      <c r="AY1088" s="244" t="s">
        <v>154</v>
      </c>
    </row>
    <row r="1089" spans="1:51" s="13" customFormat="1" ht="12">
      <c r="A1089" s="13"/>
      <c r="B1089" s="234"/>
      <c r="C1089" s="235"/>
      <c r="D1089" s="236" t="s">
        <v>162</v>
      </c>
      <c r="E1089" s="237" t="s">
        <v>1</v>
      </c>
      <c r="F1089" s="238" t="s">
        <v>1191</v>
      </c>
      <c r="G1089" s="235"/>
      <c r="H1089" s="237" t="s">
        <v>1</v>
      </c>
      <c r="I1089" s="239"/>
      <c r="J1089" s="235"/>
      <c r="K1089" s="235"/>
      <c r="L1089" s="240"/>
      <c r="M1089" s="241"/>
      <c r="N1089" s="242"/>
      <c r="O1089" s="242"/>
      <c r="P1089" s="242"/>
      <c r="Q1089" s="242"/>
      <c r="R1089" s="242"/>
      <c r="S1089" s="242"/>
      <c r="T1089" s="24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4" t="s">
        <v>162</v>
      </c>
      <c r="AU1089" s="244" t="s">
        <v>86</v>
      </c>
      <c r="AV1089" s="13" t="s">
        <v>83</v>
      </c>
      <c r="AW1089" s="13" t="s">
        <v>32</v>
      </c>
      <c r="AX1089" s="13" t="s">
        <v>75</v>
      </c>
      <c r="AY1089" s="244" t="s">
        <v>154</v>
      </c>
    </row>
    <row r="1090" spans="1:51" s="14" customFormat="1" ht="12">
      <c r="A1090" s="14"/>
      <c r="B1090" s="245"/>
      <c r="C1090" s="246"/>
      <c r="D1090" s="236" t="s">
        <v>162</v>
      </c>
      <c r="E1090" s="247" t="s">
        <v>1</v>
      </c>
      <c r="F1090" s="248" t="s">
        <v>1192</v>
      </c>
      <c r="G1090" s="246"/>
      <c r="H1090" s="249">
        <v>3.4</v>
      </c>
      <c r="I1090" s="250"/>
      <c r="J1090" s="246"/>
      <c r="K1090" s="246"/>
      <c r="L1090" s="251"/>
      <c r="M1090" s="252"/>
      <c r="N1090" s="253"/>
      <c r="O1090" s="253"/>
      <c r="P1090" s="253"/>
      <c r="Q1090" s="253"/>
      <c r="R1090" s="253"/>
      <c r="S1090" s="253"/>
      <c r="T1090" s="25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5" t="s">
        <v>162</v>
      </c>
      <c r="AU1090" s="255" t="s">
        <v>86</v>
      </c>
      <c r="AV1090" s="14" t="s">
        <v>86</v>
      </c>
      <c r="AW1090" s="14" t="s">
        <v>32</v>
      </c>
      <c r="AX1090" s="14" t="s">
        <v>75</v>
      </c>
      <c r="AY1090" s="255" t="s">
        <v>154</v>
      </c>
    </row>
    <row r="1091" spans="1:51" s="13" customFormat="1" ht="12">
      <c r="A1091" s="13"/>
      <c r="B1091" s="234"/>
      <c r="C1091" s="235"/>
      <c r="D1091" s="236" t="s">
        <v>162</v>
      </c>
      <c r="E1091" s="237" t="s">
        <v>1</v>
      </c>
      <c r="F1091" s="238" t="s">
        <v>1193</v>
      </c>
      <c r="G1091" s="235"/>
      <c r="H1091" s="237" t="s">
        <v>1</v>
      </c>
      <c r="I1091" s="239"/>
      <c r="J1091" s="235"/>
      <c r="K1091" s="235"/>
      <c r="L1091" s="240"/>
      <c r="M1091" s="241"/>
      <c r="N1091" s="242"/>
      <c r="O1091" s="242"/>
      <c r="P1091" s="242"/>
      <c r="Q1091" s="242"/>
      <c r="R1091" s="242"/>
      <c r="S1091" s="242"/>
      <c r="T1091" s="24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4" t="s">
        <v>162</v>
      </c>
      <c r="AU1091" s="244" t="s">
        <v>86</v>
      </c>
      <c r="AV1091" s="13" t="s">
        <v>83</v>
      </c>
      <c r="AW1091" s="13" t="s">
        <v>32</v>
      </c>
      <c r="AX1091" s="13" t="s">
        <v>75</v>
      </c>
      <c r="AY1091" s="244" t="s">
        <v>154</v>
      </c>
    </row>
    <row r="1092" spans="1:51" s="14" customFormat="1" ht="12">
      <c r="A1092" s="14"/>
      <c r="B1092" s="245"/>
      <c r="C1092" s="246"/>
      <c r="D1092" s="236" t="s">
        <v>162</v>
      </c>
      <c r="E1092" s="247" t="s">
        <v>1</v>
      </c>
      <c r="F1092" s="248" t="s">
        <v>1200</v>
      </c>
      <c r="G1092" s="246"/>
      <c r="H1092" s="249">
        <v>42</v>
      </c>
      <c r="I1092" s="250"/>
      <c r="J1092" s="246"/>
      <c r="K1092" s="246"/>
      <c r="L1092" s="251"/>
      <c r="M1092" s="252"/>
      <c r="N1092" s="253"/>
      <c r="O1092" s="253"/>
      <c r="P1092" s="253"/>
      <c r="Q1092" s="253"/>
      <c r="R1092" s="253"/>
      <c r="S1092" s="253"/>
      <c r="T1092" s="25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5" t="s">
        <v>162</v>
      </c>
      <c r="AU1092" s="255" t="s">
        <v>86</v>
      </c>
      <c r="AV1092" s="14" t="s">
        <v>86</v>
      </c>
      <c r="AW1092" s="14" t="s">
        <v>32</v>
      </c>
      <c r="AX1092" s="14" t="s">
        <v>75</v>
      </c>
      <c r="AY1092" s="255" t="s">
        <v>154</v>
      </c>
    </row>
    <row r="1093" spans="1:51" s="14" customFormat="1" ht="12">
      <c r="A1093" s="14"/>
      <c r="B1093" s="245"/>
      <c r="C1093" s="246"/>
      <c r="D1093" s="236" t="s">
        <v>162</v>
      </c>
      <c r="E1093" s="247" t="s">
        <v>1</v>
      </c>
      <c r="F1093" s="248" t="s">
        <v>1201</v>
      </c>
      <c r="G1093" s="246"/>
      <c r="H1093" s="249">
        <v>5.76</v>
      </c>
      <c r="I1093" s="250"/>
      <c r="J1093" s="246"/>
      <c r="K1093" s="246"/>
      <c r="L1093" s="251"/>
      <c r="M1093" s="252"/>
      <c r="N1093" s="253"/>
      <c r="O1093" s="253"/>
      <c r="P1093" s="253"/>
      <c r="Q1093" s="253"/>
      <c r="R1093" s="253"/>
      <c r="S1093" s="253"/>
      <c r="T1093" s="25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5" t="s">
        <v>162</v>
      </c>
      <c r="AU1093" s="255" t="s">
        <v>86</v>
      </c>
      <c r="AV1093" s="14" t="s">
        <v>86</v>
      </c>
      <c r="AW1093" s="14" t="s">
        <v>32</v>
      </c>
      <c r="AX1093" s="14" t="s">
        <v>75</v>
      </c>
      <c r="AY1093" s="255" t="s">
        <v>154</v>
      </c>
    </row>
    <row r="1094" spans="1:51" s="15" customFormat="1" ht="12">
      <c r="A1094" s="15"/>
      <c r="B1094" s="256"/>
      <c r="C1094" s="257"/>
      <c r="D1094" s="236" t="s">
        <v>162</v>
      </c>
      <c r="E1094" s="258" t="s">
        <v>1</v>
      </c>
      <c r="F1094" s="259" t="s">
        <v>172</v>
      </c>
      <c r="G1094" s="257"/>
      <c r="H1094" s="260">
        <v>118.00000000000001</v>
      </c>
      <c r="I1094" s="261"/>
      <c r="J1094" s="257"/>
      <c r="K1094" s="257"/>
      <c r="L1094" s="262"/>
      <c r="M1094" s="263"/>
      <c r="N1094" s="264"/>
      <c r="O1094" s="264"/>
      <c r="P1094" s="264"/>
      <c r="Q1094" s="264"/>
      <c r="R1094" s="264"/>
      <c r="S1094" s="264"/>
      <c r="T1094" s="26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T1094" s="266" t="s">
        <v>162</v>
      </c>
      <c r="AU1094" s="266" t="s">
        <v>86</v>
      </c>
      <c r="AV1094" s="15" t="s">
        <v>160</v>
      </c>
      <c r="AW1094" s="15" t="s">
        <v>32</v>
      </c>
      <c r="AX1094" s="15" t="s">
        <v>83</v>
      </c>
      <c r="AY1094" s="266" t="s">
        <v>154</v>
      </c>
    </row>
    <row r="1095" spans="1:65" s="2" customFormat="1" ht="16.5" customHeight="1">
      <c r="A1095" s="39"/>
      <c r="B1095" s="40"/>
      <c r="C1095" s="278" t="s">
        <v>1202</v>
      </c>
      <c r="D1095" s="278" t="s">
        <v>411</v>
      </c>
      <c r="E1095" s="279" t="s">
        <v>1203</v>
      </c>
      <c r="F1095" s="280" t="s">
        <v>1204</v>
      </c>
      <c r="G1095" s="281" t="s">
        <v>231</v>
      </c>
      <c r="H1095" s="282">
        <v>124</v>
      </c>
      <c r="I1095" s="283"/>
      <c r="J1095" s="284">
        <f>ROUND(I1095*H1095,2)</f>
        <v>0</v>
      </c>
      <c r="K1095" s="285"/>
      <c r="L1095" s="286"/>
      <c r="M1095" s="287" t="s">
        <v>1</v>
      </c>
      <c r="N1095" s="288" t="s">
        <v>40</v>
      </c>
      <c r="O1095" s="92"/>
      <c r="P1095" s="230">
        <f>O1095*H1095</f>
        <v>0</v>
      </c>
      <c r="Q1095" s="230">
        <v>0.0126</v>
      </c>
      <c r="R1095" s="230">
        <f>Q1095*H1095</f>
        <v>1.5624</v>
      </c>
      <c r="S1095" s="230">
        <v>0</v>
      </c>
      <c r="T1095" s="231">
        <f>S1095*H1095</f>
        <v>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R1095" s="232" t="s">
        <v>397</v>
      </c>
      <c r="AT1095" s="232" t="s">
        <v>411</v>
      </c>
      <c r="AU1095" s="232" t="s">
        <v>86</v>
      </c>
      <c r="AY1095" s="18" t="s">
        <v>154</v>
      </c>
      <c r="BE1095" s="233">
        <f>IF(N1095="základní",J1095,0)</f>
        <v>0</v>
      </c>
      <c r="BF1095" s="233">
        <f>IF(N1095="snížená",J1095,0)</f>
        <v>0</v>
      </c>
      <c r="BG1095" s="233">
        <f>IF(N1095="zákl. přenesená",J1095,0)</f>
        <v>0</v>
      </c>
      <c r="BH1095" s="233">
        <f>IF(N1095="sníž. přenesená",J1095,0)</f>
        <v>0</v>
      </c>
      <c r="BI1095" s="233">
        <f>IF(N1095="nulová",J1095,0)</f>
        <v>0</v>
      </c>
      <c r="BJ1095" s="18" t="s">
        <v>83</v>
      </c>
      <c r="BK1095" s="233">
        <f>ROUND(I1095*H1095,2)</f>
        <v>0</v>
      </c>
      <c r="BL1095" s="18" t="s">
        <v>267</v>
      </c>
      <c r="BM1095" s="232" t="s">
        <v>1205</v>
      </c>
    </row>
    <row r="1096" spans="1:51" s="13" customFormat="1" ht="12">
      <c r="A1096" s="13"/>
      <c r="B1096" s="234"/>
      <c r="C1096" s="235"/>
      <c r="D1096" s="236" t="s">
        <v>162</v>
      </c>
      <c r="E1096" s="237" t="s">
        <v>1</v>
      </c>
      <c r="F1096" s="238" t="s">
        <v>1206</v>
      </c>
      <c r="G1096" s="235"/>
      <c r="H1096" s="237" t="s">
        <v>1</v>
      </c>
      <c r="I1096" s="239"/>
      <c r="J1096" s="235"/>
      <c r="K1096" s="235"/>
      <c r="L1096" s="240"/>
      <c r="M1096" s="241"/>
      <c r="N1096" s="242"/>
      <c r="O1096" s="242"/>
      <c r="P1096" s="242"/>
      <c r="Q1096" s="242"/>
      <c r="R1096" s="242"/>
      <c r="S1096" s="242"/>
      <c r="T1096" s="24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44" t="s">
        <v>162</v>
      </c>
      <c r="AU1096" s="244" t="s">
        <v>86</v>
      </c>
      <c r="AV1096" s="13" t="s">
        <v>83</v>
      </c>
      <c r="AW1096" s="13" t="s">
        <v>32</v>
      </c>
      <c r="AX1096" s="13" t="s">
        <v>75</v>
      </c>
      <c r="AY1096" s="244" t="s">
        <v>154</v>
      </c>
    </row>
    <row r="1097" spans="1:51" s="14" customFormat="1" ht="12">
      <c r="A1097" s="14"/>
      <c r="B1097" s="245"/>
      <c r="C1097" s="246"/>
      <c r="D1097" s="236" t="s">
        <v>162</v>
      </c>
      <c r="E1097" s="247" t="s">
        <v>1</v>
      </c>
      <c r="F1097" s="248" t="s">
        <v>1207</v>
      </c>
      <c r="G1097" s="246"/>
      <c r="H1097" s="249">
        <v>124</v>
      </c>
      <c r="I1097" s="250"/>
      <c r="J1097" s="246"/>
      <c r="K1097" s="246"/>
      <c r="L1097" s="251"/>
      <c r="M1097" s="252"/>
      <c r="N1097" s="253"/>
      <c r="O1097" s="253"/>
      <c r="P1097" s="253"/>
      <c r="Q1097" s="253"/>
      <c r="R1097" s="253"/>
      <c r="S1097" s="253"/>
      <c r="T1097" s="25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55" t="s">
        <v>162</v>
      </c>
      <c r="AU1097" s="255" t="s">
        <v>86</v>
      </c>
      <c r="AV1097" s="14" t="s">
        <v>86</v>
      </c>
      <c r="AW1097" s="14" t="s">
        <v>32</v>
      </c>
      <c r="AX1097" s="14" t="s">
        <v>83</v>
      </c>
      <c r="AY1097" s="255" t="s">
        <v>154</v>
      </c>
    </row>
    <row r="1098" spans="1:51" s="13" customFormat="1" ht="12">
      <c r="A1098" s="13"/>
      <c r="B1098" s="234"/>
      <c r="C1098" s="235"/>
      <c r="D1098" s="236" t="s">
        <v>162</v>
      </c>
      <c r="E1098" s="237" t="s">
        <v>1</v>
      </c>
      <c r="F1098" s="238" t="s">
        <v>1078</v>
      </c>
      <c r="G1098" s="235"/>
      <c r="H1098" s="237" t="s">
        <v>1</v>
      </c>
      <c r="I1098" s="239"/>
      <c r="J1098" s="235"/>
      <c r="K1098" s="235"/>
      <c r="L1098" s="240"/>
      <c r="M1098" s="241"/>
      <c r="N1098" s="242"/>
      <c r="O1098" s="242"/>
      <c r="P1098" s="242"/>
      <c r="Q1098" s="242"/>
      <c r="R1098" s="242"/>
      <c r="S1098" s="242"/>
      <c r="T1098" s="24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4" t="s">
        <v>162</v>
      </c>
      <c r="AU1098" s="244" t="s">
        <v>86</v>
      </c>
      <c r="AV1098" s="13" t="s">
        <v>83</v>
      </c>
      <c r="AW1098" s="13" t="s">
        <v>32</v>
      </c>
      <c r="AX1098" s="13" t="s">
        <v>75</v>
      </c>
      <c r="AY1098" s="244" t="s">
        <v>154</v>
      </c>
    </row>
    <row r="1099" spans="1:65" s="2" customFormat="1" ht="21.75" customHeight="1">
      <c r="A1099" s="39"/>
      <c r="B1099" s="40"/>
      <c r="C1099" s="220" t="s">
        <v>1208</v>
      </c>
      <c r="D1099" s="220" t="s">
        <v>156</v>
      </c>
      <c r="E1099" s="221" t="s">
        <v>1209</v>
      </c>
      <c r="F1099" s="222" t="s">
        <v>1210</v>
      </c>
      <c r="G1099" s="223" t="s">
        <v>304</v>
      </c>
      <c r="H1099" s="224">
        <v>59</v>
      </c>
      <c r="I1099" s="225"/>
      <c r="J1099" s="226">
        <f>ROUND(I1099*H1099,2)</f>
        <v>0</v>
      </c>
      <c r="K1099" s="227"/>
      <c r="L1099" s="45"/>
      <c r="M1099" s="228" t="s">
        <v>1</v>
      </c>
      <c r="N1099" s="229" t="s">
        <v>40</v>
      </c>
      <c r="O1099" s="92"/>
      <c r="P1099" s="230">
        <f>O1099*H1099</f>
        <v>0</v>
      </c>
      <c r="Q1099" s="230">
        <v>0.0005</v>
      </c>
      <c r="R1099" s="230">
        <f>Q1099*H1099</f>
        <v>0.029500000000000002</v>
      </c>
      <c r="S1099" s="230">
        <v>0</v>
      </c>
      <c r="T1099" s="231">
        <f>S1099*H1099</f>
        <v>0</v>
      </c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R1099" s="232" t="s">
        <v>267</v>
      </c>
      <c r="AT1099" s="232" t="s">
        <v>156</v>
      </c>
      <c r="AU1099" s="232" t="s">
        <v>86</v>
      </c>
      <c r="AY1099" s="18" t="s">
        <v>154</v>
      </c>
      <c r="BE1099" s="233">
        <f>IF(N1099="základní",J1099,0)</f>
        <v>0</v>
      </c>
      <c r="BF1099" s="233">
        <f>IF(N1099="snížená",J1099,0)</f>
        <v>0</v>
      </c>
      <c r="BG1099" s="233">
        <f>IF(N1099="zákl. přenesená",J1099,0)</f>
        <v>0</v>
      </c>
      <c r="BH1099" s="233">
        <f>IF(N1099="sníž. přenesená",J1099,0)</f>
        <v>0</v>
      </c>
      <c r="BI1099" s="233">
        <f>IF(N1099="nulová",J1099,0)</f>
        <v>0</v>
      </c>
      <c r="BJ1099" s="18" t="s">
        <v>83</v>
      </c>
      <c r="BK1099" s="233">
        <f>ROUND(I1099*H1099,2)</f>
        <v>0</v>
      </c>
      <c r="BL1099" s="18" t="s">
        <v>267</v>
      </c>
      <c r="BM1099" s="232" t="s">
        <v>1211</v>
      </c>
    </row>
    <row r="1100" spans="1:51" s="13" customFormat="1" ht="12">
      <c r="A1100" s="13"/>
      <c r="B1100" s="234"/>
      <c r="C1100" s="235"/>
      <c r="D1100" s="236" t="s">
        <v>162</v>
      </c>
      <c r="E1100" s="237" t="s">
        <v>1</v>
      </c>
      <c r="F1100" s="238" t="s">
        <v>167</v>
      </c>
      <c r="G1100" s="235"/>
      <c r="H1100" s="237" t="s">
        <v>1</v>
      </c>
      <c r="I1100" s="239"/>
      <c r="J1100" s="235"/>
      <c r="K1100" s="235"/>
      <c r="L1100" s="240"/>
      <c r="M1100" s="241"/>
      <c r="N1100" s="242"/>
      <c r="O1100" s="242"/>
      <c r="P1100" s="242"/>
      <c r="Q1100" s="242"/>
      <c r="R1100" s="242"/>
      <c r="S1100" s="242"/>
      <c r="T1100" s="24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4" t="s">
        <v>162</v>
      </c>
      <c r="AU1100" s="244" t="s">
        <v>86</v>
      </c>
      <c r="AV1100" s="13" t="s">
        <v>83</v>
      </c>
      <c r="AW1100" s="13" t="s">
        <v>32</v>
      </c>
      <c r="AX1100" s="13" t="s">
        <v>75</v>
      </c>
      <c r="AY1100" s="244" t="s">
        <v>154</v>
      </c>
    </row>
    <row r="1101" spans="1:51" s="13" customFormat="1" ht="12">
      <c r="A1101" s="13"/>
      <c r="B1101" s="234"/>
      <c r="C1101" s="235"/>
      <c r="D1101" s="236" t="s">
        <v>162</v>
      </c>
      <c r="E1101" s="237" t="s">
        <v>1</v>
      </c>
      <c r="F1101" s="238" t="s">
        <v>254</v>
      </c>
      <c r="G1101" s="235"/>
      <c r="H1101" s="237" t="s">
        <v>1</v>
      </c>
      <c r="I1101" s="239"/>
      <c r="J1101" s="235"/>
      <c r="K1101" s="235"/>
      <c r="L1101" s="240"/>
      <c r="M1101" s="241"/>
      <c r="N1101" s="242"/>
      <c r="O1101" s="242"/>
      <c r="P1101" s="242"/>
      <c r="Q1101" s="242"/>
      <c r="R1101" s="242"/>
      <c r="S1101" s="242"/>
      <c r="T1101" s="24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4" t="s">
        <v>162</v>
      </c>
      <c r="AU1101" s="244" t="s">
        <v>86</v>
      </c>
      <c r="AV1101" s="13" t="s">
        <v>83</v>
      </c>
      <c r="AW1101" s="13" t="s">
        <v>32</v>
      </c>
      <c r="AX1101" s="13" t="s">
        <v>75</v>
      </c>
      <c r="AY1101" s="244" t="s">
        <v>154</v>
      </c>
    </row>
    <row r="1102" spans="1:51" s="14" customFormat="1" ht="12">
      <c r="A1102" s="14"/>
      <c r="B1102" s="245"/>
      <c r="C1102" s="246"/>
      <c r="D1102" s="236" t="s">
        <v>162</v>
      </c>
      <c r="E1102" s="247" t="s">
        <v>1</v>
      </c>
      <c r="F1102" s="248" t="s">
        <v>1212</v>
      </c>
      <c r="G1102" s="246"/>
      <c r="H1102" s="249">
        <v>22.4</v>
      </c>
      <c r="I1102" s="250"/>
      <c r="J1102" s="246"/>
      <c r="K1102" s="246"/>
      <c r="L1102" s="251"/>
      <c r="M1102" s="252"/>
      <c r="N1102" s="253"/>
      <c r="O1102" s="253"/>
      <c r="P1102" s="253"/>
      <c r="Q1102" s="253"/>
      <c r="R1102" s="253"/>
      <c r="S1102" s="253"/>
      <c r="T1102" s="25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5" t="s">
        <v>162</v>
      </c>
      <c r="AU1102" s="255" t="s">
        <v>86</v>
      </c>
      <c r="AV1102" s="14" t="s">
        <v>86</v>
      </c>
      <c r="AW1102" s="14" t="s">
        <v>32</v>
      </c>
      <c r="AX1102" s="14" t="s">
        <v>75</v>
      </c>
      <c r="AY1102" s="255" t="s">
        <v>154</v>
      </c>
    </row>
    <row r="1103" spans="1:51" s="13" customFormat="1" ht="12">
      <c r="A1103" s="13"/>
      <c r="B1103" s="234"/>
      <c r="C1103" s="235"/>
      <c r="D1103" s="236" t="s">
        <v>162</v>
      </c>
      <c r="E1103" s="237" t="s">
        <v>1</v>
      </c>
      <c r="F1103" s="238" t="s">
        <v>1185</v>
      </c>
      <c r="G1103" s="235"/>
      <c r="H1103" s="237" t="s">
        <v>1</v>
      </c>
      <c r="I1103" s="239"/>
      <c r="J1103" s="235"/>
      <c r="K1103" s="235"/>
      <c r="L1103" s="240"/>
      <c r="M1103" s="241"/>
      <c r="N1103" s="242"/>
      <c r="O1103" s="242"/>
      <c r="P1103" s="242"/>
      <c r="Q1103" s="242"/>
      <c r="R1103" s="242"/>
      <c r="S1103" s="242"/>
      <c r="T1103" s="24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4" t="s">
        <v>162</v>
      </c>
      <c r="AU1103" s="244" t="s">
        <v>86</v>
      </c>
      <c r="AV1103" s="13" t="s">
        <v>83</v>
      </c>
      <c r="AW1103" s="13" t="s">
        <v>32</v>
      </c>
      <c r="AX1103" s="13" t="s">
        <v>75</v>
      </c>
      <c r="AY1103" s="244" t="s">
        <v>154</v>
      </c>
    </row>
    <row r="1104" spans="1:51" s="14" customFormat="1" ht="12">
      <c r="A1104" s="14"/>
      <c r="B1104" s="245"/>
      <c r="C1104" s="246"/>
      <c r="D1104" s="236" t="s">
        <v>162</v>
      </c>
      <c r="E1104" s="247" t="s">
        <v>1</v>
      </c>
      <c r="F1104" s="248" t="s">
        <v>1213</v>
      </c>
      <c r="G1104" s="246"/>
      <c r="H1104" s="249">
        <v>4</v>
      </c>
      <c r="I1104" s="250"/>
      <c r="J1104" s="246"/>
      <c r="K1104" s="246"/>
      <c r="L1104" s="251"/>
      <c r="M1104" s="252"/>
      <c r="N1104" s="253"/>
      <c r="O1104" s="253"/>
      <c r="P1104" s="253"/>
      <c r="Q1104" s="253"/>
      <c r="R1104" s="253"/>
      <c r="S1104" s="253"/>
      <c r="T1104" s="25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5" t="s">
        <v>162</v>
      </c>
      <c r="AU1104" s="255" t="s">
        <v>86</v>
      </c>
      <c r="AV1104" s="14" t="s">
        <v>86</v>
      </c>
      <c r="AW1104" s="14" t="s">
        <v>32</v>
      </c>
      <c r="AX1104" s="14" t="s">
        <v>75</v>
      </c>
      <c r="AY1104" s="255" t="s">
        <v>154</v>
      </c>
    </row>
    <row r="1105" spans="1:51" s="13" customFormat="1" ht="12">
      <c r="A1105" s="13"/>
      <c r="B1105" s="234"/>
      <c r="C1105" s="235"/>
      <c r="D1105" s="236" t="s">
        <v>162</v>
      </c>
      <c r="E1105" s="237" t="s">
        <v>1</v>
      </c>
      <c r="F1105" s="238" t="s">
        <v>1187</v>
      </c>
      <c r="G1105" s="235"/>
      <c r="H1105" s="237" t="s">
        <v>1</v>
      </c>
      <c r="I1105" s="239"/>
      <c r="J1105" s="235"/>
      <c r="K1105" s="235"/>
      <c r="L1105" s="240"/>
      <c r="M1105" s="241"/>
      <c r="N1105" s="242"/>
      <c r="O1105" s="242"/>
      <c r="P1105" s="242"/>
      <c r="Q1105" s="242"/>
      <c r="R1105" s="242"/>
      <c r="S1105" s="242"/>
      <c r="T1105" s="24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4" t="s">
        <v>162</v>
      </c>
      <c r="AU1105" s="244" t="s">
        <v>86</v>
      </c>
      <c r="AV1105" s="13" t="s">
        <v>83</v>
      </c>
      <c r="AW1105" s="13" t="s">
        <v>32</v>
      </c>
      <c r="AX1105" s="13" t="s">
        <v>75</v>
      </c>
      <c r="AY1105" s="244" t="s">
        <v>154</v>
      </c>
    </row>
    <row r="1106" spans="1:51" s="14" customFormat="1" ht="12">
      <c r="A1106" s="14"/>
      <c r="B1106" s="245"/>
      <c r="C1106" s="246"/>
      <c r="D1106" s="236" t="s">
        <v>162</v>
      </c>
      <c r="E1106" s="247" t="s">
        <v>1</v>
      </c>
      <c r="F1106" s="248" t="s">
        <v>1214</v>
      </c>
      <c r="G1106" s="246"/>
      <c r="H1106" s="249">
        <v>3.7</v>
      </c>
      <c r="I1106" s="250"/>
      <c r="J1106" s="246"/>
      <c r="K1106" s="246"/>
      <c r="L1106" s="251"/>
      <c r="M1106" s="252"/>
      <c r="N1106" s="253"/>
      <c r="O1106" s="253"/>
      <c r="P1106" s="253"/>
      <c r="Q1106" s="253"/>
      <c r="R1106" s="253"/>
      <c r="S1106" s="253"/>
      <c r="T1106" s="25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55" t="s">
        <v>162</v>
      </c>
      <c r="AU1106" s="255" t="s">
        <v>86</v>
      </c>
      <c r="AV1106" s="14" t="s">
        <v>86</v>
      </c>
      <c r="AW1106" s="14" t="s">
        <v>32</v>
      </c>
      <c r="AX1106" s="14" t="s">
        <v>75</v>
      </c>
      <c r="AY1106" s="255" t="s">
        <v>154</v>
      </c>
    </row>
    <row r="1107" spans="1:51" s="13" customFormat="1" ht="12">
      <c r="A1107" s="13"/>
      <c r="B1107" s="234"/>
      <c r="C1107" s="235"/>
      <c r="D1107" s="236" t="s">
        <v>162</v>
      </c>
      <c r="E1107" s="237" t="s">
        <v>1</v>
      </c>
      <c r="F1107" s="238" t="s">
        <v>163</v>
      </c>
      <c r="G1107" s="235"/>
      <c r="H1107" s="237" t="s">
        <v>1</v>
      </c>
      <c r="I1107" s="239"/>
      <c r="J1107" s="235"/>
      <c r="K1107" s="235"/>
      <c r="L1107" s="240"/>
      <c r="M1107" s="241"/>
      <c r="N1107" s="242"/>
      <c r="O1107" s="242"/>
      <c r="P1107" s="242"/>
      <c r="Q1107" s="242"/>
      <c r="R1107" s="242"/>
      <c r="S1107" s="242"/>
      <c r="T1107" s="24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4" t="s">
        <v>162</v>
      </c>
      <c r="AU1107" s="244" t="s">
        <v>86</v>
      </c>
      <c r="AV1107" s="13" t="s">
        <v>83</v>
      </c>
      <c r="AW1107" s="13" t="s">
        <v>32</v>
      </c>
      <c r="AX1107" s="13" t="s">
        <v>75</v>
      </c>
      <c r="AY1107" s="244" t="s">
        <v>154</v>
      </c>
    </row>
    <row r="1108" spans="1:51" s="13" customFormat="1" ht="12">
      <c r="A1108" s="13"/>
      <c r="B1108" s="234"/>
      <c r="C1108" s="235"/>
      <c r="D1108" s="236" t="s">
        <v>162</v>
      </c>
      <c r="E1108" s="237" t="s">
        <v>1</v>
      </c>
      <c r="F1108" s="238" t="s">
        <v>1189</v>
      </c>
      <c r="G1108" s="235"/>
      <c r="H1108" s="237" t="s">
        <v>1</v>
      </c>
      <c r="I1108" s="239"/>
      <c r="J1108" s="235"/>
      <c r="K1108" s="235"/>
      <c r="L1108" s="240"/>
      <c r="M1108" s="241"/>
      <c r="N1108" s="242"/>
      <c r="O1108" s="242"/>
      <c r="P1108" s="242"/>
      <c r="Q1108" s="242"/>
      <c r="R1108" s="242"/>
      <c r="S1108" s="242"/>
      <c r="T1108" s="24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4" t="s">
        <v>162</v>
      </c>
      <c r="AU1108" s="244" t="s">
        <v>86</v>
      </c>
      <c r="AV1108" s="13" t="s">
        <v>83</v>
      </c>
      <c r="AW1108" s="13" t="s">
        <v>32</v>
      </c>
      <c r="AX1108" s="13" t="s">
        <v>75</v>
      </c>
      <c r="AY1108" s="244" t="s">
        <v>154</v>
      </c>
    </row>
    <row r="1109" spans="1:51" s="14" customFormat="1" ht="12">
      <c r="A1109" s="14"/>
      <c r="B1109" s="245"/>
      <c r="C1109" s="246"/>
      <c r="D1109" s="236" t="s">
        <v>162</v>
      </c>
      <c r="E1109" s="247" t="s">
        <v>1</v>
      </c>
      <c r="F1109" s="248" t="s">
        <v>1215</v>
      </c>
      <c r="G1109" s="246"/>
      <c r="H1109" s="249">
        <v>3.5</v>
      </c>
      <c r="I1109" s="250"/>
      <c r="J1109" s="246"/>
      <c r="K1109" s="246"/>
      <c r="L1109" s="251"/>
      <c r="M1109" s="252"/>
      <c r="N1109" s="253"/>
      <c r="O1109" s="253"/>
      <c r="P1109" s="253"/>
      <c r="Q1109" s="253"/>
      <c r="R1109" s="253"/>
      <c r="S1109" s="253"/>
      <c r="T1109" s="25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5" t="s">
        <v>162</v>
      </c>
      <c r="AU1109" s="255" t="s">
        <v>86</v>
      </c>
      <c r="AV1109" s="14" t="s">
        <v>86</v>
      </c>
      <c r="AW1109" s="14" t="s">
        <v>32</v>
      </c>
      <c r="AX1109" s="14" t="s">
        <v>75</v>
      </c>
      <c r="AY1109" s="255" t="s">
        <v>154</v>
      </c>
    </row>
    <row r="1110" spans="1:51" s="13" customFormat="1" ht="12">
      <c r="A1110" s="13"/>
      <c r="B1110" s="234"/>
      <c r="C1110" s="235"/>
      <c r="D1110" s="236" t="s">
        <v>162</v>
      </c>
      <c r="E1110" s="237" t="s">
        <v>1</v>
      </c>
      <c r="F1110" s="238" t="s">
        <v>213</v>
      </c>
      <c r="G1110" s="235"/>
      <c r="H1110" s="237" t="s">
        <v>1</v>
      </c>
      <c r="I1110" s="239"/>
      <c r="J1110" s="235"/>
      <c r="K1110" s="235"/>
      <c r="L1110" s="240"/>
      <c r="M1110" s="241"/>
      <c r="N1110" s="242"/>
      <c r="O1110" s="242"/>
      <c r="P1110" s="242"/>
      <c r="Q1110" s="242"/>
      <c r="R1110" s="242"/>
      <c r="S1110" s="242"/>
      <c r="T1110" s="24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4" t="s">
        <v>162</v>
      </c>
      <c r="AU1110" s="244" t="s">
        <v>86</v>
      </c>
      <c r="AV1110" s="13" t="s">
        <v>83</v>
      </c>
      <c r="AW1110" s="13" t="s">
        <v>32</v>
      </c>
      <c r="AX1110" s="13" t="s">
        <v>75</v>
      </c>
      <c r="AY1110" s="244" t="s">
        <v>154</v>
      </c>
    </row>
    <row r="1111" spans="1:51" s="13" customFormat="1" ht="12">
      <c r="A1111" s="13"/>
      <c r="B1111" s="234"/>
      <c r="C1111" s="235"/>
      <c r="D1111" s="236" t="s">
        <v>162</v>
      </c>
      <c r="E1111" s="237" t="s">
        <v>1</v>
      </c>
      <c r="F1111" s="238" t="s">
        <v>1191</v>
      </c>
      <c r="G1111" s="235"/>
      <c r="H1111" s="237" t="s">
        <v>1</v>
      </c>
      <c r="I1111" s="239"/>
      <c r="J1111" s="235"/>
      <c r="K1111" s="235"/>
      <c r="L1111" s="240"/>
      <c r="M1111" s="241"/>
      <c r="N1111" s="242"/>
      <c r="O1111" s="242"/>
      <c r="P1111" s="242"/>
      <c r="Q1111" s="242"/>
      <c r="R1111" s="242"/>
      <c r="S1111" s="242"/>
      <c r="T1111" s="24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4" t="s">
        <v>162</v>
      </c>
      <c r="AU1111" s="244" t="s">
        <v>86</v>
      </c>
      <c r="AV1111" s="13" t="s">
        <v>83</v>
      </c>
      <c r="AW1111" s="13" t="s">
        <v>32</v>
      </c>
      <c r="AX1111" s="13" t="s">
        <v>75</v>
      </c>
      <c r="AY1111" s="244" t="s">
        <v>154</v>
      </c>
    </row>
    <row r="1112" spans="1:51" s="14" customFormat="1" ht="12">
      <c r="A1112" s="14"/>
      <c r="B1112" s="245"/>
      <c r="C1112" s="246"/>
      <c r="D1112" s="236" t="s">
        <v>162</v>
      </c>
      <c r="E1112" s="247" t="s">
        <v>1</v>
      </c>
      <c r="F1112" s="248" t="s">
        <v>1216</v>
      </c>
      <c r="G1112" s="246"/>
      <c r="H1112" s="249">
        <v>1.7</v>
      </c>
      <c r="I1112" s="250"/>
      <c r="J1112" s="246"/>
      <c r="K1112" s="246"/>
      <c r="L1112" s="251"/>
      <c r="M1112" s="252"/>
      <c r="N1112" s="253"/>
      <c r="O1112" s="253"/>
      <c r="P1112" s="253"/>
      <c r="Q1112" s="253"/>
      <c r="R1112" s="253"/>
      <c r="S1112" s="253"/>
      <c r="T1112" s="25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55" t="s">
        <v>162</v>
      </c>
      <c r="AU1112" s="255" t="s">
        <v>86</v>
      </c>
      <c r="AV1112" s="14" t="s">
        <v>86</v>
      </c>
      <c r="AW1112" s="14" t="s">
        <v>32</v>
      </c>
      <c r="AX1112" s="14" t="s">
        <v>75</v>
      </c>
      <c r="AY1112" s="255" t="s">
        <v>154</v>
      </c>
    </row>
    <row r="1113" spans="1:51" s="13" customFormat="1" ht="12">
      <c r="A1113" s="13"/>
      <c r="B1113" s="234"/>
      <c r="C1113" s="235"/>
      <c r="D1113" s="236" t="s">
        <v>162</v>
      </c>
      <c r="E1113" s="237" t="s">
        <v>1</v>
      </c>
      <c r="F1113" s="238" t="s">
        <v>1193</v>
      </c>
      <c r="G1113" s="235"/>
      <c r="H1113" s="237" t="s">
        <v>1</v>
      </c>
      <c r="I1113" s="239"/>
      <c r="J1113" s="235"/>
      <c r="K1113" s="235"/>
      <c r="L1113" s="240"/>
      <c r="M1113" s="241"/>
      <c r="N1113" s="242"/>
      <c r="O1113" s="242"/>
      <c r="P1113" s="242"/>
      <c r="Q1113" s="242"/>
      <c r="R1113" s="242"/>
      <c r="S1113" s="242"/>
      <c r="T1113" s="24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4" t="s">
        <v>162</v>
      </c>
      <c r="AU1113" s="244" t="s">
        <v>86</v>
      </c>
      <c r="AV1113" s="13" t="s">
        <v>83</v>
      </c>
      <c r="AW1113" s="13" t="s">
        <v>32</v>
      </c>
      <c r="AX1113" s="13" t="s">
        <v>75</v>
      </c>
      <c r="AY1113" s="244" t="s">
        <v>154</v>
      </c>
    </row>
    <row r="1114" spans="1:51" s="14" customFormat="1" ht="12">
      <c r="A1114" s="14"/>
      <c r="B1114" s="245"/>
      <c r="C1114" s="246"/>
      <c r="D1114" s="236" t="s">
        <v>162</v>
      </c>
      <c r="E1114" s="247" t="s">
        <v>1</v>
      </c>
      <c r="F1114" s="248" t="s">
        <v>1217</v>
      </c>
      <c r="G1114" s="246"/>
      <c r="H1114" s="249">
        <v>21</v>
      </c>
      <c r="I1114" s="250"/>
      <c r="J1114" s="246"/>
      <c r="K1114" s="246"/>
      <c r="L1114" s="251"/>
      <c r="M1114" s="252"/>
      <c r="N1114" s="253"/>
      <c r="O1114" s="253"/>
      <c r="P1114" s="253"/>
      <c r="Q1114" s="253"/>
      <c r="R1114" s="253"/>
      <c r="S1114" s="253"/>
      <c r="T1114" s="25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55" t="s">
        <v>162</v>
      </c>
      <c r="AU1114" s="255" t="s">
        <v>86</v>
      </c>
      <c r="AV1114" s="14" t="s">
        <v>86</v>
      </c>
      <c r="AW1114" s="14" t="s">
        <v>32</v>
      </c>
      <c r="AX1114" s="14" t="s">
        <v>75</v>
      </c>
      <c r="AY1114" s="255" t="s">
        <v>154</v>
      </c>
    </row>
    <row r="1115" spans="1:51" s="14" customFormat="1" ht="12">
      <c r="A1115" s="14"/>
      <c r="B1115" s="245"/>
      <c r="C1115" s="246"/>
      <c r="D1115" s="236" t="s">
        <v>162</v>
      </c>
      <c r="E1115" s="247" t="s">
        <v>1</v>
      </c>
      <c r="F1115" s="248" t="s">
        <v>1218</v>
      </c>
      <c r="G1115" s="246"/>
      <c r="H1115" s="249">
        <v>2.7</v>
      </c>
      <c r="I1115" s="250"/>
      <c r="J1115" s="246"/>
      <c r="K1115" s="246"/>
      <c r="L1115" s="251"/>
      <c r="M1115" s="252"/>
      <c r="N1115" s="253"/>
      <c r="O1115" s="253"/>
      <c r="P1115" s="253"/>
      <c r="Q1115" s="253"/>
      <c r="R1115" s="253"/>
      <c r="S1115" s="253"/>
      <c r="T1115" s="25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5" t="s">
        <v>162</v>
      </c>
      <c r="AU1115" s="255" t="s">
        <v>86</v>
      </c>
      <c r="AV1115" s="14" t="s">
        <v>86</v>
      </c>
      <c r="AW1115" s="14" t="s">
        <v>32</v>
      </c>
      <c r="AX1115" s="14" t="s">
        <v>75</v>
      </c>
      <c r="AY1115" s="255" t="s">
        <v>154</v>
      </c>
    </row>
    <row r="1116" spans="1:51" s="15" customFormat="1" ht="12">
      <c r="A1116" s="15"/>
      <c r="B1116" s="256"/>
      <c r="C1116" s="257"/>
      <c r="D1116" s="236" t="s">
        <v>162</v>
      </c>
      <c r="E1116" s="258" t="s">
        <v>1</v>
      </c>
      <c r="F1116" s="259" t="s">
        <v>172</v>
      </c>
      <c r="G1116" s="257"/>
      <c r="H1116" s="260">
        <v>59</v>
      </c>
      <c r="I1116" s="261"/>
      <c r="J1116" s="257"/>
      <c r="K1116" s="257"/>
      <c r="L1116" s="262"/>
      <c r="M1116" s="263"/>
      <c r="N1116" s="264"/>
      <c r="O1116" s="264"/>
      <c r="P1116" s="264"/>
      <c r="Q1116" s="264"/>
      <c r="R1116" s="264"/>
      <c r="S1116" s="264"/>
      <c r="T1116" s="26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66" t="s">
        <v>162</v>
      </c>
      <c r="AU1116" s="266" t="s">
        <v>86</v>
      </c>
      <c r="AV1116" s="15" t="s">
        <v>160</v>
      </c>
      <c r="AW1116" s="15" t="s">
        <v>32</v>
      </c>
      <c r="AX1116" s="15" t="s">
        <v>83</v>
      </c>
      <c r="AY1116" s="266" t="s">
        <v>154</v>
      </c>
    </row>
    <row r="1117" spans="1:65" s="2" customFormat="1" ht="21.75" customHeight="1">
      <c r="A1117" s="39"/>
      <c r="B1117" s="40"/>
      <c r="C1117" s="220" t="s">
        <v>1219</v>
      </c>
      <c r="D1117" s="220" t="s">
        <v>156</v>
      </c>
      <c r="E1117" s="221" t="s">
        <v>1220</v>
      </c>
      <c r="F1117" s="222" t="s">
        <v>1221</v>
      </c>
      <c r="G1117" s="223" t="s">
        <v>304</v>
      </c>
      <c r="H1117" s="224">
        <v>65</v>
      </c>
      <c r="I1117" s="225"/>
      <c r="J1117" s="226">
        <f>ROUND(I1117*H1117,2)</f>
        <v>0</v>
      </c>
      <c r="K1117" s="227"/>
      <c r="L1117" s="45"/>
      <c r="M1117" s="228" t="s">
        <v>1</v>
      </c>
      <c r="N1117" s="229" t="s">
        <v>40</v>
      </c>
      <c r="O1117" s="92"/>
      <c r="P1117" s="230">
        <f>O1117*H1117</f>
        <v>0</v>
      </c>
      <c r="Q1117" s="230">
        <v>0.00055</v>
      </c>
      <c r="R1117" s="230">
        <f>Q1117*H1117</f>
        <v>0.035750000000000004</v>
      </c>
      <c r="S1117" s="230">
        <v>0</v>
      </c>
      <c r="T1117" s="231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32" t="s">
        <v>267</v>
      </c>
      <c r="AT1117" s="232" t="s">
        <v>156</v>
      </c>
      <c r="AU1117" s="232" t="s">
        <v>86</v>
      </c>
      <c r="AY1117" s="18" t="s">
        <v>154</v>
      </c>
      <c r="BE1117" s="233">
        <f>IF(N1117="základní",J1117,0)</f>
        <v>0</v>
      </c>
      <c r="BF1117" s="233">
        <f>IF(N1117="snížená",J1117,0)</f>
        <v>0</v>
      </c>
      <c r="BG1117" s="233">
        <f>IF(N1117="zákl. přenesená",J1117,0)</f>
        <v>0</v>
      </c>
      <c r="BH1117" s="233">
        <f>IF(N1117="sníž. přenesená",J1117,0)</f>
        <v>0</v>
      </c>
      <c r="BI1117" s="233">
        <f>IF(N1117="nulová",J1117,0)</f>
        <v>0</v>
      </c>
      <c r="BJ1117" s="18" t="s">
        <v>83</v>
      </c>
      <c r="BK1117" s="233">
        <f>ROUND(I1117*H1117,2)</f>
        <v>0</v>
      </c>
      <c r="BL1117" s="18" t="s">
        <v>267</v>
      </c>
      <c r="BM1117" s="232" t="s">
        <v>1222</v>
      </c>
    </row>
    <row r="1118" spans="1:51" s="13" customFormat="1" ht="12">
      <c r="A1118" s="13"/>
      <c r="B1118" s="234"/>
      <c r="C1118" s="235"/>
      <c r="D1118" s="236" t="s">
        <v>162</v>
      </c>
      <c r="E1118" s="237" t="s">
        <v>1</v>
      </c>
      <c r="F1118" s="238" t="s">
        <v>167</v>
      </c>
      <c r="G1118" s="235"/>
      <c r="H1118" s="237" t="s">
        <v>1</v>
      </c>
      <c r="I1118" s="239"/>
      <c r="J1118" s="235"/>
      <c r="K1118" s="235"/>
      <c r="L1118" s="240"/>
      <c r="M1118" s="241"/>
      <c r="N1118" s="242"/>
      <c r="O1118" s="242"/>
      <c r="P1118" s="242"/>
      <c r="Q1118" s="242"/>
      <c r="R1118" s="242"/>
      <c r="S1118" s="242"/>
      <c r="T1118" s="24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4" t="s">
        <v>162</v>
      </c>
      <c r="AU1118" s="244" t="s">
        <v>86</v>
      </c>
      <c r="AV1118" s="13" t="s">
        <v>83</v>
      </c>
      <c r="AW1118" s="13" t="s">
        <v>32</v>
      </c>
      <c r="AX1118" s="13" t="s">
        <v>75</v>
      </c>
      <c r="AY1118" s="244" t="s">
        <v>154</v>
      </c>
    </row>
    <row r="1119" spans="1:51" s="13" customFormat="1" ht="12">
      <c r="A1119" s="13"/>
      <c r="B1119" s="234"/>
      <c r="C1119" s="235"/>
      <c r="D1119" s="236" t="s">
        <v>162</v>
      </c>
      <c r="E1119" s="237" t="s">
        <v>1</v>
      </c>
      <c r="F1119" s="238" t="s">
        <v>254</v>
      </c>
      <c r="G1119" s="235"/>
      <c r="H1119" s="237" t="s">
        <v>1</v>
      </c>
      <c r="I1119" s="239"/>
      <c r="J1119" s="235"/>
      <c r="K1119" s="235"/>
      <c r="L1119" s="240"/>
      <c r="M1119" s="241"/>
      <c r="N1119" s="242"/>
      <c r="O1119" s="242"/>
      <c r="P1119" s="242"/>
      <c r="Q1119" s="242"/>
      <c r="R1119" s="242"/>
      <c r="S1119" s="242"/>
      <c r="T1119" s="24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44" t="s">
        <v>162</v>
      </c>
      <c r="AU1119" s="244" t="s">
        <v>86</v>
      </c>
      <c r="AV1119" s="13" t="s">
        <v>83</v>
      </c>
      <c r="AW1119" s="13" t="s">
        <v>32</v>
      </c>
      <c r="AX1119" s="13" t="s">
        <v>75</v>
      </c>
      <c r="AY1119" s="244" t="s">
        <v>154</v>
      </c>
    </row>
    <row r="1120" spans="1:51" s="14" customFormat="1" ht="12">
      <c r="A1120" s="14"/>
      <c r="B1120" s="245"/>
      <c r="C1120" s="246"/>
      <c r="D1120" s="236" t="s">
        <v>162</v>
      </c>
      <c r="E1120" s="247" t="s">
        <v>1</v>
      </c>
      <c r="F1120" s="248" t="s">
        <v>1223</v>
      </c>
      <c r="G1120" s="246"/>
      <c r="H1120" s="249">
        <v>16</v>
      </c>
      <c r="I1120" s="250"/>
      <c r="J1120" s="246"/>
      <c r="K1120" s="246"/>
      <c r="L1120" s="251"/>
      <c r="M1120" s="252"/>
      <c r="N1120" s="253"/>
      <c r="O1120" s="253"/>
      <c r="P1120" s="253"/>
      <c r="Q1120" s="253"/>
      <c r="R1120" s="253"/>
      <c r="S1120" s="253"/>
      <c r="T1120" s="25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55" t="s">
        <v>162</v>
      </c>
      <c r="AU1120" s="255" t="s">
        <v>86</v>
      </c>
      <c r="AV1120" s="14" t="s">
        <v>86</v>
      </c>
      <c r="AW1120" s="14" t="s">
        <v>32</v>
      </c>
      <c r="AX1120" s="14" t="s">
        <v>75</v>
      </c>
      <c r="AY1120" s="255" t="s">
        <v>154</v>
      </c>
    </row>
    <row r="1121" spans="1:51" s="13" customFormat="1" ht="12">
      <c r="A1121" s="13"/>
      <c r="B1121" s="234"/>
      <c r="C1121" s="235"/>
      <c r="D1121" s="236" t="s">
        <v>162</v>
      </c>
      <c r="E1121" s="237" t="s">
        <v>1</v>
      </c>
      <c r="F1121" s="238" t="s">
        <v>1185</v>
      </c>
      <c r="G1121" s="235"/>
      <c r="H1121" s="237" t="s">
        <v>1</v>
      </c>
      <c r="I1121" s="239"/>
      <c r="J1121" s="235"/>
      <c r="K1121" s="235"/>
      <c r="L1121" s="240"/>
      <c r="M1121" s="241"/>
      <c r="N1121" s="242"/>
      <c r="O1121" s="242"/>
      <c r="P1121" s="242"/>
      <c r="Q1121" s="242"/>
      <c r="R1121" s="242"/>
      <c r="S1121" s="242"/>
      <c r="T1121" s="24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4" t="s">
        <v>162</v>
      </c>
      <c r="AU1121" s="244" t="s">
        <v>86</v>
      </c>
      <c r="AV1121" s="13" t="s">
        <v>83</v>
      </c>
      <c r="AW1121" s="13" t="s">
        <v>32</v>
      </c>
      <c r="AX1121" s="13" t="s">
        <v>75</v>
      </c>
      <c r="AY1121" s="244" t="s">
        <v>154</v>
      </c>
    </row>
    <row r="1122" spans="1:51" s="14" customFormat="1" ht="12">
      <c r="A1122" s="14"/>
      <c r="B1122" s="245"/>
      <c r="C1122" s="246"/>
      <c r="D1122" s="236" t="s">
        <v>162</v>
      </c>
      <c r="E1122" s="247" t="s">
        <v>1</v>
      </c>
      <c r="F1122" s="248" t="s">
        <v>179</v>
      </c>
      <c r="G1122" s="246"/>
      <c r="H1122" s="249">
        <v>2</v>
      </c>
      <c r="I1122" s="250"/>
      <c r="J1122" s="246"/>
      <c r="K1122" s="246"/>
      <c r="L1122" s="251"/>
      <c r="M1122" s="252"/>
      <c r="N1122" s="253"/>
      <c r="O1122" s="253"/>
      <c r="P1122" s="253"/>
      <c r="Q1122" s="253"/>
      <c r="R1122" s="253"/>
      <c r="S1122" s="253"/>
      <c r="T1122" s="25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5" t="s">
        <v>162</v>
      </c>
      <c r="AU1122" s="255" t="s">
        <v>86</v>
      </c>
      <c r="AV1122" s="14" t="s">
        <v>86</v>
      </c>
      <c r="AW1122" s="14" t="s">
        <v>32</v>
      </c>
      <c r="AX1122" s="14" t="s">
        <v>75</v>
      </c>
      <c r="AY1122" s="255" t="s">
        <v>154</v>
      </c>
    </row>
    <row r="1123" spans="1:51" s="13" customFormat="1" ht="12">
      <c r="A1123" s="13"/>
      <c r="B1123" s="234"/>
      <c r="C1123" s="235"/>
      <c r="D1123" s="236" t="s">
        <v>162</v>
      </c>
      <c r="E1123" s="237" t="s">
        <v>1</v>
      </c>
      <c r="F1123" s="238" t="s">
        <v>1187</v>
      </c>
      <c r="G1123" s="235"/>
      <c r="H1123" s="237" t="s">
        <v>1</v>
      </c>
      <c r="I1123" s="239"/>
      <c r="J1123" s="235"/>
      <c r="K1123" s="235"/>
      <c r="L1123" s="240"/>
      <c r="M1123" s="241"/>
      <c r="N1123" s="242"/>
      <c r="O1123" s="242"/>
      <c r="P1123" s="242"/>
      <c r="Q1123" s="242"/>
      <c r="R1123" s="242"/>
      <c r="S1123" s="242"/>
      <c r="T1123" s="24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44" t="s">
        <v>162</v>
      </c>
      <c r="AU1123" s="244" t="s">
        <v>86</v>
      </c>
      <c r="AV1123" s="13" t="s">
        <v>83</v>
      </c>
      <c r="AW1123" s="13" t="s">
        <v>32</v>
      </c>
      <c r="AX1123" s="13" t="s">
        <v>75</v>
      </c>
      <c r="AY1123" s="244" t="s">
        <v>154</v>
      </c>
    </row>
    <row r="1124" spans="1:51" s="14" customFormat="1" ht="12">
      <c r="A1124" s="14"/>
      <c r="B1124" s="245"/>
      <c r="C1124" s="246"/>
      <c r="D1124" s="236" t="s">
        <v>162</v>
      </c>
      <c r="E1124" s="247" t="s">
        <v>1</v>
      </c>
      <c r="F1124" s="248" t="s">
        <v>179</v>
      </c>
      <c r="G1124" s="246"/>
      <c r="H1124" s="249">
        <v>2</v>
      </c>
      <c r="I1124" s="250"/>
      <c r="J1124" s="246"/>
      <c r="K1124" s="246"/>
      <c r="L1124" s="251"/>
      <c r="M1124" s="252"/>
      <c r="N1124" s="253"/>
      <c r="O1124" s="253"/>
      <c r="P1124" s="253"/>
      <c r="Q1124" s="253"/>
      <c r="R1124" s="253"/>
      <c r="S1124" s="253"/>
      <c r="T1124" s="25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55" t="s">
        <v>162</v>
      </c>
      <c r="AU1124" s="255" t="s">
        <v>86</v>
      </c>
      <c r="AV1124" s="14" t="s">
        <v>86</v>
      </c>
      <c r="AW1124" s="14" t="s">
        <v>32</v>
      </c>
      <c r="AX1124" s="14" t="s">
        <v>75</v>
      </c>
      <c r="AY1124" s="255" t="s">
        <v>154</v>
      </c>
    </row>
    <row r="1125" spans="1:51" s="13" customFormat="1" ht="12">
      <c r="A1125" s="13"/>
      <c r="B1125" s="234"/>
      <c r="C1125" s="235"/>
      <c r="D1125" s="236" t="s">
        <v>162</v>
      </c>
      <c r="E1125" s="237" t="s">
        <v>1</v>
      </c>
      <c r="F1125" s="238" t="s">
        <v>163</v>
      </c>
      <c r="G1125" s="235"/>
      <c r="H1125" s="237" t="s">
        <v>1</v>
      </c>
      <c r="I1125" s="239"/>
      <c r="J1125" s="235"/>
      <c r="K1125" s="235"/>
      <c r="L1125" s="240"/>
      <c r="M1125" s="241"/>
      <c r="N1125" s="242"/>
      <c r="O1125" s="242"/>
      <c r="P1125" s="242"/>
      <c r="Q1125" s="242"/>
      <c r="R1125" s="242"/>
      <c r="S1125" s="242"/>
      <c r="T1125" s="24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44" t="s">
        <v>162</v>
      </c>
      <c r="AU1125" s="244" t="s">
        <v>86</v>
      </c>
      <c r="AV1125" s="13" t="s">
        <v>83</v>
      </c>
      <c r="AW1125" s="13" t="s">
        <v>32</v>
      </c>
      <c r="AX1125" s="13" t="s">
        <v>75</v>
      </c>
      <c r="AY1125" s="244" t="s">
        <v>154</v>
      </c>
    </row>
    <row r="1126" spans="1:51" s="13" customFormat="1" ht="12">
      <c r="A1126" s="13"/>
      <c r="B1126" s="234"/>
      <c r="C1126" s="235"/>
      <c r="D1126" s="236" t="s">
        <v>162</v>
      </c>
      <c r="E1126" s="237" t="s">
        <v>1</v>
      </c>
      <c r="F1126" s="238" t="s">
        <v>1189</v>
      </c>
      <c r="G1126" s="235"/>
      <c r="H1126" s="237" t="s">
        <v>1</v>
      </c>
      <c r="I1126" s="239"/>
      <c r="J1126" s="235"/>
      <c r="K1126" s="235"/>
      <c r="L1126" s="240"/>
      <c r="M1126" s="241"/>
      <c r="N1126" s="242"/>
      <c r="O1126" s="242"/>
      <c r="P1126" s="242"/>
      <c r="Q1126" s="242"/>
      <c r="R1126" s="242"/>
      <c r="S1126" s="242"/>
      <c r="T1126" s="24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4" t="s">
        <v>162</v>
      </c>
      <c r="AU1126" s="244" t="s">
        <v>86</v>
      </c>
      <c r="AV1126" s="13" t="s">
        <v>83</v>
      </c>
      <c r="AW1126" s="13" t="s">
        <v>32</v>
      </c>
      <c r="AX1126" s="13" t="s">
        <v>75</v>
      </c>
      <c r="AY1126" s="244" t="s">
        <v>154</v>
      </c>
    </row>
    <row r="1127" spans="1:51" s="14" customFormat="1" ht="12">
      <c r="A1127" s="14"/>
      <c r="B1127" s="245"/>
      <c r="C1127" s="246"/>
      <c r="D1127" s="236" t="s">
        <v>162</v>
      </c>
      <c r="E1127" s="247" t="s">
        <v>1</v>
      </c>
      <c r="F1127" s="248" t="s">
        <v>179</v>
      </c>
      <c r="G1127" s="246"/>
      <c r="H1127" s="249">
        <v>2</v>
      </c>
      <c r="I1127" s="250"/>
      <c r="J1127" s="246"/>
      <c r="K1127" s="246"/>
      <c r="L1127" s="251"/>
      <c r="M1127" s="252"/>
      <c r="N1127" s="253"/>
      <c r="O1127" s="253"/>
      <c r="P1127" s="253"/>
      <c r="Q1127" s="253"/>
      <c r="R1127" s="253"/>
      <c r="S1127" s="253"/>
      <c r="T1127" s="25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5" t="s">
        <v>162</v>
      </c>
      <c r="AU1127" s="255" t="s">
        <v>86</v>
      </c>
      <c r="AV1127" s="14" t="s">
        <v>86</v>
      </c>
      <c r="AW1127" s="14" t="s">
        <v>32</v>
      </c>
      <c r="AX1127" s="14" t="s">
        <v>75</v>
      </c>
      <c r="AY1127" s="255" t="s">
        <v>154</v>
      </c>
    </row>
    <row r="1128" spans="1:51" s="13" customFormat="1" ht="12">
      <c r="A1128" s="13"/>
      <c r="B1128" s="234"/>
      <c r="C1128" s="235"/>
      <c r="D1128" s="236" t="s">
        <v>162</v>
      </c>
      <c r="E1128" s="237" t="s">
        <v>1</v>
      </c>
      <c r="F1128" s="238" t="s">
        <v>213</v>
      </c>
      <c r="G1128" s="235"/>
      <c r="H1128" s="237" t="s">
        <v>1</v>
      </c>
      <c r="I1128" s="239"/>
      <c r="J1128" s="235"/>
      <c r="K1128" s="235"/>
      <c r="L1128" s="240"/>
      <c r="M1128" s="241"/>
      <c r="N1128" s="242"/>
      <c r="O1128" s="242"/>
      <c r="P1128" s="242"/>
      <c r="Q1128" s="242"/>
      <c r="R1128" s="242"/>
      <c r="S1128" s="242"/>
      <c r="T1128" s="24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4" t="s">
        <v>162</v>
      </c>
      <c r="AU1128" s="244" t="s">
        <v>86</v>
      </c>
      <c r="AV1128" s="13" t="s">
        <v>83</v>
      </c>
      <c r="AW1128" s="13" t="s">
        <v>32</v>
      </c>
      <c r="AX1128" s="13" t="s">
        <v>75</v>
      </c>
      <c r="AY1128" s="244" t="s">
        <v>154</v>
      </c>
    </row>
    <row r="1129" spans="1:51" s="13" customFormat="1" ht="12">
      <c r="A1129" s="13"/>
      <c r="B1129" s="234"/>
      <c r="C1129" s="235"/>
      <c r="D1129" s="236" t="s">
        <v>162</v>
      </c>
      <c r="E1129" s="237" t="s">
        <v>1</v>
      </c>
      <c r="F1129" s="238" t="s">
        <v>1191</v>
      </c>
      <c r="G1129" s="235"/>
      <c r="H1129" s="237" t="s">
        <v>1</v>
      </c>
      <c r="I1129" s="239"/>
      <c r="J1129" s="235"/>
      <c r="K1129" s="235"/>
      <c r="L1129" s="240"/>
      <c r="M1129" s="241"/>
      <c r="N1129" s="242"/>
      <c r="O1129" s="242"/>
      <c r="P1129" s="242"/>
      <c r="Q1129" s="242"/>
      <c r="R1129" s="242"/>
      <c r="S1129" s="242"/>
      <c r="T1129" s="24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4" t="s">
        <v>162</v>
      </c>
      <c r="AU1129" s="244" t="s">
        <v>86</v>
      </c>
      <c r="AV1129" s="13" t="s">
        <v>83</v>
      </c>
      <c r="AW1129" s="13" t="s">
        <v>32</v>
      </c>
      <c r="AX1129" s="13" t="s">
        <v>75</v>
      </c>
      <c r="AY1129" s="244" t="s">
        <v>154</v>
      </c>
    </row>
    <row r="1130" spans="1:51" s="14" customFormat="1" ht="12">
      <c r="A1130" s="14"/>
      <c r="B1130" s="245"/>
      <c r="C1130" s="246"/>
      <c r="D1130" s="236" t="s">
        <v>162</v>
      </c>
      <c r="E1130" s="247" t="s">
        <v>1</v>
      </c>
      <c r="F1130" s="248" t="s">
        <v>1224</v>
      </c>
      <c r="G1130" s="246"/>
      <c r="H1130" s="249">
        <v>4</v>
      </c>
      <c r="I1130" s="250"/>
      <c r="J1130" s="246"/>
      <c r="K1130" s="246"/>
      <c r="L1130" s="251"/>
      <c r="M1130" s="252"/>
      <c r="N1130" s="253"/>
      <c r="O1130" s="253"/>
      <c r="P1130" s="253"/>
      <c r="Q1130" s="253"/>
      <c r="R1130" s="253"/>
      <c r="S1130" s="253"/>
      <c r="T1130" s="25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5" t="s">
        <v>162</v>
      </c>
      <c r="AU1130" s="255" t="s">
        <v>86</v>
      </c>
      <c r="AV1130" s="14" t="s">
        <v>86</v>
      </c>
      <c r="AW1130" s="14" t="s">
        <v>32</v>
      </c>
      <c r="AX1130" s="14" t="s">
        <v>75</v>
      </c>
      <c r="AY1130" s="255" t="s">
        <v>154</v>
      </c>
    </row>
    <row r="1131" spans="1:51" s="13" customFormat="1" ht="12">
      <c r="A1131" s="13"/>
      <c r="B1131" s="234"/>
      <c r="C1131" s="235"/>
      <c r="D1131" s="236" t="s">
        <v>162</v>
      </c>
      <c r="E1131" s="237" t="s">
        <v>1</v>
      </c>
      <c r="F1131" s="238" t="s">
        <v>1193</v>
      </c>
      <c r="G1131" s="235"/>
      <c r="H1131" s="237" t="s">
        <v>1</v>
      </c>
      <c r="I1131" s="239"/>
      <c r="J1131" s="235"/>
      <c r="K1131" s="235"/>
      <c r="L1131" s="240"/>
      <c r="M1131" s="241"/>
      <c r="N1131" s="242"/>
      <c r="O1131" s="242"/>
      <c r="P1131" s="242"/>
      <c r="Q1131" s="242"/>
      <c r="R1131" s="242"/>
      <c r="S1131" s="242"/>
      <c r="T1131" s="24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4" t="s">
        <v>162</v>
      </c>
      <c r="AU1131" s="244" t="s">
        <v>86</v>
      </c>
      <c r="AV1131" s="13" t="s">
        <v>83</v>
      </c>
      <c r="AW1131" s="13" t="s">
        <v>32</v>
      </c>
      <c r="AX1131" s="13" t="s">
        <v>75</v>
      </c>
      <c r="AY1131" s="244" t="s">
        <v>154</v>
      </c>
    </row>
    <row r="1132" spans="1:51" s="14" customFormat="1" ht="12">
      <c r="A1132" s="14"/>
      <c r="B1132" s="245"/>
      <c r="C1132" s="246"/>
      <c r="D1132" s="236" t="s">
        <v>162</v>
      </c>
      <c r="E1132" s="247" t="s">
        <v>1</v>
      </c>
      <c r="F1132" s="248" t="s">
        <v>1225</v>
      </c>
      <c r="G1132" s="246"/>
      <c r="H1132" s="249">
        <v>36</v>
      </c>
      <c r="I1132" s="250"/>
      <c r="J1132" s="246"/>
      <c r="K1132" s="246"/>
      <c r="L1132" s="251"/>
      <c r="M1132" s="252"/>
      <c r="N1132" s="253"/>
      <c r="O1132" s="253"/>
      <c r="P1132" s="253"/>
      <c r="Q1132" s="253"/>
      <c r="R1132" s="253"/>
      <c r="S1132" s="253"/>
      <c r="T1132" s="25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55" t="s">
        <v>162</v>
      </c>
      <c r="AU1132" s="255" t="s">
        <v>86</v>
      </c>
      <c r="AV1132" s="14" t="s">
        <v>86</v>
      </c>
      <c r="AW1132" s="14" t="s">
        <v>32</v>
      </c>
      <c r="AX1132" s="14" t="s">
        <v>75</v>
      </c>
      <c r="AY1132" s="255" t="s">
        <v>154</v>
      </c>
    </row>
    <row r="1133" spans="1:51" s="14" customFormat="1" ht="12">
      <c r="A1133" s="14"/>
      <c r="B1133" s="245"/>
      <c r="C1133" s="246"/>
      <c r="D1133" s="236" t="s">
        <v>162</v>
      </c>
      <c r="E1133" s="247" t="s">
        <v>1</v>
      </c>
      <c r="F1133" s="248" t="s">
        <v>1226</v>
      </c>
      <c r="G1133" s="246"/>
      <c r="H1133" s="249">
        <v>3</v>
      </c>
      <c r="I1133" s="250"/>
      <c r="J1133" s="246"/>
      <c r="K1133" s="246"/>
      <c r="L1133" s="251"/>
      <c r="M1133" s="252"/>
      <c r="N1133" s="253"/>
      <c r="O1133" s="253"/>
      <c r="P1133" s="253"/>
      <c r="Q1133" s="253"/>
      <c r="R1133" s="253"/>
      <c r="S1133" s="253"/>
      <c r="T1133" s="25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55" t="s">
        <v>162</v>
      </c>
      <c r="AU1133" s="255" t="s">
        <v>86</v>
      </c>
      <c r="AV1133" s="14" t="s">
        <v>86</v>
      </c>
      <c r="AW1133" s="14" t="s">
        <v>32</v>
      </c>
      <c r="AX1133" s="14" t="s">
        <v>75</v>
      </c>
      <c r="AY1133" s="255" t="s">
        <v>154</v>
      </c>
    </row>
    <row r="1134" spans="1:51" s="15" customFormat="1" ht="12">
      <c r="A1134" s="15"/>
      <c r="B1134" s="256"/>
      <c r="C1134" s="257"/>
      <c r="D1134" s="236" t="s">
        <v>162</v>
      </c>
      <c r="E1134" s="258" t="s">
        <v>1</v>
      </c>
      <c r="F1134" s="259" t="s">
        <v>172</v>
      </c>
      <c r="G1134" s="257"/>
      <c r="H1134" s="260">
        <v>65</v>
      </c>
      <c r="I1134" s="261"/>
      <c r="J1134" s="257"/>
      <c r="K1134" s="257"/>
      <c r="L1134" s="262"/>
      <c r="M1134" s="263"/>
      <c r="N1134" s="264"/>
      <c r="O1134" s="264"/>
      <c r="P1134" s="264"/>
      <c r="Q1134" s="264"/>
      <c r="R1134" s="264"/>
      <c r="S1134" s="264"/>
      <c r="T1134" s="26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T1134" s="266" t="s">
        <v>162</v>
      </c>
      <c r="AU1134" s="266" t="s">
        <v>86</v>
      </c>
      <c r="AV1134" s="15" t="s">
        <v>160</v>
      </c>
      <c r="AW1134" s="15" t="s">
        <v>32</v>
      </c>
      <c r="AX1134" s="15" t="s">
        <v>83</v>
      </c>
      <c r="AY1134" s="266" t="s">
        <v>154</v>
      </c>
    </row>
    <row r="1135" spans="1:65" s="2" customFormat="1" ht="24.15" customHeight="1">
      <c r="A1135" s="39"/>
      <c r="B1135" s="40"/>
      <c r="C1135" s="220" t="s">
        <v>1227</v>
      </c>
      <c r="D1135" s="220" t="s">
        <v>156</v>
      </c>
      <c r="E1135" s="221" t="s">
        <v>1228</v>
      </c>
      <c r="F1135" s="222" t="s">
        <v>1229</v>
      </c>
      <c r="G1135" s="223" t="s">
        <v>231</v>
      </c>
      <c r="H1135" s="224">
        <v>1.8</v>
      </c>
      <c r="I1135" s="225"/>
      <c r="J1135" s="226">
        <f>ROUND(I1135*H1135,2)</f>
        <v>0</v>
      </c>
      <c r="K1135" s="227"/>
      <c r="L1135" s="45"/>
      <c r="M1135" s="228" t="s">
        <v>1</v>
      </c>
      <c r="N1135" s="229" t="s">
        <v>40</v>
      </c>
      <c r="O1135" s="92"/>
      <c r="P1135" s="230">
        <f>O1135*H1135</f>
        <v>0</v>
      </c>
      <c r="Q1135" s="230">
        <v>0.00063</v>
      </c>
      <c r="R1135" s="230">
        <f>Q1135*H1135</f>
        <v>0.001134</v>
      </c>
      <c r="S1135" s="230">
        <v>0</v>
      </c>
      <c r="T1135" s="231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32" t="s">
        <v>267</v>
      </c>
      <c r="AT1135" s="232" t="s">
        <v>156</v>
      </c>
      <c r="AU1135" s="232" t="s">
        <v>86</v>
      </c>
      <c r="AY1135" s="18" t="s">
        <v>154</v>
      </c>
      <c r="BE1135" s="233">
        <f>IF(N1135="základní",J1135,0)</f>
        <v>0</v>
      </c>
      <c r="BF1135" s="233">
        <f>IF(N1135="snížená",J1135,0)</f>
        <v>0</v>
      </c>
      <c r="BG1135" s="233">
        <f>IF(N1135="zákl. přenesená",J1135,0)</f>
        <v>0</v>
      </c>
      <c r="BH1135" s="233">
        <f>IF(N1135="sníž. přenesená",J1135,0)</f>
        <v>0</v>
      </c>
      <c r="BI1135" s="233">
        <f>IF(N1135="nulová",J1135,0)</f>
        <v>0</v>
      </c>
      <c r="BJ1135" s="18" t="s">
        <v>83</v>
      </c>
      <c r="BK1135" s="233">
        <f>ROUND(I1135*H1135,2)</f>
        <v>0</v>
      </c>
      <c r="BL1135" s="18" t="s">
        <v>267</v>
      </c>
      <c r="BM1135" s="232" t="s">
        <v>1230</v>
      </c>
    </row>
    <row r="1136" spans="1:51" s="13" customFormat="1" ht="12">
      <c r="A1136" s="13"/>
      <c r="B1136" s="234"/>
      <c r="C1136" s="235"/>
      <c r="D1136" s="236" t="s">
        <v>162</v>
      </c>
      <c r="E1136" s="237" t="s">
        <v>1</v>
      </c>
      <c r="F1136" s="238" t="s">
        <v>1193</v>
      </c>
      <c r="G1136" s="235"/>
      <c r="H1136" s="237" t="s">
        <v>1</v>
      </c>
      <c r="I1136" s="239"/>
      <c r="J1136" s="235"/>
      <c r="K1136" s="235"/>
      <c r="L1136" s="240"/>
      <c r="M1136" s="241"/>
      <c r="N1136" s="242"/>
      <c r="O1136" s="242"/>
      <c r="P1136" s="242"/>
      <c r="Q1136" s="242"/>
      <c r="R1136" s="242"/>
      <c r="S1136" s="242"/>
      <c r="T1136" s="24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4" t="s">
        <v>162</v>
      </c>
      <c r="AU1136" s="244" t="s">
        <v>86</v>
      </c>
      <c r="AV1136" s="13" t="s">
        <v>83</v>
      </c>
      <c r="AW1136" s="13" t="s">
        <v>32</v>
      </c>
      <c r="AX1136" s="13" t="s">
        <v>75</v>
      </c>
      <c r="AY1136" s="244" t="s">
        <v>154</v>
      </c>
    </row>
    <row r="1137" spans="1:51" s="14" customFormat="1" ht="12">
      <c r="A1137" s="14"/>
      <c r="B1137" s="245"/>
      <c r="C1137" s="246"/>
      <c r="D1137" s="236" t="s">
        <v>162</v>
      </c>
      <c r="E1137" s="247" t="s">
        <v>1</v>
      </c>
      <c r="F1137" s="248" t="s">
        <v>1231</v>
      </c>
      <c r="G1137" s="246"/>
      <c r="H1137" s="249">
        <v>1.8</v>
      </c>
      <c r="I1137" s="250"/>
      <c r="J1137" s="246"/>
      <c r="K1137" s="246"/>
      <c r="L1137" s="251"/>
      <c r="M1137" s="252"/>
      <c r="N1137" s="253"/>
      <c r="O1137" s="253"/>
      <c r="P1137" s="253"/>
      <c r="Q1137" s="253"/>
      <c r="R1137" s="253"/>
      <c r="S1137" s="253"/>
      <c r="T1137" s="25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5" t="s">
        <v>162</v>
      </c>
      <c r="AU1137" s="255" t="s">
        <v>86</v>
      </c>
      <c r="AV1137" s="14" t="s">
        <v>86</v>
      </c>
      <c r="AW1137" s="14" t="s">
        <v>32</v>
      </c>
      <c r="AX1137" s="14" t="s">
        <v>83</v>
      </c>
      <c r="AY1137" s="255" t="s">
        <v>154</v>
      </c>
    </row>
    <row r="1138" spans="1:65" s="2" customFormat="1" ht="24.15" customHeight="1">
      <c r="A1138" s="39"/>
      <c r="B1138" s="40"/>
      <c r="C1138" s="278" t="s">
        <v>1232</v>
      </c>
      <c r="D1138" s="278" t="s">
        <v>411</v>
      </c>
      <c r="E1138" s="279" t="s">
        <v>1233</v>
      </c>
      <c r="F1138" s="280" t="s">
        <v>1234</v>
      </c>
      <c r="G1138" s="281" t="s">
        <v>220</v>
      </c>
      <c r="H1138" s="282">
        <v>3</v>
      </c>
      <c r="I1138" s="283"/>
      <c r="J1138" s="284">
        <f>ROUND(I1138*H1138,2)</f>
        <v>0</v>
      </c>
      <c r="K1138" s="285"/>
      <c r="L1138" s="286"/>
      <c r="M1138" s="287" t="s">
        <v>1</v>
      </c>
      <c r="N1138" s="288" t="s">
        <v>40</v>
      </c>
      <c r="O1138" s="92"/>
      <c r="P1138" s="230">
        <f>O1138*H1138</f>
        <v>0</v>
      </c>
      <c r="Q1138" s="230">
        <v>0</v>
      </c>
      <c r="R1138" s="230">
        <f>Q1138*H1138</f>
        <v>0</v>
      </c>
      <c r="S1138" s="230">
        <v>0</v>
      </c>
      <c r="T1138" s="231">
        <f>S1138*H1138</f>
        <v>0</v>
      </c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R1138" s="232" t="s">
        <v>397</v>
      </c>
      <c r="AT1138" s="232" t="s">
        <v>411</v>
      </c>
      <c r="AU1138" s="232" t="s">
        <v>86</v>
      </c>
      <c r="AY1138" s="18" t="s">
        <v>154</v>
      </c>
      <c r="BE1138" s="233">
        <f>IF(N1138="základní",J1138,0)</f>
        <v>0</v>
      </c>
      <c r="BF1138" s="233">
        <f>IF(N1138="snížená",J1138,0)</f>
        <v>0</v>
      </c>
      <c r="BG1138" s="233">
        <f>IF(N1138="zákl. přenesená",J1138,0)</f>
        <v>0</v>
      </c>
      <c r="BH1138" s="233">
        <f>IF(N1138="sníž. přenesená",J1138,0)</f>
        <v>0</v>
      </c>
      <c r="BI1138" s="233">
        <f>IF(N1138="nulová",J1138,0)</f>
        <v>0</v>
      </c>
      <c r="BJ1138" s="18" t="s">
        <v>83</v>
      </c>
      <c r="BK1138" s="233">
        <f>ROUND(I1138*H1138,2)</f>
        <v>0</v>
      </c>
      <c r="BL1138" s="18" t="s">
        <v>267</v>
      </c>
      <c r="BM1138" s="232" t="s">
        <v>1235</v>
      </c>
    </row>
    <row r="1139" spans="1:51" s="13" customFormat="1" ht="12">
      <c r="A1139" s="13"/>
      <c r="B1139" s="234"/>
      <c r="C1139" s="235"/>
      <c r="D1139" s="236" t="s">
        <v>162</v>
      </c>
      <c r="E1139" s="237" t="s">
        <v>1</v>
      </c>
      <c r="F1139" s="238" t="s">
        <v>1236</v>
      </c>
      <c r="G1139" s="235"/>
      <c r="H1139" s="237" t="s">
        <v>1</v>
      </c>
      <c r="I1139" s="239"/>
      <c r="J1139" s="235"/>
      <c r="K1139" s="235"/>
      <c r="L1139" s="240"/>
      <c r="M1139" s="241"/>
      <c r="N1139" s="242"/>
      <c r="O1139" s="242"/>
      <c r="P1139" s="242"/>
      <c r="Q1139" s="242"/>
      <c r="R1139" s="242"/>
      <c r="S1139" s="242"/>
      <c r="T1139" s="24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4" t="s">
        <v>162</v>
      </c>
      <c r="AU1139" s="244" t="s">
        <v>86</v>
      </c>
      <c r="AV1139" s="13" t="s">
        <v>83</v>
      </c>
      <c r="AW1139" s="13" t="s">
        <v>32</v>
      </c>
      <c r="AX1139" s="13" t="s">
        <v>75</v>
      </c>
      <c r="AY1139" s="244" t="s">
        <v>154</v>
      </c>
    </row>
    <row r="1140" spans="1:51" s="14" customFormat="1" ht="12">
      <c r="A1140" s="14"/>
      <c r="B1140" s="245"/>
      <c r="C1140" s="246"/>
      <c r="D1140" s="236" t="s">
        <v>162</v>
      </c>
      <c r="E1140" s="247" t="s">
        <v>1</v>
      </c>
      <c r="F1140" s="248" t="s">
        <v>180</v>
      </c>
      <c r="G1140" s="246"/>
      <c r="H1140" s="249">
        <v>3</v>
      </c>
      <c r="I1140" s="250"/>
      <c r="J1140" s="246"/>
      <c r="K1140" s="246"/>
      <c r="L1140" s="251"/>
      <c r="M1140" s="252"/>
      <c r="N1140" s="253"/>
      <c r="O1140" s="253"/>
      <c r="P1140" s="253"/>
      <c r="Q1140" s="253"/>
      <c r="R1140" s="253"/>
      <c r="S1140" s="253"/>
      <c r="T1140" s="25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55" t="s">
        <v>162</v>
      </c>
      <c r="AU1140" s="255" t="s">
        <v>86</v>
      </c>
      <c r="AV1140" s="14" t="s">
        <v>86</v>
      </c>
      <c r="AW1140" s="14" t="s">
        <v>32</v>
      </c>
      <c r="AX1140" s="14" t="s">
        <v>83</v>
      </c>
      <c r="AY1140" s="255" t="s">
        <v>154</v>
      </c>
    </row>
    <row r="1141" spans="1:65" s="2" customFormat="1" ht="16.5" customHeight="1">
      <c r="A1141" s="39"/>
      <c r="B1141" s="40"/>
      <c r="C1141" s="220" t="s">
        <v>1237</v>
      </c>
      <c r="D1141" s="220" t="s">
        <v>156</v>
      </c>
      <c r="E1141" s="221" t="s">
        <v>1238</v>
      </c>
      <c r="F1141" s="222" t="s">
        <v>1239</v>
      </c>
      <c r="G1141" s="223" t="s">
        <v>304</v>
      </c>
      <c r="H1141" s="224">
        <v>30</v>
      </c>
      <c r="I1141" s="225"/>
      <c r="J1141" s="226">
        <f>ROUND(I1141*H1141,2)</f>
        <v>0</v>
      </c>
      <c r="K1141" s="227"/>
      <c r="L1141" s="45"/>
      <c r="M1141" s="228" t="s">
        <v>1</v>
      </c>
      <c r="N1141" s="229" t="s">
        <v>40</v>
      </c>
      <c r="O1141" s="92"/>
      <c r="P1141" s="230">
        <f>O1141*H1141</f>
        <v>0</v>
      </c>
      <c r="Q1141" s="230">
        <v>3E-05</v>
      </c>
      <c r="R1141" s="230">
        <f>Q1141*H1141</f>
        <v>0.0009</v>
      </c>
      <c r="S1141" s="230">
        <v>0</v>
      </c>
      <c r="T1141" s="231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32" t="s">
        <v>267</v>
      </c>
      <c r="AT1141" s="232" t="s">
        <v>156</v>
      </c>
      <c r="AU1141" s="232" t="s">
        <v>86</v>
      </c>
      <c r="AY1141" s="18" t="s">
        <v>154</v>
      </c>
      <c r="BE1141" s="233">
        <f>IF(N1141="základní",J1141,0)</f>
        <v>0</v>
      </c>
      <c r="BF1141" s="233">
        <f>IF(N1141="snížená",J1141,0)</f>
        <v>0</v>
      </c>
      <c r="BG1141" s="233">
        <f>IF(N1141="zákl. přenesená",J1141,0)</f>
        <v>0</v>
      </c>
      <c r="BH1141" s="233">
        <f>IF(N1141="sníž. přenesená",J1141,0)</f>
        <v>0</v>
      </c>
      <c r="BI1141" s="233">
        <f>IF(N1141="nulová",J1141,0)</f>
        <v>0</v>
      </c>
      <c r="BJ1141" s="18" t="s">
        <v>83</v>
      </c>
      <c r="BK1141" s="233">
        <f>ROUND(I1141*H1141,2)</f>
        <v>0</v>
      </c>
      <c r="BL1141" s="18" t="s">
        <v>267</v>
      </c>
      <c r="BM1141" s="232" t="s">
        <v>1240</v>
      </c>
    </row>
    <row r="1142" spans="1:51" s="13" customFormat="1" ht="12">
      <c r="A1142" s="13"/>
      <c r="B1142" s="234"/>
      <c r="C1142" s="235"/>
      <c r="D1142" s="236" t="s">
        <v>162</v>
      </c>
      <c r="E1142" s="237" t="s">
        <v>1</v>
      </c>
      <c r="F1142" s="238" t="s">
        <v>1241</v>
      </c>
      <c r="G1142" s="235"/>
      <c r="H1142" s="237" t="s">
        <v>1</v>
      </c>
      <c r="I1142" s="239"/>
      <c r="J1142" s="235"/>
      <c r="K1142" s="235"/>
      <c r="L1142" s="240"/>
      <c r="M1142" s="241"/>
      <c r="N1142" s="242"/>
      <c r="O1142" s="242"/>
      <c r="P1142" s="242"/>
      <c r="Q1142" s="242"/>
      <c r="R1142" s="242"/>
      <c r="S1142" s="242"/>
      <c r="T1142" s="24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4" t="s">
        <v>162</v>
      </c>
      <c r="AU1142" s="244" t="s">
        <v>86</v>
      </c>
      <c r="AV1142" s="13" t="s">
        <v>83</v>
      </c>
      <c r="AW1142" s="13" t="s">
        <v>32</v>
      </c>
      <c r="AX1142" s="13" t="s">
        <v>75</v>
      </c>
      <c r="AY1142" s="244" t="s">
        <v>154</v>
      </c>
    </row>
    <row r="1143" spans="1:51" s="14" customFormat="1" ht="12">
      <c r="A1143" s="14"/>
      <c r="B1143" s="245"/>
      <c r="C1143" s="246"/>
      <c r="D1143" s="236" t="s">
        <v>162</v>
      </c>
      <c r="E1143" s="247" t="s">
        <v>1</v>
      </c>
      <c r="F1143" s="248" t="s">
        <v>1242</v>
      </c>
      <c r="G1143" s="246"/>
      <c r="H1143" s="249">
        <v>30</v>
      </c>
      <c r="I1143" s="250"/>
      <c r="J1143" s="246"/>
      <c r="K1143" s="246"/>
      <c r="L1143" s="251"/>
      <c r="M1143" s="252"/>
      <c r="N1143" s="253"/>
      <c r="O1143" s="253"/>
      <c r="P1143" s="253"/>
      <c r="Q1143" s="253"/>
      <c r="R1143" s="253"/>
      <c r="S1143" s="253"/>
      <c r="T1143" s="25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5" t="s">
        <v>162</v>
      </c>
      <c r="AU1143" s="255" t="s">
        <v>86</v>
      </c>
      <c r="AV1143" s="14" t="s">
        <v>86</v>
      </c>
      <c r="AW1143" s="14" t="s">
        <v>32</v>
      </c>
      <c r="AX1143" s="14" t="s">
        <v>83</v>
      </c>
      <c r="AY1143" s="255" t="s">
        <v>154</v>
      </c>
    </row>
    <row r="1144" spans="1:65" s="2" customFormat="1" ht="24.15" customHeight="1">
      <c r="A1144" s="39"/>
      <c r="B1144" s="40"/>
      <c r="C1144" s="220" t="s">
        <v>1243</v>
      </c>
      <c r="D1144" s="220" t="s">
        <v>156</v>
      </c>
      <c r="E1144" s="221" t="s">
        <v>1244</v>
      </c>
      <c r="F1144" s="222" t="s">
        <v>1245</v>
      </c>
      <c r="G1144" s="223" t="s">
        <v>205</v>
      </c>
      <c r="H1144" s="224">
        <v>2.381</v>
      </c>
      <c r="I1144" s="225"/>
      <c r="J1144" s="226">
        <f>ROUND(I1144*H1144,2)</f>
        <v>0</v>
      </c>
      <c r="K1144" s="227"/>
      <c r="L1144" s="45"/>
      <c r="M1144" s="228" t="s">
        <v>1</v>
      </c>
      <c r="N1144" s="229" t="s">
        <v>40</v>
      </c>
      <c r="O1144" s="92"/>
      <c r="P1144" s="230">
        <f>O1144*H1144</f>
        <v>0</v>
      </c>
      <c r="Q1144" s="230">
        <v>0</v>
      </c>
      <c r="R1144" s="230">
        <f>Q1144*H1144</f>
        <v>0</v>
      </c>
      <c r="S1144" s="230">
        <v>0</v>
      </c>
      <c r="T1144" s="231">
        <f>S1144*H1144</f>
        <v>0</v>
      </c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R1144" s="232" t="s">
        <v>267</v>
      </c>
      <c r="AT1144" s="232" t="s">
        <v>156</v>
      </c>
      <c r="AU1144" s="232" t="s">
        <v>86</v>
      </c>
      <c r="AY1144" s="18" t="s">
        <v>154</v>
      </c>
      <c r="BE1144" s="233">
        <f>IF(N1144="základní",J1144,0)</f>
        <v>0</v>
      </c>
      <c r="BF1144" s="233">
        <f>IF(N1144="snížená",J1144,0)</f>
        <v>0</v>
      </c>
      <c r="BG1144" s="233">
        <f>IF(N1144="zákl. přenesená",J1144,0)</f>
        <v>0</v>
      </c>
      <c r="BH1144" s="233">
        <f>IF(N1144="sníž. přenesená",J1144,0)</f>
        <v>0</v>
      </c>
      <c r="BI1144" s="233">
        <f>IF(N1144="nulová",J1144,0)</f>
        <v>0</v>
      </c>
      <c r="BJ1144" s="18" t="s">
        <v>83</v>
      </c>
      <c r="BK1144" s="233">
        <f>ROUND(I1144*H1144,2)</f>
        <v>0</v>
      </c>
      <c r="BL1144" s="18" t="s">
        <v>267</v>
      </c>
      <c r="BM1144" s="232" t="s">
        <v>1246</v>
      </c>
    </row>
    <row r="1145" spans="1:63" s="12" customFormat="1" ht="22.8" customHeight="1">
      <c r="A1145" s="12"/>
      <c r="B1145" s="204"/>
      <c r="C1145" s="205"/>
      <c r="D1145" s="206" t="s">
        <v>74</v>
      </c>
      <c r="E1145" s="218" t="s">
        <v>1247</v>
      </c>
      <c r="F1145" s="218" t="s">
        <v>1248</v>
      </c>
      <c r="G1145" s="205"/>
      <c r="H1145" s="205"/>
      <c r="I1145" s="208"/>
      <c r="J1145" s="219">
        <f>BK1145</f>
        <v>0</v>
      </c>
      <c r="K1145" s="205"/>
      <c r="L1145" s="210"/>
      <c r="M1145" s="211"/>
      <c r="N1145" s="212"/>
      <c r="O1145" s="212"/>
      <c r="P1145" s="213">
        <f>SUM(P1146:P1219)</f>
        <v>0</v>
      </c>
      <c r="Q1145" s="212"/>
      <c r="R1145" s="213">
        <f>SUM(R1146:R1219)</f>
        <v>0.08221000000000002</v>
      </c>
      <c r="S1145" s="212"/>
      <c r="T1145" s="214">
        <f>SUM(T1146:T1219)</f>
        <v>0</v>
      </c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R1145" s="215" t="s">
        <v>86</v>
      </c>
      <c r="AT1145" s="216" t="s">
        <v>74</v>
      </c>
      <c r="AU1145" s="216" t="s">
        <v>83</v>
      </c>
      <c r="AY1145" s="215" t="s">
        <v>154</v>
      </c>
      <c r="BK1145" s="217">
        <f>SUM(BK1146:BK1219)</f>
        <v>0</v>
      </c>
    </row>
    <row r="1146" spans="1:65" s="2" customFormat="1" ht="24.15" customHeight="1">
      <c r="A1146" s="39"/>
      <c r="B1146" s="40"/>
      <c r="C1146" s="220" t="s">
        <v>1249</v>
      </c>
      <c r="D1146" s="220" t="s">
        <v>156</v>
      </c>
      <c r="E1146" s="221" t="s">
        <v>1250</v>
      </c>
      <c r="F1146" s="222" t="s">
        <v>1251</v>
      </c>
      <c r="G1146" s="223" t="s">
        <v>231</v>
      </c>
      <c r="H1146" s="224">
        <v>237</v>
      </c>
      <c r="I1146" s="225"/>
      <c r="J1146" s="226">
        <f>ROUND(I1146*H1146,2)</f>
        <v>0</v>
      </c>
      <c r="K1146" s="227"/>
      <c r="L1146" s="45"/>
      <c r="M1146" s="228" t="s">
        <v>1</v>
      </c>
      <c r="N1146" s="229" t="s">
        <v>40</v>
      </c>
      <c r="O1146" s="92"/>
      <c r="P1146" s="230">
        <f>O1146*H1146</f>
        <v>0</v>
      </c>
      <c r="Q1146" s="230">
        <v>0</v>
      </c>
      <c r="R1146" s="230">
        <f>Q1146*H1146</f>
        <v>0</v>
      </c>
      <c r="S1146" s="230">
        <v>0</v>
      </c>
      <c r="T1146" s="231">
        <f>S1146*H1146</f>
        <v>0</v>
      </c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R1146" s="232" t="s">
        <v>267</v>
      </c>
      <c r="AT1146" s="232" t="s">
        <v>156</v>
      </c>
      <c r="AU1146" s="232" t="s">
        <v>86</v>
      </c>
      <c r="AY1146" s="18" t="s">
        <v>154</v>
      </c>
      <c r="BE1146" s="233">
        <f>IF(N1146="základní",J1146,0)</f>
        <v>0</v>
      </c>
      <c r="BF1146" s="233">
        <f>IF(N1146="snížená",J1146,0)</f>
        <v>0</v>
      </c>
      <c r="BG1146" s="233">
        <f>IF(N1146="zákl. přenesená",J1146,0)</f>
        <v>0</v>
      </c>
      <c r="BH1146" s="233">
        <f>IF(N1146="sníž. přenesená",J1146,0)</f>
        <v>0</v>
      </c>
      <c r="BI1146" s="233">
        <f>IF(N1146="nulová",J1146,0)</f>
        <v>0</v>
      </c>
      <c r="BJ1146" s="18" t="s">
        <v>83</v>
      </c>
      <c r="BK1146" s="233">
        <f>ROUND(I1146*H1146,2)</f>
        <v>0</v>
      </c>
      <c r="BL1146" s="18" t="s">
        <v>267</v>
      </c>
      <c r="BM1146" s="232" t="s">
        <v>1252</v>
      </c>
    </row>
    <row r="1147" spans="1:51" s="13" customFormat="1" ht="12">
      <c r="A1147" s="13"/>
      <c r="B1147" s="234"/>
      <c r="C1147" s="235"/>
      <c r="D1147" s="236" t="s">
        <v>162</v>
      </c>
      <c r="E1147" s="237" t="s">
        <v>1</v>
      </c>
      <c r="F1147" s="238" t="s">
        <v>1253</v>
      </c>
      <c r="G1147" s="235"/>
      <c r="H1147" s="237" t="s">
        <v>1</v>
      </c>
      <c r="I1147" s="239"/>
      <c r="J1147" s="235"/>
      <c r="K1147" s="235"/>
      <c r="L1147" s="240"/>
      <c r="M1147" s="241"/>
      <c r="N1147" s="242"/>
      <c r="O1147" s="242"/>
      <c r="P1147" s="242"/>
      <c r="Q1147" s="242"/>
      <c r="R1147" s="242"/>
      <c r="S1147" s="242"/>
      <c r="T1147" s="24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4" t="s">
        <v>162</v>
      </c>
      <c r="AU1147" s="244" t="s">
        <v>86</v>
      </c>
      <c r="AV1147" s="13" t="s">
        <v>83</v>
      </c>
      <c r="AW1147" s="13" t="s">
        <v>32</v>
      </c>
      <c r="AX1147" s="13" t="s">
        <v>75</v>
      </c>
      <c r="AY1147" s="244" t="s">
        <v>154</v>
      </c>
    </row>
    <row r="1148" spans="1:51" s="13" customFormat="1" ht="12">
      <c r="A1148" s="13"/>
      <c r="B1148" s="234"/>
      <c r="C1148" s="235"/>
      <c r="D1148" s="236" t="s">
        <v>162</v>
      </c>
      <c r="E1148" s="237" t="s">
        <v>1</v>
      </c>
      <c r="F1148" s="238" t="s">
        <v>167</v>
      </c>
      <c r="G1148" s="235"/>
      <c r="H1148" s="237" t="s">
        <v>1</v>
      </c>
      <c r="I1148" s="239"/>
      <c r="J1148" s="235"/>
      <c r="K1148" s="235"/>
      <c r="L1148" s="240"/>
      <c r="M1148" s="241"/>
      <c r="N1148" s="242"/>
      <c r="O1148" s="242"/>
      <c r="P1148" s="242"/>
      <c r="Q1148" s="242"/>
      <c r="R1148" s="242"/>
      <c r="S1148" s="242"/>
      <c r="T1148" s="24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4" t="s">
        <v>162</v>
      </c>
      <c r="AU1148" s="244" t="s">
        <v>86</v>
      </c>
      <c r="AV1148" s="13" t="s">
        <v>83</v>
      </c>
      <c r="AW1148" s="13" t="s">
        <v>32</v>
      </c>
      <c r="AX1148" s="13" t="s">
        <v>75</v>
      </c>
      <c r="AY1148" s="244" t="s">
        <v>154</v>
      </c>
    </row>
    <row r="1149" spans="1:51" s="13" customFormat="1" ht="12">
      <c r="A1149" s="13"/>
      <c r="B1149" s="234"/>
      <c r="C1149" s="235"/>
      <c r="D1149" s="236" t="s">
        <v>162</v>
      </c>
      <c r="E1149" s="237" t="s">
        <v>1</v>
      </c>
      <c r="F1149" s="238" t="s">
        <v>401</v>
      </c>
      <c r="G1149" s="235"/>
      <c r="H1149" s="237" t="s">
        <v>1</v>
      </c>
      <c r="I1149" s="239"/>
      <c r="J1149" s="235"/>
      <c r="K1149" s="235"/>
      <c r="L1149" s="240"/>
      <c r="M1149" s="241"/>
      <c r="N1149" s="242"/>
      <c r="O1149" s="242"/>
      <c r="P1149" s="242"/>
      <c r="Q1149" s="242"/>
      <c r="R1149" s="242"/>
      <c r="S1149" s="242"/>
      <c r="T1149" s="24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44" t="s">
        <v>162</v>
      </c>
      <c r="AU1149" s="244" t="s">
        <v>86</v>
      </c>
      <c r="AV1149" s="13" t="s">
        <v>83</v>
      </c>
      <c r="AW1149" s="13" t="s">
        <v>32</v>
      </c>
      <c r="AX1149" s="13" t="s">
        <v>75</v>
      </c>
      <c r="AY1149" s="244" t="s">
        <v>154</v>
      </c>
    </row>
    <row r="1150" spans="1:51" s="14" customFormat="1" ht="12">
      <c r="A1150" s="14"/>
      <c r="B1150" s="245"/>
      <c r="C1150" s="246"/>
      <c r="D1150" s="236" t="s">
        <v>162</v>
      </c>
      <c r="E1150" s="247" t="s">
        <v>1</v>
      </c>
      <c r="F1150" s="248" t="s">
        <v>1254</v>
      </c>
      <c r="G1150" s="246"/>
      <c r="H1150" s="249">
        <v>67.4</v>
      </c>
      <c r="I1150" s="250"/>
      <c r="J1150" s="246"/>
      <c r="K1150" s="246"/>
      <c r="L1150" s="251"/>
      <c r="M1150" s="252"/>
      <c r="N1150" s="253"/>
      <c r="O1150" s="253"/>
      <c r="P1150" s="253"/>
      <c r="Q1150" s="253"/>
      <c r="R1150" s="253"/>
      <c r="S1150" s="253"/>
      <c r="T1150" s="25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55" t="s">
        <v>162</v>
      </c>
      <c r="AU1150" s="255" t="s">
        <v>86</v>
      </c>
      <c r="AV1150" s="14" t="s">
        <v>86</v>
      </c>
      <c r="AW1150" s="14" t="s">
        <v>32</v>
      </c>
      <c r="AX1150" s="14" t="s">
        <v>75</v>
      </c>
      <c r="AY1150" s="255" t="s">
        <v>154</v>
      </c>
    </row>
    <row r="1151" spans="1:51" s="14" customFormat="1" ht="12">
      <c r="A1151" s="14"/>
      <c r="B1151" s="245"/>
      <c r="C1151" s="246"/>
      <c r="D1151" s="236" t="s">
        <v>162</v>
      </c>
      <c r="E1151" s="247" t="s">
        <v>1</v>
      </c>
      <c r="F1151" s="248" t="s">
        <v>1255</v>
      </c>
      <c r="G1151" s="246"/>
      <c r="H1151" s="249">
        <v>-7.4</v>
      </c>
      <c r="I1151" s="250"/>
      <c r="J1151" s="246"/>
      <c r="K1151" s="246"/>
      <c r="L1151" s="251"/>
      <c r="M1151" s="252"/>
      <c r="N1151" s="253"/>
      <c r="O1151" s="253"/>
      <c r="P1151" s="253"/>
      <c r="Q1151" s="253"/>
      <c r="R1151" s="253"/>
      <c r="S1151" s="253"/>
      <c r="T1151" s="25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55" t="s">
        <v>162</v>
      </c>
      <c r="AU1151" s="255" t="s">
        <v>86</v>
      </c>
      <c r="AV1151" s="14" t="s">
        <v>86</v>
      </c>
      <c r="AW1151" s="14" t="s">
        <v>32</v>
      </c>
      <c r="AX1151" s="14" t="s">
        <v>75</v>
      </c>
      <c r="AY1151" s="255" t="s">
        <v>154</v>
      </c>
    </row>
    <row r="1152" spans="1:51" s="14" customFormat="1" ht="12">
      <c r="A1152" s="14"/>
      <c r="B1152" s="245"/>
      <c r="C1152" s="246"/>
      <c r="D1152" s="236" t="s">
        <v>162</v>
      </c>
      <c r="E1152" s="247" t="s">
        <v>1</v>
      </c>
      <c r="F1152" s="248" t="s">
        <v>1256</v>
      </c>
      <c r="G1152" s="246"/>
      <c r="H1152" s="249">
        <v>-7.41</v>
      </c>
      <c r="I1152" s="250"/>
      <c r="J1152" s="246"/>
      <c r="K1152" s="246"/>
      <c r="L1152" s="251"/>
      <c r="M1152" s="252"/>
      <c r="N1152" s="253"/>
      <c r="O1152" s="253"/>
      <c r="P1152" s="253"/>
      <c r="Q1152" s="253"/>
      <c r="R1152" s="253"/>
      <c r="S1152" s="253"/>
      <c r="T1152" s="25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5" t="s">
        <v>162</v>
      </c>
      <c r="AU1152" s="255" t="s">
        <v>86</v>
      </c>
      <c r="AV1152" s="14" t="s">
        <v>86</v>
      </c>
      <c r="AW1152" s="14" t="s">
        <v>32</v>
      </c>
      <c r="AX1152" s="14" t="s">
        <v>75</v>
      </c>
      <c r="AY1152" s="255" t="s">
        <v>154</v>
      </c>
    </row>
    <row r="1153" spans="1:51" s="13" customFormat="1" ht="12">
      <c r="A1153" s="13"/>
      <c r="B1153" s="234"/>
      <c r="C1153" s="235"/>
      <c r="D1153" s="236" t="s">
        <v>162</v>
      </c>
      <c r="E1153" s="237" t="s">
        <v>1</v>
      </c>
      <c r="F1153" s="238" t="s">
        <v>403</v>
      </c>
      <c r="G1153" s="235"/>
      <c r="H1153" s="237" t="s">
        <v>1</v>
      </c>
      <c r="I1153" s="239"/>
      <c r="J1153" s="235"/>
      <c r="K1153" s="235"/>
      <c r="L1153" s="240"/>
      <c r="M1153" s="241"/>
      <c r="N1153" s="242"/>
      <c r="O1153" s="242"/>
      <c r="P1153" s="242"/>
      <c r="Q1153" s="242"/>
      <c r="R1153" s="242"/>
      <c r="S1153" s="242"/>
      <c r="T1153" s="24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4" t="s">
        <v>162</v>
      </c>
      <c r="AU1153" s="244" t="s">
        <v>86</v>
      </c>
      <c r="AV1153" s="13" t="s">
        <v>83</v>
      </c>
      <c r="AW1153" s="13" t="s">
        <v>32</v>
      </c>
      <c r="AX1153" s="13" t="s">
        <v>75</v>
      </c>
      <c r="AY1153" s="244" t="s">
        <v>154</v>
      </c>
    </row>
    <row r="1154" spans="1:51" s="14" customFormat="1" ht="12">
      <c r="A1154" s="14"/>
      <c r="B1154" s="245"/>
      <c r="C1154" s="246"/>
      <c r="D1154" s="236" t="s">
        <v>162</v>
      </c>
      <c r="E1154" s="247" t="s">
        <v>1</v>
      </c>
      <c r="F1154" s="248" t="s">
        <v>1257</v>
      </c>
      <c r="G1154" s="246"/>
      <c r="H1154" s="249">
        <v>71.8</v>
      </c>
      <c r="I1154" s="250"/>
      <c r="J1154" s="246"/>
      <c r="K1154" s="246"/>
      <c r="L1154" s="251"/>
      <c r="M1154" s="252"/>
      <c r="N1154" s="253"/>
      <c r="O1154" s="253"/>
      <c r="P1154" s="253"/>
      <c r="Q1154" s="253"/>
      <c r="R1154" s="253"/>
      <c r="S1154" s="253"/>
      <c r="T1154" s="25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55" t="s">
        <v>162</v>
      </c>
      <c r="AU1154" s="255" t="s">
        <v>86</v>
      </c>
      <c r="AV1154" s="14" t="s">
        <v>86</v>
      </c>
      <c r="AW1154" s="14" t="s">
        <v>32</v>
      </c>
      <c r="AX1154" s="14" t="s">
        <v>75</v>
      </c>
      <c r="AY1154" s="255" t="s">
        <v>154</v>
      </c>
    </row>
    <row r="1155" spans="1:51" s="14" customFormat="1" ht="12">
      <c r="A1155" s="14"/>
      <c r="B1155" s="245"/>
      <c r="C1155" s="246"/>
      <c r="D1155" s="236" t="s">
        <v>162</v>
      </c>
      <c r="E1155" s="247" t="s">
        <v>1</v>
      </c>
      <c r="F1155" s="248" t="s">
        <v>1258</v>
      </c>
      <c r="G1155" s="246"/>
      <c r="H1155" s="249">
        <v>-9.88</v>
      </c>
      <c r="I1155" s="250"/>
      <c r="J1155" s="246"/>
      <c r="K1155" s="246"/>
      <c r="L1155" s="251"/>
      <c r="M1155" s="252"/>
      <c r="N1155" s="253"/>
      <c r="O1155" s="253"/>
      <c r="P1155" s="253"/>
      <c r="Q1155" s="253"/>
      <c r="R1155" s="253"/>
      <c r="S1155" s="253"/>
      <c r="T1155" s="25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5" t="s">
        <v>162</v>
      </c>
      <c r="AU1155" s="255" t="s">
        <v>86</v>
      </c>
      <c r="AV1155" s="14" t="s">
        <v>86</v>
      </c>
      <c r="AW1155" s="14" t="s">
        <v>32</v>
      </c>
      <c r="AX1155" s="14" t="s">
        <v>75</v>
      </c>
      <c r="AY1155" s="255" t="s">
        <v>154</v>
      </c>
    </row>
    <row r="1156" spans="1:51" s="13" customFormat="1" ht="12">
      <c r="A1156" s="13"/>
      <c r="B1156" s="234"/>
      <c r="C1156" s="235"/>
      <c r="D1156" s="236" t="s">
        <v>162</v>
      </c>
      <c r="E1156" s="237" t="s">
        <v>1</v>
      </c>
      <c r="F1156" s="238" t="s">
        <v>163</v>
      </c>
      <c r="G1156" s="235"/>
      <c r="H1156" s="237" t="s">
        <v>1</v>
      </c>
      <c r="I1156" s="239"/>
      <c r="J1156" s="235"/>
      <c r="K1156" s="235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4" t="s">
        <v>162</v>
      </c>
      <c r="AU1156" s="244" t="s">
        <v>86</v>
      </c>
      <c r="AV1156" s="13" t="s">
        <v>83</v>
      </c>
      <c r="AW1156" s="13" t="s">
        <v>32</v>
      </c>
      <c r="AX1156" s="13" t="s">
        <v>75</v>
      </c>
      <c r="AY1156" s="244" t="s">
        <v>154</v>
      </c>
    </row>
    <row r="1157" spans="1:51" s="13" customFormat="1" ht="12">
      <c r="A1157" s="13"/>
      <c r="B1157" s="234"/>
      <c r="C1157" s="235"/>
      <c r="D1157" s="236" t="s">
        <v>162</v>
      </c>
      <c r="E1157" s="237" t="s">
        <v>1</v>
      </c>
      <c r="F1157" s="238" t="s">
        <v>164</v>
      </c>
      <c r="G1157" s="235"/>
      <c r="H1157" s="237" t="s">
        <v>1</v>
      </c>
      <c r="I1157" s="239"/>
      <c r="J1157" s="235"/>
      <c r="K1157" s="235"/>
      <c r="L1157" s="240"/>
      <c r="M1157" s="241"/>
      <c r="N1157" s="242"/>
      <c r="O1157" s="242"/>
      <c r="P1157" s="242"/>
      <c r="Q1157" s="242"/>
      <c r="R1157" s="242"/>
      <c r="S1157" s="242"/>
      <c r="T1157" s="24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44" t="s">
        <v>162</v>
      </c>
      <c r="AU1157" s="244" t="s">
        <v>86</v>
      </c>
      <c r="AV1157" s="13" t="s">
        <v>83</v>
      </c>
      <c r="AW1157" s="13" t="s">
        <v>32</v>
      </c>
      <c r="AX1157" s="13" t="s">
        <v>75</v>
      </c>
      <c r="AY1157" s="244" t="s">
        <v>154</v>
      </c>
    </row>
    <row r="1158" spans="1:51" s="14" customFormat="1" ht="12">
      <c r="A1158" s="14"/>
      <c r="B1158" s="245"/>
      <c r="C1158" s="246"/>
      <c r="D1158" s="236" t="s">
        <v>162</v>
      </c>
      <c r="E1158" s="247" t="s">
        <v>1</v>
      </c>
      <c r="F1158" s="248" t="s">
        <v>1259</v>
      </c>
      <c r="G1158" s="246"/>
      <c r="H1158" s="249">
        <v>68.6</v>
      </c>
      <c r="I1158" s="250"/>
      <c r="J1158" s="246"/>
      <c r="K1158" s="246"/>
      <c r="L1158" s="251"/>
      <c r="M1158" s="252"/>
      <c r="N1158" s="253"/>
      <c r="O1158" s="253"/>
      <c r="P1158" s="253"/>
      <c r="Q1158" s="253"/>
      <c r="R1158" s="253"/>
      <c r="S1158" s="253"/>
      <c r="T1158" s="25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55" t="s">
        <v>162</v>
      </c>
      <c r="AU1158" s="255" t="s">
        <v>86</v>
      </c>
      <c r="AV1158" s="14" t="s">
        <v>86</v>
      </c>
      <c r="AW1158" s="14" t="s">
        <v>32</v>
      </c>
      <c r="AX1158" s="14" t="s">
        <v>75</v>
      </c>
      <c r="AY1158" s="255" t="s">
        <v>154</v>
      </c>
    </row>
    <row r="1159" spans="1:51" s="14" customFormat="1" ht="12">
      <c r="A1159" s="14"/>
      <c r="B1159" s="245"/>
      <c r="C1159" s="246"/>
      <c r="D1159" s="236" t="s">
        <v>162</v>
      </c>
      <c r="E1159" s="247" t="s">
        <v>1</v>
      </c>
      <c r="F1159" s="248" t="s">
        <v>1260</v>
      </c>
      <c r="G1159" s="246"/>
      <c r="H1159" s="249">
        <v>-6.6</v>
      </c>
      <c r="I1159" s="250"/>
      <c r="J1159" s="246"/>
      <c r="K1159" s="246"/>
      <c r="L1159" s="251"/>
      <c r="M1159" s="252"/>
      <c r="N1159" s="253"/>
      <c r="O1159" s="253"/>
      <c r="P1159" s="253"/>
      <c r="Q1159" s="253"/>
      <c r="R1159" s="253"/>
      <c r="S1159" s="253"/>
      <c r="T1159" s="25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5" t="s">
        <v>162</v>
      </c>
      <c r="AU1159" s="255" t="s">
        <v>86</v>
      </c>
      <c r="AV1159" s="14" t="s">
        <v>86</v>
      </c>
      <c r="AW1159" s="14" t="s">
        <v>32</v>
      </c>
      <c r="AX1159" s="14" t="s">
        <v>75</v>
      </c>
      <c r="AY1159" s="255" t="s">
        <v>154</v>
      </c>
    </row>
    <row r="1160" spans="1:51" s="14" customFormat="1" ht="12">
      <c r="A1160" s="14"/>
      <c r="B1160" s="245"/>
      <c r="C1160" s="246"/>
      <c r="D1160" s="236" t="s">
        <v>162</v>
      </c>
      <c r="E1160" s="247" t="s">
        <v>1</v>
      </c>
      <c r="F1160" s="248" t="s">
        <v>1261</v>
      </c>
      <c r="G1160" s="246"/>
      <c r="H1160" s="249">
        <v>-6.12</v>
      </c>
      <c r="I1160" s="250"/>
      <c r="J1160" s="246"/>
      <c r="K1160" s="246"/>
      <c r="L1160" s="251"/>
      <c r="M1160" s="252"/>
      <c r="N1160" s="253"/>
      <c r="O1160" s="253"/>
      <c r="P1160" s="253"/>
      <c r="Q1160" s="253"/>
      <c r="R1160" s="253"/>
      <c r="S1160" s="253"/>
      <c r="T1160" s="25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55" t="s">
        <v>162</v>
      </c>
      <c r="AU1160" s="255" t="s">
        <v>86</v>
      </c>
      <c r="AV1160" s="14" t="s">
        <v>86</v>
      </c>
      <c r="AW1160" s="14" t="s">
        <v>32</v>
      </c>
      <c r="AX1160" s="14" t="s">
        <v>75</v>
      </c>
      <c r="AY1160" s="255" t="s">
        <v>154</v>
      </c>
    </row>
    <row r="1161" spans="1:51" s="13" customFormat="1" ht="12">
      <c r="A1161" s="13"/>
      <c r="B1161" s="234"/>
      <c r="C1161" s="235"/>
      <c r="D1161" s="236" t="s">
        <v>162</v>
      </c>
      <c r="E1161" s="237" t="s">
        <v>1</v>
      </c>
      <c r="F1161" s="238" t="s">
        <v>213</v>
      </c>
      <c r="G1161" s="235"/>
      <c r="H1161" s="237" t="s">
        <v>1</v>
      </c>
      <c r="I1161" s="239"/>
      <c r="J1161" s="235"/>
      <c r="K1161" s="235"/>
      <c r="L1161" s="240"/>
      <c r="M1161" s="241"/>
      <c r="N1161" s="242"/>
      <c r="O1161" s="242"/>
      <c r="P1161" s="242"/>
      <c r="Q1161" s="242"/>
      <c r="R1161" s="242"/>
      <c r="S1161" s="242"/>
      <c r="T1161" s="24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4" t="s">
        <v>162</v>
      </c>
      <c r="AU1161" s="244" t="s">
        <v>86</v>
      </c>
      <c r="AV1161" s="13" t="s">
        <v>83</v>
      </c>
      <c r="AW1161" s="13" t="s">
        <v>32</v>
      </c>
      <c r="AX1161" s="13" t="s">
        <v>75</v>
      </c>
      <c r="AY1161" s="244" t="s">
        <v>154</v>
      </c>
    </row>
    <row r="1162" spans="1:51" s="13" customFormat="1" ht="12">
      <c r="A1162" s="13"/>
      <c r="B1162" s="234"/>
      <c r="C1162" s="235"/>
      <c r="D1162" s="236" t="s">
        <v>162</v>
      </c>
      <c r="E1162" s="237" t="s">
        <v>1</v>
      </c>
      <c r="F1162" s="238" t="s">
        <v>241</v>
      </c>
      <c r="G1162" s="235"/>
      <c r="H1162" s="237" t="s">
        <v>1</v>
      </c>
      <c r="I1162" s="239"/>
      <c r="J1162" s="235"/>
      <c r="K1162" s="235"/>
      <c r="L1162" s="240"/>
      <c r="M1162" s="241"/>
      <c r="N1162" s="242"/>
      <c r="O1162" s="242"/>
      <c r="P1162" s="242"/>
      <c r="Q1162" s="242"/>
      <c r="R1162" s="242"/>
      <c r="S1162" s="242"/>
      <c r="T1162" s="24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4" t="s">
        <v>162</v>
      </c>
      <c r="AU1162" s="244" t="s">
        <v>86</v>
      </c>
      <c r="AV1162" s="13" t="s">
        <v>83</v>
      </c>
      <c r="AW1162" s="13" t="s">
        <v>32</v>
      </c>
      <c r="AX1162" s="13" t="s">
        <v>75</v>
      </c>
      <c r="AY1162" s="244" t="s">
        <v>154</v>
      </c>
    </row>
    <row r="1163" spans="1:51" s="14" customFormat="1" ht="12">
      <c r="A1163" s="14"/>
      <c r="B1163" s="245"/>
      <c r="C1163" s="246"/>
      <c r="D1163" s="236" t="s">
        <v>162</v>
      </c>
      <c r="E1163" s="247" t="s">
        <v>1</v>
      </c>
      <c r="F1163" s="248" t="s">
        <v>1262</v>
      </c>
      <c r="G1163" s="246"/>
      <c r="H1163" s="249">
        <v>61.2</v>
      </c>
      <c r="I1163" s="250"/>
      <c r="J1163" s="246"/>
      <c r="K1163" s="246"/>
      <c r="L1163" s="251"/>
      <c r="M1163" s="252"/>
      <c r="N1163" s="253"/>
      <c r="O1163" s="253"/>
      <c r="P1163" s="253"/>
      <c r="Q1163" s="253"/>
      <c r="R1163" s="253"/>
      <c r="S1163" s="253"/>
      <c r="T1163" s="25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5" t="s">
        <v>162</v>
      </c>
      <c r="AU1163" s="255" t="s">
        <v>86</v>
      </c>
      <c r="AV1163" s="14" t="s">
        <v>86</v>
      </c>
      <c r="AW1163" s="14" t="s">
        <v>32</v>
      </c>
      <c r="AX1163" s="14" t="s">
        <v>75</v>
      </c>
      <c r="AY1163" s="255" t="s">
        <v>154</v>
      </c>
    </row>
    <row r="1164" spans="1:51" s="14" customFormat="1" ht="12">
      <c r="A1164" s="14"/>
      <c r="B1164" s="245"/>
      <c r="C1164" s="246"/>
      <c r="D1164" s="236" t="s">
        <v>162</v>
      </c>
      <c r="E1164" s="247" t="s">
        <v>1</v>
      </c>
      <c r="F1164" s="248" t="s">
        <v>1263</v>
      </c>
      <c r="G1164" s="246"/>
      <c r="H1164" s="249">
        <v>-6.696</v>
      </c>
      <c r="I1164" s="250"/>
      <c r="J1164" s="246"/>
      <c r="K1164" s="246"/>
      <c r="L1164" s="251"/>
      <c r="M1164" s="252"/>
      <c r="N1164" s="253"/>
      <c r="O1164" s="253"/>
      <c r="P1164" s="253"/>
      <c r="Q1164" s="253"/>
      <c r="R1164" s="253"/>
      <c r="S1164" s="253"/>
      <c r="T1164" s="25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55" t="s">
        <v>162</v>
      </c>
      <c r="AU1164" s="255" t="s">
        <v>86</v>
      </c>
      <c r="AV1164" s="14" t="s">
        <v>86</v>
      </c>
      <c r="AW1164" s="14" t="s">
        <v>32</v>
      </c>
      <c r="AX1164" s="14" t="s">
        <v>75</v>
      </c>
      <c r="AY1164" s="255" t="s">
        <v>154</v>
      </c>
    </row>
    <row r="1165" spans="1:51" s="14" customFormat="1" ht="12">
      <c r="A1165" s="14"/>
      <c r="B1165" s="245"/>
      <c r="C1165" s="246"/>
      <c r="D1165" s="236" t="s">
        <v>162</v>
      </c>
      <c r="E1165" s="247" t="s">
        <v>1</v>
      </c>
      <c r="F1165" s="248" t="s">
        <v>1264</v>
      </c>
      <c r="G1165" s="246"/>
      <c r="H1165" s="249">
        <v>12.106</v>
      </c>
      <c r="I1165" s="250"/>
      <c r="J1165" s="246"/>
      <c r="K1165" s="246"/>
      <c r="L1165" s="251"/>
      <c r="M1165" s="252"/>
      <c r="N1165" s="253"/>
      <c r="O1165" s="253"/>
      <c r="P1165" s="253"/>
      <c r="Q1165" s="253"/>
      <c r="R1165" s="253"/>
      <c r="S1165" s="253"/>
      <c r="T1165" s="25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55" t="s">
        <v>162</v>
      </c>
      <c r="AU1165" s="255" t="s">
        <v>86</v>
      </c>
      <c r="AV1165" s="14" t="s">
        <v>86</v>
      </c>
      <c r="AW1165" s="14" t="s">
        <v>32</v>
      </c>
      <c r="AX1165" s="14" t="s">
        <v>75</v>
      </c>
      <c r="AY1165" s="255" t="s">
        <v>154</v>
      </c>
    </row>
    <row r="1166" spans="1:51" s="15" customFormat="1" ht="12">
      <c r="A1166" s="15"/>
      <c r="B1166" s="256"/>
      <c r="C1166" s="257"/>
      <c r="D1166" s="236" t="s">
        <v>162</v>
      </c>
      <c r="E1166" s="258" t="s">
        <v>1</v>
      </c>
      <c r="F1166" s="259" t="s">
        <v>172</v>
      </c>
      <c r="G1166" s="257"/>
      <c r="H1166" s="260">
        <v>237.00000000000003</v>
      </c>
      <c r="I1166" s="261"/>
      <c r="J1166" s="257"/>
      <c r="K1166" s="257"/>
      <c r="L1166" s="262"/>
      <c r="M1166" s="263"/>
      <c r="N1166" s="264"/>
      <c r="O1166" s="264"/>
      <c r="P1166" s="264"/>
      <c r="Q1166" s="264"/>
      <c r="R1166" s="264"/>
      <c r="S1166" s="264"/>
      <c r="T1166" s="26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T1166" s="266" t="s">
        <v>162</v>
      </c>
      <c r="AU1166" s="266" t="s">
        <v>86</v>
      </c>
      <c r="AV1166" s="15" t="s">
        <v>160</v>
      </c>
      <c r="AW1166" s="15" t="s">
        <v>32</v>
      </c>
      <c r="AX1166" s="15" t="s">
        <v>83</v>
      </c>
      <c r="AY1166" s="266" t="s">
        <v>154</v>
      </c>
    </row>
    <row r="1167" spans="1:65" s="2" customFormat="1" ht="24.15" customHeight="1">
      <c r="A1167" s="39"/>
      <c r="B1167" s="40"/>
      <c r="C1167" s="220" t="s">
        <v>1265</v>
      </c>
      <c r="D1167" s="220" t="s">
        <v>156</v>
      </c>
      <c r="E1167" s="221" t="s">
        <v>1266</v>
      </c>
      <c r="F1167" s="222" t="s">
        <v>1267</v>
      </c>
      <c r="G1167" s="223" t="s">
        <v>231</v>
      </c>
      <c r="H1167" s="224">
        <v>12</v>
      </c>
      <c r="I1167" s="225"/>
      <c r="J1167" s="226">
        <f>ROUND(I1167*H1167,2)</f>
        <v>0</v>
      </c>
      <c r="K1167" s="227"/>
      <c r="L1167" s="45"/>
      <c r="M1167" s="228" t="s">
        <v>1</v>
      </c>
      <c r="N1167" s="229" t="s">
        <v>40</v>
      </c>
      <c r="O1167" s="92"/>
      <c r="P1167" s="230">
        <f>O1167*H1167</f>
        <v>0</v>
      </c>
      <c r="Q1167" s="230">
        <v>8E-05</v>
      </c>
      <c r="R1167" s="230">
        <f>Q1167*H1167</f>
        <v>0.0009600000000000001</v>
      </c>
      <c r="S1167" s="230">
        <v>0</v>
      </c>
      <c r="T1167" s="231">
        <f>S1167*H1167</f>
        <v>0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R1167" s="232" t="s">
        <v>267</v>
      </c>
      <c r="AT1167" s="232" t="s">
        <v>156</v>
      </c>
      <c r="AU1167" s="232" t="s">
        <v>86</v>
      </c>
      <c r="AY1167" s="18" t="s">
        <v>154</v>
      </c>
      <c r="BE1167" s="233">
        <f>IF(N1167="základní",J1167,0)</f>
        <v>0</v>
      </c>
      <c r="BF1167" s="233">
        <f>IF(N1167="snížená",J1167,0)</f>
        <v>0</v>
      </c>
      <c r="BG1167" s="233">
        <f>IF(N1167="zákl. přenesená",J1167,0)</f>
        <v>0</v>
      </c>
      <c r="BH1167" s="233">
        <f>IF(N1167="sníž. přenesená",J1167,0)</f>
        <v>0</v>
      </c>
      <c r="BI1167" s="233">
        <f>IF(N1167="nulová",J1167,0)</f>
        <v>0</v>
      </c>
      <c r="BJ1167" s="18" t="s">
        <v>83</v>
      </c>
      <c r="BK1167" s="233">
        <f>ROUND(I1167*H1167,2)</f>
        <v>0</v>
      </c>
      <c r="BL1167" s="18" t="s">
        <v>267</v>
      </c>
      <c r="BM1167" s="232" t="s">
        <v>1268</v>
      </c>
    </row>
    <row r="1168" spans="1:51" s="13" customFormat="1" ht="12">
      <c r="A1168" s="13"/>
      <c r="B1168" s="234"/>
      <c r="C1168" s="235"/>
      <c r="D1168" s="236" t="s">
        <v>162</v>
      </c>
      <c r="E1168" s="237" t="s">
        <v>1</v>
      </c>
      <c r="F1168" s="238" t="s">
        <v>1269</v>
      </c>
      <c r="G1168" s="235"/>
      <c r="H1168" s="237" t="s">
        <v>1</v>
      </c>
      <c r="I1168" s="239"/>
      <c r="J1168" s="235"/>
      <c r="K1168" s="235"/>
      <c r="L1168" s="240"/>
      <c r="M1168" s="241"/>
      <c r="N1168" s="242"/>
      <c r="O1168" s="242"/>
      <c r="P1168" s="242"/>
      <c r="Q1168" s="242"/>
      <c r="R1168" s="242"/>
      <c r="S1168" s="242"/>
      <c r="T1168" s="24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4" t="s">
        <v>162</v>
      </c>
      <c r="AU1168" s="244" t="s">
        <v>86</v>
      </c>
      <c r="AV1168" s="13" t="s">
        <v>83</v>
      </c>
      <c r="AW1168" s="13" t="s">
        <v>32</v>
      </c>
      <c r="AX1168" s="13" t="s">
        <v>75</v>
      </c>
      <c r="AY1168" s="244" t="s">
        <v>154</v>
      </c>
    </row>
    <row r="1169" spans="1:51" s="14" customFormat="1" ht="12">
      <c r="A1169" s="14"/>
      <c r="B1169" s="245"/>
      <c r="C1169" s="246"/>
      <c r="D1169" s="236" t="s">
        <v>162</v>
      </c>
      <c r="E1169" s="247" t="s">
        <v>1</v>
      </c>
      <c r="F1169" s="248" t="s">
        <v>505</v>
      </c>
      <c r="G1169" s="246"/>
      <c r="H1169" s="249">
        <v>12</v>
      </c>
      <c r="I1169" s="250"/>
      <c r="J1169" s="246"/>
      <c r="K1169" s="246"/>
      <c r="L1169" s="251"/>
      <c r="M1169" s="252"/>
      <c r="N1169" s="253"/>
      <c r="O1169" s="253"/>
      <c r="P1169" s="253"/>
      <c r="Q1169" s="253"/>
      <c r="R1169" s="253"/>
      <c r="S1169" s="253"/>
      <c r="T1169" s="25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55" t="s">
        <v>162</v>
      </c>
      <c r="AU1169" s="255" t="s">
        <v>86</v>
      </c>
      <c r="AV1169" s="14" t="s">
        <v>86</v>
      </c>
      <c r="AW1169" s="14" t="s">
        <v>32</v>
      </c>
      <c r="AX1169" s="14" t="s">
        <v>83</v>
      </c>
      <c r="AY1169" s="255" t="s">
        <v>154</v>
      </c>
    </row>
    <row r="1170" spans="1:65" s="2" customFormat="1" ht="24.15" customHeight="1">
      <c r="A1170" s="39"/>
      <c r="B1170" s="40"/>
      <c r="C1170" s="220" t="s">
        <v>1270</v>
      </c>
      <c r="D1170" s="220" t="s">
        <v>156</v>
      </c>
      <c r="E1170" s="221" t="s">
        <v>1271</v>
      </c>
      <c r="F1170" s="222" t="s">
        <v>1272</v>
      </c>
      <c r="G1170" s="223" t="s">
        <v>231</v>
      </c>
      <c r="H1170" s="224">
        <v>12</v>
      </c>
      <c r="I1170" s="225"/>
      <c r="J1170" s="226">
        <f>ROUND(I1170*H1170,2)</f>
        <v>0</v>
      </c>
      <c r="K1170" s="227"/>
      <c r="L1170" s="45"/>
      <c r="M1170" s="228" t="s">
        <v>1</v>
      </c>
      <c r="N1170" s="229" t="s">
        <v>40</v>
      </c>
      <c r="O1170" s="92"/>
      <c r="P1170" s="230">
        <f>O1170*H1170</f>
        <v>0</v>
      </c>
      <c r="Q1170" s="230">
        <v>0.00017</v>
      </c>
      <c r="R1170" s="230">
        <f>Q1170*H1170</f>
        <v>0.00204</v>
      </c>
      <c r="S1170" s="230">
        <v>0</v>
      </c>
      <c r="T1170" s="231">
        <f>S1170*H1170</f>
        <v>0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R1170" s="232" t="s">
        <v>267</v>
      </c>
      <c r="AT1170" s="232" t="s">
        <v>156</v>
      </c>
      <c r="AU1170" s="232" t="s">
        <v>86</v>
      </c>
      <c r="AY1170" s="18" t="s">
        <v>154</v>
      </c>
      <c r="BE1170" s="233">
        <f>IF(N1170="základní",J1170,0)</f>
        <v>0</v>
      </c>
      <c r="BF1170" s="233">
        <f>IF(N1170="snížená",J1170,0)</f>
        <v>0</v>
      </c>
      <c r="BG1170" s="233">
        <f>IF(N1170="zákl. přenesená",J1170,0)</f>
        <v>0</v>
      </c>
      <c r="BH1170" s="233">
        <f>IF(N1170="sníž. přenesená",J1170,0)</f>
        <v>0</v>
      </c>
      <c r="BI1170" s="233">
        <f>IF(N1170="nulová",J1170,0)</f>
        <v>0</v>
      </c>
      <c r="BJ1170" s="18" t="s">
        <v>83</v>
      </c>
      <c r="BK1170" s="233">
        <f>ROUND(I1170*H1170,2)</f>
        <v>0</v>
      </c>
      <c r="BL1170" s="18" t="s">
        <v>267</v>
      </c>
      <c r="BM1170" s="232" t="s">
        <v>1273</v>
      </c>
    </row>
    <row r="1171" spans="1:51" s="13" customFormat="1" ht="12">
      <c r="A1171" s="13"/>
      <c r="B1171" s="234"/>
      <c r="C1171" s="235"/>
      <c r="D1171" s="236" t="s">
        <v>162</v>
      </c>
      <c r="E1171" s="237" t="s">
        <v>1</v>
      </c>
      <c r="F1171" s="238" t="s">
        <v>653</v>
      </c>
      <c r="G1171" s="235"/>
      <c r="H1171" s="237" t="s">
        <v>1</v>
      </c>
      <c r="I1171" s="239"/>
      <c r="J1171" s="235"/>
      <c r="K1171" s="235"/>
      <c r="L1171" s="240"/>
      <c r="M1171" s="241"/>
      <c r="N1171" s="242"/>
      <c r="O1171" s="242"/>
      <c r="P1171" s="242"/>
      <c r="Q1171" s="242"/>
      <c r="R1171" s="242"/>
      <c r="S1171" s="242"/>
      <c r="T1171" s="24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4" t="s">
        <v>162</v>
      </c>
      <c r="AU1171" s="244" t="s">
        <v>86</v>
      </c>
      <c r="AV1171" s="13" t="s">
        <v>83</v>
      </c>
      <c r="AW1171" s="13" t="s">
        <v>32</v>
      </c>
      <c r="AX1171" s="13" t="s">
        <v>75</v>
      </c>
      <c r="AY1171" s="244" t="s">
        <v>154</v>
      </c>
    </row>
    <row r="1172" spans="1:51" s="13" customFormat="1" ht="12">
      <c r="A1172" s="13"/>
      <c r="B1172" s="234"/>
      <c r="C1172" s="235"/>
      <c r="D1172" s="236" t="s">
        <v>162</v>
      </c>
      <c r="E1172" s="237" t="s">
        <v>1</v>
      </c>
      <c r="F1172" s="238" t="s">
        <v>654</v>
      </c>
      <c r="G1172" s="235"/>
      <c r="H1172" s="237" t="s">
        <v>1</v>
      </c>
      <c r="I1172" s="239"/>
      <c r="J1172" s="235"/>
      <c r="K1172" s="235"/>
      <c r="L1172" s="240"/>
      <c r="M1172" s="241"/>
      <c r="N1172" s="242"/>
      <c r="O1172" s="242"/>
      <c r="P1172" s="242"/>
      <c r="Q1172" s="242"/>
      <c r="R1172" s="242"/>
      <c r="S1172" s="242"/>
      <c r="T1172" s="24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4" t="s">
        <v>162</v>
      </c>
      <c r="AU1172" s="244" t="s">
        <v>86</v>
      </c>
      <c r="AV1172" s="13" t="s">
        <v>83</v>
      </c>
      <c r="AW1172" s="13" t="s">
        <v>32</v>
      </c>
      <c r="AX1172" s="13" t="s">
        <v>75</v>
      </c>
      <c r="AY1172" s="244" t="s">
        <v>154</v>
      </c>
    </row>
    <row r="1173" spans="1:51" s="14" customFormat="1" ht="12">
      <c r="A1173" s="14"/>
      <c r="B1173" s="245"/>
      <c r="C1173" s="246"/>
      <c r="D1173" s="236" t="s">
        <v>162</v>
      </c>
      <c r="E1173" s="247" t="s">
        <v>1</v>
      </c>
      <c r="F1173" s="248" t="s">
        <v>655</v>
      </c>
      <c r="G1173" s="246"/>
      <c r="H1173" s="249">
        <v>4</v>
      </c>
      <c r="I1173" s="250"/>
      <c r="J1173" s="246"/>
      <c r="K1173" s="246"/>
      <c r="L1173" s="251"/>
      <c r="M1173" s="252"/>
      <c r="N1173" s="253"/>
      <c r="O1173" s="253"/>
      <c r="P1173" s="253"/>
      <c r="Q1173" s="253"/>
      <c r="R1173" s="253"/>
      <c r="S1173" s="253"/>
      <c r="T1173" s="25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5" t="s">
        <v>162</v>
      </c>
      <c r="AU1173" s="255" t="s">
        <v>86</v>
      </c>
      <c r="AV1173" s="14" t="s">
        <v>86</v>
      </c>
      <c r="AW1173" s="14" t="s">
        <v>32</v>
      </c>
      <c r="AX1173" s="14" t="s">
        <v>75</v>
      </c>
      <c r="AY1173" s="255" t="s">
        <v>154</v>
      </c>
    </row>
    <row r="1174" spans="1:51" s="13" customFormat="1" ht="12">
      <c r="A1174" s="13"/>
      <c r="B1174" s="234"/>
      <c r="C1174" s="235"/>
      <c r="D1174" s="236" t="s">
        <v>162</v>
      </c>
      <c r="E1174" s="237" t="s">
        <v>1</v>
      </c>
      <c r="F1174" s="238" t="s">
        <v>1274</v>
      </c>
      <c r="G1174" s="235"/>
      <c r="H1174" s="237" t="s">
        <v>1</v>
      </c>
      <c r="I1174" s="239"/>
      <c r="J1174" s="235"/>
      <c r="K1174" s="235"/>
      <c r="L1174" s="240"/>
      <c r="M1174" s="241"/>
      <c r="N1174" s="242"/>
      <c r="O1174" s="242"/>
      <c r="P1174" s="242"/>
      <c r="Q1174" s="242"/>
      <c r="R1174" s="242"/>
      <c r="S1174" s="242"/>
      <c r="T1174" s="24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4" t="s">
        <v>162</v>
      </c>
      <c r="AU1174" s="244" t="s">
        <v>86</v>
      </c>
      <c r="AV1174" s="13" t="s">
        <v>83</v>
      </c>
      <c r="AW1174" s="13" t="s">
        <v>32</v>
      </c>
      <c r="AX1174" s="13" t="s">
        <v>75</v>
      </c>
      <c r="AY1174" s="244" t="s">
        <v>154</v>
      </c>
    </row>
    <row r="1175" spans="1:51" s="13" customFormat="1" ht="12">
      <c r="A1175" s="13"/>
      <c r="B1175" s="234"/>
      <c r="C1175" s="235"/>
      <c r="D1175" s="236" t="s">
        <v>162</v>
      </c>
      <c r="E1175" s="237" t="s">
        <v>1</v>
      </c>
      <c r="F1175" s="238" t="s">
        <v>1275</v>
      </c>
      <c r="G1175" s="235"/>
      <c r="H1175" s="237" t="s">
        <v>1</v>
      </c>
      <c r="I1175" s="239"/>
      <c r="J1175" s="235"/>
      <c r="K1175" s="235"/>
      <c r="L1175" s="240"/>
      <c r="M1175" s="241"/>
      <c r="N1175" s="242"/>
      <c r="O1175" s="242"/>
      <c r="P1175" s="242"/>
      <c r="Q1175" s="242"/>
      <c r="R1175" s="242"/>
      <c r="S1175" s="242"/>
      <c r="T1175" s="24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4" t="s">
        <v>162</v>
      </c>
      <c r="AU1175" s="244" t="s">
        <v>86</v>
      </c>
      <c r="AV1175" s="13" t="s">
        <v>83</v>
      </c>
      <c r="AW1175" s="13" t="s">
        <v>32</v>
      </c>
      <c r="AX1175" s="13" t="s">
        <v>75</v>
      </c>
      <c r="AY1175" s="244" t="s">
        <v>154</v>
      </c>
    </row>
    <row r="1176" spans="1:51" s="14" customFormat="1" ht="12">
      <c r="A1176" s="14"/>
      <c r="B1176" s="245"/>
      <c r="C1176" s="246"/>
      <c r="D1176" s="236" t="s">
        <v>162</v>
      </c>
      <c r="E1176" s="247" t="s">
        <v>1</v>
      </c>
      <c r="F1176" s="248" t="s">
        <v>1276</v>
      </c>
      <c r="G1176" s="246"/>
      <c r="H1176" s="249">
        <v>5</v>
      </c>
      <c r="I1176" s="250"/>
      <c r="J1176" s="246"/>
      <c r="K1176" s="246"/>
      <c r="L1176" s="251"/>
      <c r="M1176" s="252"/>
      <c r="N1176" s="253"/>
      <c r="O1176" s="253"/>
      <c r="P1176" s="253"/>
      <c r="Q1176" s="253"/>
      <c r="R1176" s="253"/>
      <c r="S1176" s="253"/>
      <c r="T1176" s="25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5" t="s">
        <v>162</v>
      </c>
      <c r="AU1176" s="255" t="s">
        <v>86</v>
      </c>
      <c r="AV1176" s="14" t="s">
        <v>86</v>
      </c>
      <c r="AW1176" s="14" t="s">
        <v>32</v>
      </c>
      <c r="AX1176" s="14" t="s">
        <v>75</v>
      </c>
      <c r="AY1176" s="255" t="s">
        <v>154</v>
      </c>
    </row>
    <row r="1177" spans="1:51" s="13" customFormat="1" ht="12">
      <c r="A1177" s="13"/>
      <c r="B1177" s="234"/>
      <c r="C1177" s="235"/>
      <c r="D1177" s="236" t="s">
        <v>162</v>
      </c>
      <c r="E1177" s="237" t="s">
        <v>1</v>
      </c>
      <c r="F1177" s="238" t="s">
        <v>1277</v>
      </c>
      <c r="G1177" s="235"/>
      <c r="H1177" s="237" t="s">
        <v>1</v>
      </c>
      <c r="I1177" s="239"/>
      <c r="J1177" s="235"/>
      <c r="K1177" s="235"/>
      <c r="L1177" s="240"/>
      <c r="M1177" s="241"/>
      <c r="N1177" s="242"/>
      <c r="O1177" s="242"/>
      <c r="P1177" s="242"/>
      <c r="Q1177" s="242"/>
      <c r="R1177" s="242"/>
      <c r="S1177" s="242"/>
      <c r="T1177" s="24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4" t="s">
        <v>162</v>
      </c>
      <c r="AU1177" s="244" t="s">
        <v>86</v>
      </c>
      <c r="AV1177" s="13" t="s">
        <v>83</v>
      </c>
      <c r="AW1177" s="13" t="s">
        <v>32</v>
      </c>
      <c r="AX1177" s="13" t="s">
        <v>75</v>
      </c>
      <c r="AY1177" s="244" t="s">
        <v>154</v>
      </c>
    </row>
    <row r="1178" spans="1:51" s="14" customFormat="1" ht="12">
      <c r="A1178" s="14"/>
      <c r="B1178" s="245"/>
      <c r="C1178" s="246"/>
      <c r="D1178" s="236" t="s">
        <v>162</v>
      </c>
      <c r="E1178" s="247" t="s">
        <v>1</v>
      </c>
      <c r="F1178" s="248" t="s">
        <v>1278</v>
      </c>
      <c r="G1178" s="246"/>
      <c r="H1178" s="249">
        <v>3</v>
      </c>
      <c r="I1178" s="250"/>
      <c r="J1178" s="246"/>
      <c r="K1178" s="246"/>
      <c r="L1178" s="251"/>
      <c r="M1178" s="252"/>
      <c r="N1178" s="253"/>
      <c r="O1178" s="253"/>
      <c r="P1178" s="253"/>
      <c r="Q1178" s="253"/>
      <c r="R1178" s="253"/>
      <c r="S1178" s="253"/>
      <c r="T1178" s="25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5" t="s">
        <v>162</v>
      </c>
      <c r="AU1178" s="255" t="s">
        <v>86</v>
      </c>
      <c r="AV1178" s="14" t="s">
        <v>86</v>
      </c>
      <c r="AW1178" s="14" t="s">
        <v>32</v>
      </c>
      <c r="AX1178" s="14" t="s">
        <v>75</v>
      </c>
      <c r="AY1178" s="255" t="s">
        <v>154</v>
      </c>
    </row>
    <row r="1179" spans="1:51" s="15" customFormat="1" ht="12">
      <c r="A1179" s="15"/>
      <c r="B1179" s="256"/>
      <c r="C1179" s="257"/>
      <c r="D1179" s="236" t="s">
        <v>162</v>
      </c>
      <c r="E1179" s="258" t="s">
        <v>1</v>
      </c>
      <c r="F1179" s="259" t="s">
        <v>172</v>
      </c>
      <c r="G1179" s="257"/>
      <c r="H1179" s="260">
        <v>12</v>
      </c>
      <c r="I1179" s="261"/>
      <c r="J1179" s="257"/>
      <c r="K1179" s="257"/>
      <c r="L1179" s="262"/>
      <c r="M1179" s="263"/>
      <c r="N1179" s="264"/>
      <c r="O1179" s="264"/>
      <c r="P1179" s="264"/>
      <c r="Q1179" s="264"/>
      <c r="R1179" s="264"/>
      <c r="S1179" s="264"/>
      <c r="T1179" s="26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T1179" s="266" t="s">
        <v>162</v>
      </c>
      <c r="AU1179" s="266" t="s">
        <v>86</v>
      </c>
      <c r="AV1179" s="15" t="s">
        <v>160</v>
      </c>
      <c r="AW1179" s="15" t="s">
        <v>32</v>
      </c>
      <c r="AX1179" s="15" t="s">
        <v>83</v>
      </c>
      <c r="AY1179" s="266" t="s">
        <v>154</v>
      </c>
    </row>
    <row r="1180" spans="1:65" s="2" customFormat="1" ht="24.15" customHeight="1">
      <c r="A1180" s="39"/>
      <c r="B1180" s="40"/>
      <c r="C1180" s="220" t="s">
        <v>1279</v>
      </c>
      <c r="D1180" s="220" t="s">
        <v>156</v>
      </c>
      <c r="E1180" s="221" t="s">
        <v>1280</v>
      </c>
      <c r="F1180" s="222" t="s">
        <v>1281</v>
      </c>
      <c r="G1180" s="223" t="s">
        <v>231</v>
      </c>
      <c r="H1180" s="224">
        <v>12</v>
      </c>
      <c r="I1180" s="225"/>
      <c r="J1180" s="226">
        <f>ROUND(I1180*H1180,2)</f>
        <v>0</v>
      </c>
      <c r="K1180" s="227"/>
      <c r="L1180" s="45"/>
      <c r="M1180" s="228" t="s">
        <v>1</v>
      </c>
      <c r="N1180" s="229" t="s">
        <v>40</v>
      </c>
      <c r="O1180" s="92"/>
      <c r="P1180" s="230">
        <f>O1180*H1180</f>
        <v>0</v>
      </c>
      <c r="Q1180" s="230">
        <v>0.00012</v>
      </c>
      <c r="R1180" s="230">
        <f>Q1180*H1180</f>
        <v>0.00144</v>
      </c>
      <c r="S1180" s="230">
        <v>0</v>
      </c>
      <c r="T1180" s="231">
        <f>S1180*H1180</f>
        <v>0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R1180" s="232" t="s">
        <v>267</v>
      </c>
      <c r="AT1180" s="232" t="s">
        <v>156</v>
      </c>
      <c r="AU1180" s="232" t="s">
        <v>86</v>
      </c>
      <c r="AY1180" s="18" t="s">
        <v>154</v>
      </c>
      <c r="BE1180" s="233">
        <f>IF(N1180="základní",J1180,0)</f>
        <v>0</v>
      </c>
      <c r="BF1180" s="233">
        <f>IF(N1180="snížená",J1180,0)</f>
        <v>0</v>
      </c>
      <c r="BG1180" s="233">
        <f>IF(N1180="zákl. přenesená",J1180,0)</f>
        <v>0</v>
      </c>
      <c r="BH1180" s="233">
        <f>IF(N1180="sníž. přenesená",J1180,0)</f>
        <v>0</v>
      </c>
      <c r="BI1180" s="233">
        <f>IF(N1180="nulová",J1180,0)</f>
        <v>0</v>
      </c>
      <c r="BJ1180" s="18" t="s">
        <v>83</v>
      </c>
      <c r="BK1180" s="233">
        <f>ROUND(I1180*H1180,2)</f>
        <v>0</v>
      </c>
      <c r="BL1180" s="18" t="s">
        <v>267</v>
      </c>
      <c r="BM1180" s="232" t="s">
        <v>1282</v>
      </c>
    </row>
    <row r="1181" spans="1:51" s="13" customFormat="1" ht="12">
      <c r="A1181" s="13"/>
      <c r="B1181" s="234"/>
      <c r="C1181" s="235"/>
      <c r="D1181" s="236" t="s">
        <v>162</v>
      </c>
      <c r="E1181" s="237" t="s">
        <v>1</v>
      </c>
      <c r="F1181" s="238" t="s">
        <v>1269</v>
      </c>
      <c r="G1181" s="235"/>
      <c r="H1181" s="237" t="s">
        <v>1</v>
      </c>
      <c r="I1181" s="239"/>
      <c r="J1181" s="235"/>
      <c r="K1181" s="235"/>
      <c r="L1181" s="240"/>
      <c r="M1181" s="241"/>
      <c r="N1181" s="242"/>
      <c r="O1181" s="242"/>
      <c r="P1181" s="242"/>
      <c r="Q1181" s="242"/>
      <c r="R1181" s="242"/>
      <c r="S1181" s="242"/>
      <c r="T1181" s="24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4" t="s">
        <v>162</v>
      </c>
      <c r="AU1181" s="244" t="s">
        <v>86</v>
      </c>
      <c r="AV1181" s="13" t="s">
        <v>83</v>
      </c>
      <c r="AW1181" s="13" t="s">
        <v>32</v>
      </c>
      <c r="AX1181" s="13" t="s">
        <v>75</v>
      </c>
      <c r="AY1181" s="244" t="s">
        <v>154</v>
      </c>
    </row>
    <row r="1182" spans="1:51" s="14" customFormat="1" ht="12">
      <c r="A1182" s="14"/>
      <c r="B1182" s="245"/>
      <c r="C1182" s="246"/>
      <c r="D1182" s="236" t="s">
        <v>162</v>
      </c>
      <c r="E1182" s="247" t="s">
        <v>1</v>
      </c>
      <c r="F1182" s="248" t="s">
        <v>505</v>
      </c>
      <c r="G1182" s="246"/>
      <c r="H1182" s="249">
        <v>12</v>
      </c>
      <c r="I1182" s="250"/>
      <c r="J1182" s="246"/>
      <c r="K1182" s="246"/>
      <c r="L1182" s="251"/>
      <c r="M1182" s="252"/>
      <c r="N1182" s="253"/>
      <c r="O1182" s="253"/>
      <c r="P1182" s="253"/>
      <c r="Q1182" s="253"/>
      <c r="R1182" s="253"/>
      <c r="S1182" s="253"/>
      <c r="T1182" s="25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55" t="s">
        <v>162</v>
      </c>
      <c r="AU1182" s="255" t="s">
        <v>86</v>
      </c>
      <c r="AV1182" s="14" t="s">
        <v>86</v>
      </c>
      <c r="AW1182" s="14" t="s">
        <v>32</v>
      </c>
      <c r="AX1182" s="14" t="s">
        <v>83</v>
      </c>
      <c r="AY1182" s="255" t="s">
        <v>154</v>
      </c>
    </row>
    <row r="1183" spans="1:51" s="13" customFormat="1" ht="12">
      <c r="A1183" s="13"/>
      <c r="B1183" s="234"/>
      <c r="C1183" s="235"/>
      <c r="D1183" s="236" t="s">
        <v>162</v>
      </c>
      <c r="E1183" s="237" t="s">
        <v>1</v>
      </c>
      <c r="F1183" s="238" t="s">
        <v>1283</v>
      </c>
      <c r="G1183" s="235"/>
      <c r="H1183" s="237" t="s">
        <v>1</v>
      </c>
      <c r="I1183" s="239"/>
      <c r="J1183" s="235"/>
      <c r="K1183" s="235"/>
      <c r="L1183" s="240"/>
      <c r="M1183" s="241"/>
      <c r="N1183" s="242"/>
      <c r="O1183" s="242"/>
      <c r="P1183" s="242"/>
      <c r="Q1183" s="242"/>
      <c r="R1183" s="242"/>
      <c r="S1183" s="242"/>
      <c r="T1183" s="24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4" t="s">
        <v>162</v>
      </c>
      <c r="AU1183" s="244" t="s">
        <v>86</v>
      </c>
      <c r="AV1183" s="13" t="s">
        <v>83</v>
      </c>
      <c r="AW1183" s="13" t="s">
        <v>32</v>
      </c>
      <c r="AX1183" s="13" t="s">
        <v>75</v>
      </c>
      <c r="AY1183" s="244" t="s">
        <v>154</v>
      </c>
    </row>
    <row r="1184" spans="1:51" s="13" customFormat="1" ht="12">
      <c r="A1184" s="13"/>
      <c r="B1184" s="234"/>
      <c r="C1184" s="235"/>
      <c r="D1184" s="236" t="s">
        <v>162</v>
      </c>
      <c r="E1184" s="237" t="s">
        <v>1</v>
      </c>
      <c r="F1184" s="238" t="s">
        <v>1284</v>
      </c>
      <c r="G1184" s="235"/>
      <c r="H1184" s="237" t="s">
        <v>1</v>
      </c>
      <c r="I1184" s="239"/>
      <c r="J1184" s="235"/>
      <c r="K1184" s="235"/>
      <c r="L1184" s="240"/>
      <c r="M1184" s="241"/>
      <c r="N1184" s="242"/>
      <c r="O1184" s="242"/>
      <c r="P1184" s="242"/>
      <c r="Q1184" s="242"/>
      <c r="R1184" s="242"/>
      <c r="S1184" s="242"/>
      <c r="T1184" s="24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4" t="s">
        <v>162</v>
      </c>
      <c r="AU1184" s="244" t="s">
        <v>86</v>
      </c>
      <c r="AV1184" s="13" t="s">
        <v>83</v>
      </c>
      <c r="AW1184" s="13" t="s">
        <v>32</v>
      </c>
      <c r="AX1184" s="13" t="s">
        <v>75</v>
      </c>
      <c r="AY1184" s="244" t="s">
        <v>154</v>
      </c>
    </row>
    <row r="1185" spans="1:65" s="2" customFormat="1" ht="24.15" customHeight="1">
      <c r="A1185" s="39"/>
      <c r="B1185" s="40"/>
      <c r="C1185" s="220" t="s">
        <v>1285</v>
      </c>
      <c r="D1185" s="220" t="s">
        <v>156</v>
      </c>
      <c r="E1185" s="221" t="s">
        <v>1286</v>
      </c>
      <c r="F1185" s="222" t="s">
        <v>1287</v>
      </c>
      <c r="G1185" s="223" t="s">
        <v>231</v>
      </c>
      <c r="H1185" s="224">
        <v>349</v>
      </c>
      <c r="I1185" s="225"/>
      <c r="J1185" s="226">
        <f>ROUND(I1185*H1185,2)</f>
        <v>0</v>
      </c>
      <c r="K1185" s="227"/>
      <c r="L1185" s="45"/>
      <c r="M1185" s="228" t="s">
        <v>1</v>
      </c>
      <c r="N1185" s="229" t="s">
        <v>40</v>
      </c>
      <c r="O1185" s="92"/>
      <c r="P1185" s="230">
        <f>O1185*H1185</f>
        <v>0</v>
      </c>
      <c r="Q1185" s="230">
        <v>0.00021</v>
      </c>
      <c r="R1185" s="230">
        <f>Q1185*H1185</f>
        <v>0.07329000000000001</v>
      </c>
      <c r="S1185" s="230">
        <v>0</v>
      </c>
      <c r="T1185" s="231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32" t="s">
        <v>267</v>
      </c>
      <c r="AT1185" s="232" t="s">
        <v>156</v>
      </c>
      <c r="AU1185" s="232" t="s">
        <v>86</v>
      </c>
      <c r="AY1185" s="18" t="s">
        <v>154</v>
      </c>
      <c r="BE1185" s="233">
        <f>IF(N1185="základní",J1185,0)</f>
        <v>0</v>
      </c>
      <c r="BF1185" s="233">
        <f>IF(N1185="snížená",J1185,0)</f>
        <v>0</v>
      </c>
      <c r="BG1185" s="233">
        <f>IF(N1185="zákl. přenesená",J1185,0)</f>
        <v>0</v>
      </c>
      <c r="BH1185" s="233">
        <f>IF(N1185="sníž. přenesená",J1185,0)</f>
        <v>0</v>
      </c>
      <c r="BI1185" s="233">
        <f>IF(N1185="nulová",J1185,0)</f>
        <v>0</v>
      </c>
      <c r="BJ1185" s="18" t="s">
        <v>83</v>
      </c>
      <c r="BK1185" s="233">
        <f>ROUND(I1185*H1185,2)</f>
        <v>0</v>
      </c>
      <c r="BL1185" s="18" t="s">
        <v>267</v>
      </c>
      <c r="BM1185" s="232" t="s">
        <v>1288</v>
      </c>
    </row>
    <row r="1186" spans="1:51" s="13" customFormat="1" ht="12">
      <c r="A1186" s="13"/>
      <c r="B1186" s="234"/>
      <c r="C1186" s="235"/>
      <c r="D1186" s="236" t="s">
        <v>162</v>
      </c>
      <c r="E1186" s="237" t="s">
        <v>1</v>
      </c>
      <c r="F1186" s="238" t="s">
        <v>1289</v>
      </c>
      <c r="G1186" s="235"/>
      <c r="H1186" s="237" t="s">
        <v>1</v>
      </c>
      <c r="I1186" s="239"/>
      <c r="J1186" s="235"/>
      <c r="K1186" s="235"/>
      <c r="L1186" s="240"/>
      <c r="M1186" s="241"/>
      <c r="N1186" s="242"/>
      <c r="O1186" s="242"/>
      <c r="P1186" s="242"/>
      <c r="Q1186" s="242"/>
      <c r="R1186" s="242"/>
      <c r="S1186" s="242"/>
      <c r="T1186" s="24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4" t="s">
        <v>162</v>
      </c>
      <c r="AU1186" s="244" t="s">
        <v>86</v>
      </c>
      <c r="AV1186" s="13" t="s">
        <v>83</v>
      </c>
      <c r="AW1186" s="13" t="s">
        <v>32</v>
      </c>
      <c r="AX1186" s="13" t="s">
        <v>75</v>
      </c>
      <c r="AY1186" s="244" t="s">
        <v>154</v>
      </c>
    </row>
    <row r="1187" spans="1:51" s="13" customFormat="1" ht="12">
      <c r="A1187" s="13"/>
      <c r="B1187" s="234"/>
      <c r="C1187" s="235"/>
      <c r="D1187" s="236" t="s">
        <v>162</v>
      </c>
      <c r="E1187" s="237" t="s">
        <v>1</v>
      </c>
      <c r="F1187" s="238" t="s">
        <v>167</v>
      </c>
      <c r="G1187" s="235"/>
      <c r="H1187" s="237" t="s">
        <v>1</v>
      </c>
      <c r="I1187" s="239"/>
      <c r="J1187" s="235"/>
      <c r="K1187" s="235"/>
      <c r="L1187" s="240"/>
      <c r="M1187" s="241"/>
      <c r="N1187" s="242"/>
      <c r="O1187" s="242"/>
      <c r="P1187" s="242"/>
      <c r="Q1187" s="242"/>
      <c r="R1187" s="242"/>
      <c r="S1187" s="242"/>
      <c r="T1187" s="24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4" t="s">
        <v>162</v>
      </c>
      <c r="AU1187" s="244" t="s">
        <v>86</v>
      </c>
      <c r="AV1187" s="13" t="s">
        <v>83</v>
      </c>
      <c r="AW1187" s="13" t="s">
        <v>32</v>
      </c>
      <c r="AX1187" s="13" t="s">
        <v>75</v>
      </c>
      <c r="AY1187" s="244" t="s">
        <v>154</v>
      </c>
    </row>
    <row r="1188" spans="1:51" s="13" customFormat="1" ht="12">
      <c r="A1188" s="13"/>
      <c r="B1188" s="234"/>
      <c r="C1188" s="235"/>
      <c r="D1188" s="236" t="s">
        <v>162</v>
      </c>
      <c r="E1188" s="237" t="s">
        <v>1</v>
      </c>
      <c r="F1188" s="238" t="s">
        <v>254</v>
      </c>
      <c r="G1188" s="235"/>
      <c r="H1188" s="237" t="s">
        <v>1</v>
      </c>
      <c r="I1188" s="239"/>
      <c r="J1188" s="235"/>
      <c r="K1188" s="235"/>
      <c r="L1188" s="240"/>
      <c r="M1188" s="241"/>
      <c r="N1188" s="242"/>
      <c r="O1188" s="242"/>
      <c r="P1188" s="242"/>
      <c r="Q1188" s="242"/>
      <c r="R1188" s="242"/>
      <c r="S1188" s="242"/>
      <c r="T1188" s="24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4" t="s">
        <v>162</v>
      </c>
      <c r="AU1188" s="244" t="s">
        <v>86</v>
      </c>
      <c r="AV1188" s="13" t="s">
        <v>83</v>
      </c>
      <c r="AW1188" s="13" t="s">
        <v>32</v>
      </c>
      <c r="AX1188" s="13" t="s">
        <v>75</v>
      </c>
      <c r="AY1188" s="244" t="s">
        <v>154</v>
      </c>
    </row>
    <row r="1189" spans="1:51" s="14" customFormat="1" ht="12">
      <c r="A1189" s="14"/>
      <c r="B1189" s="245"/>
      <c r="C1189" s="246"/>
      <c r="D1189" s="236" t="s">
        <v>162</v>
      </c>
      <c r="E1189" s="247" t="s">
        <v>1</v>
      </c>
      <c r="F1189" s="248" t="s">
        <v>331</v>
      </c>
      <c r="G1189" s="246"/>
      <c r="H1189" s="249">
        <v>52.1</v>
      </c>
      <c r="I1189" s="250"/>
      <c r="J1189" s="246"/>
      <c r="K1189" s="246"/>
      <c r="L1189" s="251"/>
      <c r="M1189" s="252"/>
      <c r="N1189" s="253"/>
      <c r="O1189" s="253"/>
      <c r="P1189" s="253"/>
      <c r="Q1189" s="253"/>
      <c r="R1189" s="253"/>
      <c r="S1189" s="253"/>
      <c r="T1189" s="25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5" t="s">
        <v>162</v>
      </c>
      <c r="AU1189" s="255" t="s">
        <v>86</v>
      </c>
      <c r="AV1189" s="14" t="s">
        <v>86</v>
      </c>
      <c r="AW1189" s="14" t="s">
        <v>32</v>
      </c>
      <c r="AX1189" s="14" t="s">
        <v>75</v>
      </c>
      <c r="AY1189" s="255" t="s">
        <v>154</v>
      </c>
    </row>
    <row r="1190" spans="1:51" s="13" customFormat="1" ht="12">
      <c r="A1190" s="13"/>
      <c r="B1190" s="234"/>
      <c r="C1190" s="235"/>
      <c r="D1190" s="236" t="s">
        <v>162</v>
      </c>
      <c r="E1190" s="237" t="s">
        <v>1</v>
      </c>
      <c r="F1190" s="238" t="s">
        <v>308</v>
      </c>
      <c r="G1190" s="235"/>
      <c r="H1190" s="237" t="s">
        <v>1</v>
      </c>
      <c r="I1190" s="239"/>
      <c r="J1190" s="235"/>
      <c r="K1190" s="235"/>
      <c r="L1190" s="240"/>
      <c r="M1190" s="241"/>
      <c r="N1190" s="242"/>
      <c r="O1190" s="242"/>
      <c r="P1190" s="242"/>
      <c r="Q1190" s="242"/>
      <c r="R1190" s="242"/>
      <c r="S1190" s="242"/>
      <c r="T1190" s="24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4" t="s">
        <v>162</v>
      </c>
      <c r="AU1190" s="244" t="s">
        <v>86</v>
      </c>
      <c r="AV1190" s="13" t="s">
        <v>83</v>
      </c>
      <c r="AW1190" s="13" t="s">
        <v>32</v>
      </c>
      <c r="AX1190" s="13" t="s">
        <v>75</v>
      </c>
      <c r="AY1190" s="244" t="s">
        <v>154</v>
      </c>
    </row>
    <row r="1191" spans="1:51" s="14" customFormat="1" ht="12">
      <c r="A1191" s="14"/>
      <c r="B1191" s="245"/>
      <c r="C1191" s="246"/>
      <c r="D1191" s="236" t="s">
        <v>162</v>
      </c>
      <c r="E1191" s="247" t="s">
        <v>1</v>
      </c>
      <c r="F1191" s="248" t="s">
        <v>333</v>
      </c>
      <c r="G1191" s="246"/>
      <c r="H1191" s="249">
        <v>64.8</v>
      </c>
      <c r="I1191" s="250"/>
      <c r="J1191" s="246"/>
      <c r="K1191" s="246"/>
      <c r="L1191" s="251"/>
      <c r="M1191" s="252"/>
      <c r="N1191" s="253"/>
      <c r="O1191" s="253"/>
      <c r="P1191" s="253"/>
      <c r="Q1191" s="253"/>
      <c r="R1191" s="253"/>
      <c r="S1191" s="253"/>
      <c r="T1191" s="25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55" t="s">
        <v>162</v>
      </c>
      <c r="AU1191" s="255" t="s">
        <v>86</v>
      </c>
      <c r="AV1191" s="14" t="s">
        <v>86</v>
      </c>
      <c r="AW1191" s="14" t="s">
        <v>32</v>
      </c>
      <c r="AX1191" s="14" t="s">
        <v>75</v>
      </c>
      <c r="AY1191" s="255" t="s">
        <v>154</v>
      </c>
    </row>
    <row r="1192" spans="1:51" s="13" customFormat="1" ht="12">
      <c r="A1192" s="13"/>
      <c r="B1192" s="234"/>
      <c r="C1192" s="235"/>
      <c r="D1192" s="236" t="s">
        <v>162</v>
      </c>
      <c r="E1192" s="237" t="s">
        <v>1</v>
      </c>
      <c r="F1192" s="238" t="s">
        <v>310</v>
      </c>
      <c r="G1192" s="235"/>
      <c r="H1192" s="237" t="s">
        <v>1</v>
      </c>
      <c r="I1192" s="239"/>
      <c r="J1192" s="235"/>
      <c r="K1192" s="235"/>
      <c r="L1192" s="240"/>
      <c r="M1192" s="241"/>
      <c r="N1192" s="242"/>
      <c r="O1192" s="242"/>
      <c r="P1192" s="242"/>
      <c r="Q1192" s="242"/>
      <c r="R1192" s="242"/>
      <c r="S1192" s="242"/>
      <c r="T1192" s="24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4" t="s">
        <v>162</v>
      </c>
      <c r="AU1192" s="244" t="s">
        <v>86</v>
      </c>
      <c r="AV1192" s="13" t="s">
        <v>83</v>
      </c>
      <c r="AW1192" s="13" t="s">
        <v>32</v>
      </c>
      <c r="AX1192" s="13" t="s">
        <v>75</v>
      </c>
      <c r="AY1192" s="244" t="s">
        <v>154</v>
      </c>
    </row>
    <row r="1193" spans="1:51" s="14" customFormat="1" ht="12">
      <c r="A1193" s="14"/>
      <c r="B1193" s="245"/>
      <c r="C1193" s="246"/>
      <c r="D1193" s="236" t="s">
        <v>162</v>
      </c>
      <c r="E1193" s="247" t="s">
        <v>1</v>
      </c>
      <c r="F1193" s="248" t="s">
        <v>334</v>
      </c>
      <c r="G1193" s="246"/>
      <c r="H1193" s="249">
        <v>86.5</v>
      </c>
      <c r="I1193" s="250"/>
      <c r="J1193" s="246"/>
      <c r="K1193" s="246"/>
      <c r="L1193" s="251"/>
      <c r="M1193" s="252"/>
      <c r="N1193" s="253"/>
      <c r="O1193" s="253"/>
      <c r="P1193" s="253"/>
      <c r="Q1193" s="253"/>
      <c r="R1193" s="253"/>
      <c r="S1193" s="253"/>
      <c r="T1193" s="25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55" t="s">
        <v>162</v>
      </c>
      <c r="AU1193" s="255" t="s">
        <v>86</v>
      </c>
      <c r="AV1193" s="14" t="s">
        <v>86</v>
      </c>
      <c r="AW1193" s="14" t="s">
        <v>32</v>
      </c>
      <c r="AX1193" s="14" t="s">
        <v>75</v>
      </c>
      <c r="AY1193" s="255" t="s">
        <v>154</v>
      </c>
    </row>
    <row r="1194" spans="1:51" s="13" customFormat="1" ht="12">
      <c r="A1194" s="13"/>
      <c r="B1194" s="234"/>
      <c r="C1194" s="235"/>
      <c r="D1194" s="236" t="s">
        <v>162</v>
      </c>
      <c r="E1194" s="237" t="s">
        <v>1</v>
      </c>
      <c r="F1194" s="238" t="s">
        <v>163</v>
      </c>
      <c r="G1194" s="235"/>
      <c r="H1194" s="237" t="s">
        <v>1</v>
      </c>
      <c r="I1194" s="239"/>
      <c r="J1194" s="235"/>
      <c r="K1194" s="235"/>
      <c r="L1194" s="240"/>
      <c r="M1194" s="241"/>
      <c r="N1194" s="242"/>
      <c r="O1194" s="242"/>
      <c r="P1194" s="242"/>
      <c r="Q1194" s="242"/>
      <c r="R1194" s="242"/>
      <c r="S1194" s="242"/>
      <c r="T1194" s="24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4" t="s">
        <v>162</v>
      </c>
      <c r="AU1194" s="244" t="s">
        <v>86</v>
      </c>
      <c r="AV1194" s="13" t="s">
        <v>83</v>
      </c>
      <c r="AW1194" s="13" t="s">
        <v>32</v>
      </c>
      <c r="AX1194" s="13" t="s">
        <v>75</v>
      </c>
      <c r="AY1194" s="244" t="s">
        <v>154</v>
      </c>
    </row>
    <row r="1195" spans="1:51" s="13" customFormat="1" ht="12">
      <c r="A1195" s="13"/>
      <c r="B1195" s="234"/>
      <c r="C1195" s="235"/>
      <c r="D1195" s="236" t="s">
        <v>162</v>
      </c>
      <c r="E1195" s="237" t="s">
        <v>1</v>
      </c>
      <c r="F1195" s="238" t="s">
        <v>164</v>
      </c>
      <c r="G1195" s="235"/>
      <c r="H1195" s="237" t="s">
        <v>1</v>
      </c>
      <c r="I1195" s="239"/>
      <c r="J1195" s="235"/>
      <c r="K1195" s="235"/>
      <c r="L1195" s="240"/>
      <c r="M1195" s="241"/>
      <c r="N1195" s="242"/>
      <c r="O1195" s="242"/>
      <c r="P1195" s="242"/>
      <c r="Q1195" s="242"/>
      <c r="R1195" s="242"/>
      <c r="S1195" s="242"/>
      <c r="T1195" s="24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4" t="s">
        <v>162</v>
      </c>
      <c r="AU1195" s="244" t="s">
        <v>86</v>
      </c>
      <c r="AV1195" s="13" t="s">
        <v>83</v>
      </c>
      <c r="AW1195" s="13" t="s">
        <v>32</v>
      </c>
      <c r="AX1195" s="13" t="s">
        <v>75</v>
      </c>
      <c r="AY1195" s="244" t="s">
        <v>154</v>
      </c>
    </row>
    <row r="1196" spans="1:51" s="14" customFormat="1" ht="12">
      <c r="A1196" s="14"/>
      <c r="B1196" s="245"/>
      <c r="C1196" s="246"/>
      <c r="D1196" s="236" t="s">
        <v>162</v>
      </c>
      <c r="E1196" s="247" t="s">
        <v>1</v>
      </c>
      <c r="F1196" s="248" t="s">
        <v>1290</v>
      </c>
      <c r="G1196" s="246"/>
      <c r="H1196" s="249">
        <v>64.7</v>
      </c>
      <c r="I1196" s="250"/>
      <c r="J1196" s="246"/>
      <c r="K1196" s="246"/>
      <c r="L1196" s="251"/>
      <c r="M1196" s="252"/>
      <c r="N1196" s="253"/>
      <c r="O1196" s="253"/>
      <c r="P1196" s="253"/>
      <c r="Q1196" s="253"/>
      <c r="R1196" s="253"/>
      <c r="S1196" s="253"/>
      <c r="T1196" s="25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55" t="s">
        <v>162</v>
      </c>
      <c r="AU1196" s="255" t="s">
        <v>86</v>
      </c>
      <c r="AV1196" s="14" t="s">
        <v>86</v>
      </c>
      <c r="AW1196" s="14" t="s">
        <v>32</v>
      </c>
      <c r="AX1196" s="14" t="s">
        <v>75</v>
      </c>
      <c r="AY1196" s="255" t="s">
        <v>154</v>
      </c>
    </row>
    <row r="1197" spans="1:51" s="13" customFormat="1" ht="12">
      <c r="A1197" s="13"/>
      <c r="B1197" s="234"/>
      <c r="C1197" s="235"/>
      <c r="D1197" s="236" t="s">
        <v>162</v>
      </c>
      <c r="E1197" s="237" t="s">
        <v>1</v>
      </c>
      <c r="F1197" s="238" t="s">
        <v>213</v>
      </c>
      <c r="G1197" s="235"/>
      <c r="H1197" s="237" t="s">
        <v>1</v>
      </c>
      <c r="I1197" s="239"/>
      <c r="J1197" s="235"/>
      <c r="K1197" s="235"/>
      <c r="L1197" s="240"/>
      <c r="M1197" s="241"/>
      <c r="N1197" s="242"/>
      <c r="O1197" s="242"/>
      <c r="P1197" s="242"/>
      <c r="Q1197" s="242"/>
      <c r="R1197" s="242"/>
      <c r="S1197" s="242"/>
      <c r="T1197" s="24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4" t="s">
        <v>162</v>
      </c>
      <c r="AU1197" s="244" t="s">
        <v>86</v>
      </c>
      <c r="AV1197" s="13" t="s">
        <v>83</v>
      </c>
      <c r="AW1197" s="13" t="s">
        <v>32</v>
      </c>
      <c r="AX1197" s="13" t="s">
        <v>75</v>
      </c>
      <c r="AY1197" s="244" t="s">
        <v>154</v>
      </c>
    </row>
    <row r="1198" spans="1:51" s="13" customFormat="1" ht="12">
      <c r="A1198" s="13"/>
      <c r="B1198" s="234"/>
      <c r="C1198" s="235"/>
      <c r="D1198" s="236" t="s">
        <v>162</v>
      </c>
      <c r="E1198" s="237" t="s">
        <v>1</v>
      </c>
      <c r="F1198" s="238" t="s">
        <v>313</v>
      </c>
      <c r="G1198" s="235"/>
      <c r="H1198" s="237" t="s">
        <v>1</v>
      </c>
      <c r="I1198" s="239"/>
      <c r="J1198" s="235"/>
      <c r="K1198" s="235"/>
      <c r="L1198" s="240"/>
      <c r="M1198" s="241"/>
      <c r="N1198" s="242"/>
      <c r="O1198" s="242"/>
      <c r="P1198" s="242"/>
      <c r="Q1198" s="242"/>
      <c r="R1198" s="242"/>
      <c r="S1198" s="242"/>
      <c r="T1198" s="24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4" t="s">
        <v>162</v>
      </c>
      <c r="AU1198" s="244" t="s">
        <v>86</v>
      </c>
      <c r="AV1198" s="13" t="s">
        <v>83</v>
      </c>
      <c r="AW1198" s="13" t="s">
        <v>32</v>
      </c>
      <c r="AX1198" s="13" t="s">
        <v>75</v>
      </c>
      <c r="AY1198" s="244" t="s">
        <v>154</v>
      </c>
    </row>
    <row r="1199" spans="1:51" s="14" customFormat="1" ht="12">
      <c r="A1199" s="14"/>
      <c r="B1199" s="245"/>
      <c r="C1199" s="246"/>
      <c r="D1199" s="236" t="s">
        <v>162</v>
      </c>
      <c r="E1199" s="247" t="s">
        <v>1</v>
      </c>
      <c r="F1199" s="248" t="s">
        <v>1291</v>
      </c>
      <c r="G1199" s="246"/>
      <c r="H1199" s="249">
        <v>63.7</v>
      </c>
      <c r="I1199" s="250"/>
      <c r="J1199" s="246"/>
      <c r="K1199" s="246"/>
      <c r="L1199" s="251"/>
      <c r="M1199" s="252"/>
      <c r="N1199" s="253"/>
      <c r="O1199" s="253"/>
      <c r="P1199" s="253"/>
      <c r="Q1199" s="253"/>
      <c r="R1199" s="253"/>
      <c r="S1199" s="253"/>
      <c r="T1199" s="25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55" t="s">
        <v>162</v>
      </c>
      <c r="AU1199" s="255" t="s">
        <v>86</v>
      </c>
      <c r="AV1199" s="14" t="s">
        <v>86</v>
      </c>
      <c r="AW1199" s="14" t="s">
        <v>32</v>
      </c>
      <c r="AX1199" s="14" t="s">
        <v>75</v>
      </c>
      <c r="AY1199" s="255" t="s">
        <v>154</v>
      </c>
    </row>
    <row r="1200" spans="1:51" s="14" customFormat="1" ht="12">
      <c r="A1200" s="14"/>
      <c r="B1200" s="245"/>
      <c r="C1200" s="246"/>
      <c r="D1200" s="236" t="s">
        <v>162</v>
      </c>
      <c r="E1200" s="247" t="s">
        <v>1</v>
      </c>
      <c r="F1200" s="248" t="s">
        <v>1292</v>
      </c>
      <c r="G1200" s="246"/>
      <c r="H1200" s="249">
        <v>17.2</v>
      </c>
      <c r="I1200" s="250"/>
      <c r="J1200" s="246"/>
      <c r="K1200" s="246"/>
      <c r="L1200" s="251"/>
      <c r="M1200" s="252"/>
      <c r="N1200" s="253"/>
      <c r="O1200" s="253"/>
      <c r="P1200" s="253"/>
      <c r="Q1200" s="253"/>
      <c r="R1200" s="253"/>
      <c r="S1200" s="253"/>
      <c r="T1200" s="25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55" t="s">
        <v>162</v>
      </c>
      <c r="AU1200" s="255" t="s">
        <v>86</v>
      </c>
      <c r="AV1200" s="14" t="s">
        <v>86</v>
      </c>
      <c r="AW1200" s="14" t="s">
        <v>32</v>
      </c>
      <c r="AX1200" s="14" t="s">
        <v>75</v>
      </c>
      <c r="AY1200" s="255" t="s">
        <v>154</v>
      </c>
    </row>
    <row r="1201" spans="1:51" s="15" customFormat="1" ht="12">
      <c r="A1201" s="15"/>
      <c r="B1201" s="256"/>
      <c r="C1201" s="257"/>
      <c r="D1201" s="236" t="s">
        <v>162</v>
      </c>
      <c r="E1201" s="258" t="s">
        <v>1</v>
      </c>
      <c r="F1201" s="259" t="s">
        <v>172</v>
      </c>
      <c r="G1201" s="257"/>
      <c r="H1201" s="260">
        <v>349</v>
      </c>
      <c r="I1201" s="261"/>
      <c r="J1201" s="257"/>
      <c r="K1201" s="257"/>
      <c r="L1201" s="262"/>
      <c r="M1201" s="263"/>
      <c r="N1201" s="264"/>
      <c r="O1201" s="264"/>
      <c r="P1201" s="264"/>
      <c r="Q1201" s="264"/>
      <c r="R1201" s="264"/>
      <c r="S1201" s="264"/>
      <c r="T1201" s="26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T1201" s="266" t="s">
        <v>162</v>
      </c>
      <c r="AU1201" s="266" t="s">
        <v>86</v>
      </c>
      <c r="AV1201" s="15" t="s">
        <v>160</v>
      </c>
      <c r="AW1201" s="15" t="s">
        <v>32</v>
      </c>
      <c r="AX1201" s="15" t="s">
        <v>83</v>
      </c>
      <c r="AY1201" s="266" t="s">
        <v>154</v>
      </c>
    </row>
    <row r="1202" spans="1:65" s="2" customFormat="1" ht="24.15" customHeight="1">
      <c r="A1202" s="39"/>
      <c r="B1202" s="40"/>
      <c r="C1202" s="220" t="s">
        <v>1293</v>
      </c>
      <c r="D1202" s="220" t="s">
        <v>156</v>
      </c>
      <c r="E1202" s="221" t="s">
        <v>1294</v>
      </c>
      <c r="F1202" s="222" t="s">
        <v>1295</v>
      </c>
      <c r="G1202" s="223" t="s">
        <v>231</v>
      </c>
      <c r="H1202" s="224">
        <v>8</v>
      </c>
      <c r="I1202" s="225"/>
      <c r="J1202" s="226">
        <f>ROUND(I1202*H1202,2)</f>
        <v>0</v>
      </c>
      <c r="K1202" s="227"/>
      <c r="L1202" s="45"/>
      <c r="M1202" s="228" t="s">
        <v>1</v>
      </c>
      <c r="N1202" s="229" t="s">
        <v>40</v>
      </c>
      <c r="O1202" s="92"/>
      <c r="P1202" s="230">
        <f>O1202*H1202</f>
        <v>0</v>
      </c>
      <c r="Q1202" s="230">
        <v>0.00011</v>
      </c>
      <c r="R1202" s="230">
        <f>Q1202*H1202</f>
        <v>0.00088</v>
      </c>
      <c r="S1202" s="230">
        <v>0</v>
      </c>
      <c r="T1202" s="231">
        <f>S1202*H1202</f>
        <v>0</v>
      </c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R1202" s="232" t="s">
        <v>267</v>
      </c>
      <c r="AT1202" s="232" t="s">
        <v>156</v>
      </c>
      <c r="AU1202" s="232" t="s">
        <v>86</v>
      </c>
      <c r="AY1202" s="18" t="s">
        <v>154</v>
      </c>
      <c r="BE1202" s="233">
        <f>IF(N1202="základní",J1202,0)</f>
        <v>0</v>
      </c>
      <c r="BF1202" s="233">
        <f>IF(N1202="snížená",J1202,0)</f>
        <v>0</v>
      </c>
      <c r="BG1202" s="233">
        <f>IF(N1202="zákl. přenesená",J1202,0)</f>
        <v>0</v>
      </c>
      <c r="BH1202" s="233">
        <f>IF(N1202="sníž. přenesená",J1202,0)</f>
        <v>0</v>
      </c>
      <c r="BI1202" s="233">
        <f>IF(N1202="nulová",J1202,0)</f>
        <v>0</v>
      </c>
      <c r="BJ1202" s="18" t="s">
        <v>83</v>
      </c>
      <c r="BK1202" s="233">
        <f>ROUND(I1202*H1202,2)</f>
        <v>0</v>
      </c>
      <c r="BL1202" s="18" t="s">
        <v>267</v>
      </c>
      <c r="BM1202" s="232" t="s">
        <v>1296</v>
      </c>
    </row>
    <row r="1203" spans="1:51" s="13" customFormat="1" ht="12">
      <c r="A1203" s="13"/>
      <c r="B1203" s="234"/>
      <c r="C1203" s="235"/>
      <c r="D1203" s="236" t="s">
        <v>162</v>
      </c>
      <c r="E1203" s="237" t="s">
        <v>1</v>
      </c>
      <c r="F1203" s="238" t="s">
        <v>1297</v>
      </c>
      <c r="G1203" s="235"/>
      <c r="H1203" s="237" t="s">
        <v>1</v>
      </c>
      <c r="I1203" s="239"/>
      <c r="J1203" s="235"/>
      <c r="K1203" s="235"/>
      <c r="L1203" s="240"/>
      <c r="M1203" s="241"/>
      <c r="N1203" s="242"/>
      <c r="O1203" s="242"/>
      <c r="P1203" s="242"/>
      <c r="Q1203" s="242"/>
      <c r="R1203" s="242"/>
      <c r="S1203" s="242"/>
      <c r="T1203" s="24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4" t="s">
        <v>162</v>
      </c>
      <c r="AU1203" s="244" t="s">
        <v>86</v>
      </c>
      <c r="AV1203" s="13" t="s">
        <v>83</v>
      </c>
      <c r="AW1203" s="13" t="s">
        <v>32</v>
      </c>
      <c r="AX1203" s="13" t="s">
        <v>75</v>
      </c>
      <c r="AY1203" s="244" t="s">
        <v>154</v>
      </c>
    </row>
    <row r="1204" spans="1:51" s="13" customFormat="1" ht="12">
      <c r="A1204" s="13"/>
      <c r="B1204" s="234"/>
      <c r="C1204" s="235"/>
      <c r="D1204" s="236" t="s">
        <v>162</v>
      </c>
      <c r="E1204" s="237" t="s">
        <v>1</v>
      </c>
      <c r="F1204" s="238" t="s">
        <v>167</v>
      </c>
      <c r="G1204" s="235"/>
      <c r="H1204" s="237" t="s">
        <v>1</v>
      </c>
      <c r="I1204" s="239"/>
      <c r="J1204" s="235"/>
      <c r="K1204" s="235"/>
      <c r="L1204" s="240"/>
      <c r="M1204" s="241"/>
      <c r="N1204" s="242"/>
      <c r="O1204" s="242"/>
      <c r="P1204" s="242"/>
      <c r="Q1204" s="242"/>
      <c r="R1204" s="242"/>
      <c r="S1204" s="242"/>
      <c r="T1204" s="24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4" t="s">
        <v>162</v>
      </c>
      <c r="AU1204" s="244" t="s">
        <v>86</v>
      </c>
      <c r="AV1204" s="13" t="s">
        <v>83</v>
      </c>
      <c r="AW1204" s="13" t="s">
        <v>32</v>
      </c>
      <c r="AX1204" s="13" t="s">
        <v>75</v>
      </c>
      <c r="AY1204" s="244" t="s">
        <v>154</v>
      </c>
    </row>
    <row r="1205" spans="1:51" s="13" customFormat="1" ht="12">
      <c r="A1205" s="13"/>
      <c r="B1205" s="234"/>
      <c r="C1205" s="235"/>
      <c r="D1205" s="236" t="s">
        <v>162</v>
      </c>
      <c r="E1205" s="237" t="s">
        <v>1</v>
      </c>
      <c r="F1205" s="238" t="s">
        <v>254</v>
      </c>
      <c r="G1205" s="235"/>
      <c r="H1205" s="237" t="s">
        <v>1</v>
      </c>
      <c r="I1205" s="239"/>
      <c r="J1205" s="235"/>
      <c r="K1205" s="235"/>
      <c r="L1205" s="240"/>
      <c r="M1205" s="241"/>
      <c r="N1205" s="242"/>
      <c r="O1205" s="242"/>
      <c r="P1205" s="242"/>
      <c r="Q1205" s="242"/>
      <c r="R1205" s="242"/>
      <c r="S1205" s="242"/>
      <c r="T1205" s="24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4" t="s">
        <v>162</v>
      </c>
      <c r="AU1205" s="244" t="s">
        <v>86</v>
      </c>
      <c r="AV1205" s="13" t="s">
        <v>83</v>
      </c>
      <c r="AW1205" s="13" t="s">
        <v>32</v>
      </c>
      <c r="AX1205" s="13" t="s">
        <v>75</v>
      </c>
      <c r="AY1205" s="244" t="s">
        <v>154</v>
      </c>
    </row>
    <row r="1206" spans="1:51" s="14" customFormat="1" ht="12">
      <c r="A1206" s="14"/>
      <c r="B1206" s="245"/>
      <c r="C1206" s="246"/>
      <c r="D1206" s="236" t="s">
        <v>162</v>
      </c>
      <c r="E1206" s="247" t="s">
        <v>1</v>
      </c>
      <c r="F1206" s="248" t="s">
        <v>522</v>
      </c>
      <c r="G1206" s="246"/>
      <c r="H1206" s="249">
        <v>1.576</v>
      </c>
      <c r="I1206" s="250"/>
      <c r="J1206" s="246"/>
      <c r="K1206" s="246"/>
      <c r="L1206" s="251"/>
      <c r="M1206" s="252"/>
      <c r="N1206" s="253"/>
      <c r="O1206" s="253"/>
      <c r="P1206" s="253"/>
      <c r="Q1206" s="253"/>
      <c r="R1206" s="253"/>
      <c r="S1206" s="253"/>
      <c r="T1206" s="25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5" t="s">
        <v>162</v>
      </c>
      <c r="AU1206" s="255" t="s">
        <v>86</v>
      </c>
      <c r="AV1206" s="14" t="s">
        <v>86</v>
      </c>
      <c r="AW1206" s="14" t="s">
        <v>32</v>
      </c>
      <c r="AX1206" s="14" t="s">
        <v>75</v>
      </c>
      <c r="AY1206" s="255" t="s">
        <v>154</v>
      </c>
    </row>
    <row r="1207" spans="1:51" s="13" customFormat="1" ht="12">
      <c r="A1207" s="13"/>
      <c r="B1207" s="234"/>
      <c r="C1207" s="235"/>
      <c r="D1207" s="236" t="s">
        <v>162</v>
      </c>
      <c r="E1207" s="237" t="s">
        <v>1</v>
      </c>
      <c r="F1207" s="238" t="s">
        <v>401</v>
      </c>
      <c r="G1207" s="235"/>
      <c r="H1207" s="237" t="s">
        <v>1</v>
      </c>
      <c r="I1207" s="239"/>
      <c r="J1207" s="235"/>
      <c r="K1207" s="235"/>
      <c r="L1207" s="240"/>
      <c r="M1207" s="241"/>
      <c r="N1207" s="242"/>
      <c r="O1207" s="242"/>
      <c r="P1207" s="242"/>
      <c r="Q1207" s="242"/>
      <c r="R1207" s="242"/>
      <c r="S1207" s="242"/>
      <c r="T1207" s="24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4" t="s">
        <v>162</v>
      </c>
      <c r="AU1207" s="244" t="s">
        <v>86</v>
      </c>
      <c r="AV1207" s="13" t="s">
        <v>83</v>
      </c>
      <c r="AW1207" s="13" t="s">
        <v>32</v>
      </c>
      <c r="AX1207" s="13" t="s">
        <v>75</v>
      </c>
      <c r="AY1207" s="244" t="s">
        <v>154</v>
      </c>
    </row>
    <row r="1208" spans="1:51" s="14" customFormat="1" ht="12">
      <c r="A1208" s="14"/>
      <c r="B1208" s="245"/>
      <c r="C1208" s="246"/>
      <c r="D1208" s="236" t="s">
        <v>162</v>
      </c>
      <c r="E1208" s="247" t="s">
        <v>1</v>
      </c>
      <c r="F1208" s="248" t="s">
        <v>522</v>
      </c>
      <c r="G1208" s="246"/>
      <c r="H1208" s="249">
        <v>1.576</v>
      </c>
      <c r="I1208" s="250"/>
      <c r="J1208" s="246"/>
      <c r="K1208" s="246"/>
      <c r="L1208" s="251"/>
      <c r="M1208" s="252"/>
      <c r="N1208" s="253"/>
      <c r="O1208" s="253"/>
      <c r="P1208" s="253"/>
      <c r="Q1208" s="253"/>
      <c r="R1208" s="253"/>
      <c r="S1208" s="253"/>
      <c r="T1208" s="25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5" t="s">
        <v>162</v>
      </c>
      <c r="AU1208" s="255" t="s">
        <v>86</v>
      </c>
      <c r="AV1208" s="14" t="s">
        <v>86</v>
      </c>
      <c r="AW1208" s="14" t="s">
        <v>32</v>
      </c>
      <c r="AX1208" s="14" t="s">
        <v>75</v>
      </c>
      <c r="AY1208" s="255" t="s">
        <v>154</v>
      </c>
    </row>
    <row r="1209" spans="1:51" s="13" customFormat="1" ht="12">
      <c r="A1209" s="13"/>
      <c r="B1209" s="234"/>
      <c r="C1209" s="235"/>
      <c r="D1209" s="236" t="s">
        <v>162</v>
      </c>
      <c r="E1209" s="237" t="s">
        <v>1</v>
      </c>
      <c r="F1209" s="238" t="s">
        <v>403</v>
      </c>
      <c r="G1209" s="235"/>
      <c r="H1209" s="237" t="s">
        <v>1</v>
      </c>
      <c r="I1209" s="239"/>
      <c r="J1209" s="235"/>
      <c r="K1209" s="235"/>
      <c r="L1209" s="240"/>
      <c r="M1209" s="241"/>
      <c r="N1209" s="242"/>
      <c r="O1209" s="242"/>
      <c r="P1209" s="242"/>
      <c r="Q1209" s="242"/>
      <c r="R1209" s="242"/>
      <c r="S1209" s="242"/>
      <c r="T1209" s="24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4" t="s">
        <v>162</v>
      </c>
      <c r="AU1209" s="244" t="s">
        <v>86</v>
      </c>
      <c r="AV1209" s="13" t="s">
        <v>83</v>
      </c>
      <c r="AW1209" s="13" t="s">
        <v>32</v>
      </c>
      <c r="AX1209" s="13" t="s">
        <v>75</v>
      </c>
      <c r="AY1209" s="244" t="s">
        <v>154</v>
      </c>
    </row>
    <row r="1210" spans="1:51" s="14" customFormat="1" ht="12">
      <c r="A1210" s="14"/>
      <c r="B1210" s="245"/>
      <c r="C1210" s="246"/>
      <c r="D1210" s="236" t="s">
        <v>162</v>
      </c>
      <c r="E1210" s="247" t="s">
        <v>1</v>
      </c>
      <c r="F1210" s="248" t="s">
        <v>522</v>
      </c>
      <c r="G1210" s="246"/>
      <c r="H1210" s="249">
        <v>1.576</v>
      </c>
      <c r="I1210" s="250"/>
      <c r="J1210" s="246"/>
      <c r="K1210" s="246"/>
      <c r="L1210" s="251"/>
      <c r="M1210" s="252"/>
      <c r="N1210" s="253"/>
      <c r="O1210" s="253"/>
      <c r="P1210" s="253"/>
      <c r="Q1210" s="253"/>
      <c r="R1210" s="253"/>
      <c r="S1210" s="253"/>
      <c r="T1210" s="25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55" t="s">
        <v>162</v>
      </c>
      <c r="AU1210" s="255" t="s">
        <v>86</v>
      </c>
      <c r="AV1210" s="14" t="s">
        <v>86</v>
      </c>
      <c r="AW1210" s="14" t="s">
        <v>32</v>
      </c>
      <c r="AX1210" s="14" t="s">
        <v>75</v>
      </c>
      <c r="AY1210" s="255" t="s">
        <v>154</v>
      </c>
    </row>
    <row r="1211" spans="1:51" s="13" customFormat="1" ht="12">
      <c r="A1211" s="13"/>
      <c r="B1211" s="234"/>
      <c r="C1211" s="235"/>
      <c r="D1211" s="236" t="s">
        <v>162</v>
      </c>
      <c r="E1211" s="237" t="s">
        <v>1</v>
      </c>
      <c r="F1211" s="238" t="s">
        <v>163</v>
      </c>
      <c r="G1211" s="235"/>
      <c r="H1211" s="237" t="s">
        <v>1</v>
      </c>
      <c r="I1211" s="239"/>
      <c r="J1211" s="235"/>
      <c r="K1211" s="235"/>
      <c r="L1211" s="240"/>
      <c r="M1211" s="241"/>
      <c r="N1211" s="242"/>
      <c r="O1211" s="242"/>
      <c r="P1211" s="242"/>
      <c r="Q1211" s="242"/>
      <c r="R1211" s="242"/>
      <c r="S1211" s="242"/>
      <c r="T1211" s="24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4" t="s">
        <v>162</v>
      </c>
      <c r="AU1211" s="244" t="s">
        <v>86</v>
      </c>
      <c r="AV1211" s="13" t="s">
        <v>83</v>
      </c>
      <c r="AW1211" s="13" t="s">
        <v>32</v>
      </c>
      <c r="AX1211" s="13" t="s">
        <v>75</v>
      </c>
      <c r="AY1211" s="244" t="s">
        <v>154</v>
      </c>
    </row>
    <row r="1212" spans="1:51" s="13" customFormat="1" ht="12">
      <c r="A1212" s="13"/>
      <c r="B1212" s="234"/>
      <c r="C1212" s="235"/>
      <c r="D1212" s="236" t="s">
        <v>162</v>
      </c>
      <c r="E1212" s="237" t="s">
        <v>1</v>
      </c>
      <c r="F1212" s="238" t="s">
        <v>164</v>
      </c>
      <c r="G1212" s="235"/>
      <c r="H1212" s="237" t="s">
        <v>1</v>
      </c>
      <c r="I1212" s="239"/>
      <c r="J1212" s="235"/>
      <c r="K1212" s="235"/>
      <c r="L1212" s="240"/>
      <c r="M1212" s="241"/>
      <c r="N1212" s="242"/>
      <c r="O1212" s="242"/>
      <c r="P1212" s="242"/>
      <c r="Q1212" s="242"/>
      <c r="R1212" s="242"/>
      <c r="S1212" s="242"/>
      <c r="T1212" s="24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4" t="s">
        <v>162</v>
      </c>
      <c r="AU1212" s="244" t="s">
        <v>86</v>
      </c>
      <c r="AV1212" s="13" t="s">
        <v>83</v>
      </c>
      <c r="AW1212" s="13" t="s">
        <v>32</v>
      </c>
      <c r="AX1212" s="13" t="s">
        <v>75</v>
      </c>
      <c r="AY1212" s="244" t="s">
        <v>154</v>
      </c>
    </row>
    <row r="1213" spans="1:51" s="14" customFormat="1" ht="12">
      <c r="A1213" s="14"/>
      <c r="B1213" s="245"/>
      <c r="C1213" s="246"/>
      <c r="D1213" s="236" t="s">
        <v>162</v>
      </c>
      <c r="E1213" s="247" t="s">
        <v>1</v>
      </c>
      <c r="F1213" s="248" t="s">
        <v>523</v>
      </c>
      <c r="G1213" s="246"/>
      <c r="H1213" s="249">
        <v>1.773</v>
      </c>
      <c r="I1213" s="250"/>
      <c r="J1213" s="246"/>
      <c r="K1213" s="246"/>
      <c r="L1213" s="251"/>
      <c r="M1213" s="252"/>
      <c r="N1213" s="253"/>
      <c r="O1213" s="253"/>
      <c r="P1213" s="253"/>
      <c r="Q1213" s="253"/>
      <c r="R1213" s="253"/>
      <c r="S1213" s="253"/>
      <c r="T1213" s="25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55" t="s">
        <v>162</v>
      </c>
      <c r="AU1213" s="255" t="s">
        <v>86</v>
      </c>
      <c r="AV1213" s="14" t="s">
        <v>86</v>
      </c>
      <c r="AW1213" s="14" t="s">
        <v>32</v>
      </c>
      <c r="AX1213" s="14" t="s">
        <v>75</v>
      </c>
      <c r="AY1213" s="255" t="s">
        <v>154</v>
      </c>
    </row>
    <row r="1214" spans="1:51" s="14" customFormat="1" ht="12">
      <c r="A1214" s="14"/>
      <c r="B1214" s="245"/>
      <c r="C1214" s="246"/>
      <c r="D1214" s="236" t="s">
        <v>162</v>
      </c>
      <c r="E1214" s="247" t="s">
        <v>1</v>
      </c>
      <c r="F1214" s="248" t="s">
        <v>1298</v>
      </c>
      <c r="G1214" s="246"/>
      <c r="H1214" s="249">
        <v>1.499</v>
      </c>
      <c r="I1214" s="250"/>
      <c r="J1214" s="246"/>
      <c r="K1214" s="246"/>
      <c r="L1214" s="251"/>
      <c r="M1214" s="252"/>
      <c r="N1214" s="253"/>
      <c r="O1214" s="253"/>
      <c r="P1214" s="253"/>
      <c r="Q1214" s="253"/>
      <c r="R1214" s="253"/>
      <c r="S1214" s="253"/>
      <c r="T1214" s="25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5" t="s">
        <v>162</v>
      </c>
      <c r="AU1214" s="255" t="s">
        <v>86</v>
      </c>
      <c r="AV1214" s="14" t="s">
        <v>86</v>
      </c>
      <c r="AW1214" s="14" t="s">
        <v>32</v>
      </c>
      <c r="AX1214" s="14" t="s">
        <v>75</v>
      </c>
      <c r="AY1214" s="255" t="s">
        <v>154</v>
      </c>
    </row>
    <row r="1215" spans="1:51" s="15" customFormat="1" ht="12">
      <c r="A1215" s="15"/>
      <c r="B1215" s="256"/>
      <c r="C1215" s="257"/>
      <c r="D1215" s="236" t="s">
        <v>162</v>
      </c>
      <c r="E1215" s="258" t="s">
        <v>1</v>
      </c>
      <c r="F1215" s="259" t="s">
        <v>172</v>
      </c>
      <c r="G1215" s="257"/>
      <c r="H1215" s="260">
        <v>8</v>
      </c>
      <c r="I1215" s="261"/>
      <c r="J1215" s="257"/>
      <c r="K1215" s="257"/>
      <c r="L1215" s="262"/>
      <c r="M1215" s="263"/>
      <c r="N1215" s="264"/>
      <c r="O1215" s="264"/>
      <c r="P1215" s="264"/>
      <c r="Q1215" s="264"/>
      <c r="R1215" s="264"/>
      <c r="S1215" s="264"/>
      <c r="T1215" s="26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66" t="s">
        <v>162</v>
      </c>
      <c r="AU1215" s="266" t="s">
        <v>86</v>
      </c>
      <c r="AV1215" s="15" t="s">
        <v>160</v>
      </c>
      <c r="AW1215" s="15" t="s">
        <v>32</v>
      </c>
      <c r="AX1215" s="15" t="s">
        <v>83</v>
      </c>
      <c r="AY1215" s="266" t="s">
        <v>154</v>
      </c>
    </row>
    <row r="1216" spans="1:65" s="2" customFormat="1" ht="24.15" customHeight="1">
      <c r="A1216" s="39"/>
      <c r="B1216" s="40"/>
      <c r="C1216" s="220" t="s">
        <v>1299</v>
      </c>
      <c r="D1216" s="220" t="s">
        <v>156</v>
      </c>
      <c r="E1216" s="221" t="s">
        <v>1300</v>
      </c>
      <c r="F1216" s="222" t="s">
        <v>1301</v>
      </c>
      <c r="G1216" s="223" t="s">
        <v>231</v>
      </c>
      <c r="H1216" s="224">
        <v>8</v>
      </c>
      <c r="I1216" s="225"/>
      <c r="J1216" s="226">
        <f>ROUND(I1216*H1216,2)</f>
        <v>0</v>
      </c>
      <c r="K1216" s="227"/>
      <c r="L1216" s="45"/>
      <c r="M1216" s="228" t="s">
        <v>1</v>
      </c>
      <c r="N1216" s="229" t="s">
        <v>40</v>
      </c>
      <c r="O1216" s="92"/>
      <c r="P1216" s="230">
        <f>O1216*H1216</f>
        <v>0</v>
      </c>
      <c r="Q1216" s="230">
        <v>0</v>
      </c>
      <c r="R1216" s="230">
        <f>Q1216*H1216</f>
        <v>0</v>
      </c>
      <c r="S1216" s="230">
        <v>0</v>
      </c>
      <c r="T1216" s="231">
        <f>S1216*H1216</f>
        <v>0</v>
      </c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R1216" s="232" t="s">
        <v>267</v>
      </c>
      <c r="AT1216" s="232" t="s">
        <v>156</v>
      </c>
      <c r="AU1216" s="232" t="s">
        <v>86</v>
      </c>
      <c r="AY1216" s="18" t="s">
        <v>154</v>
      </c>
      <c r="BE1216" s="233">
        <f>IF(N1216="základní",J1216,0)</f>
        <v>0</v>
      </c>
      <c r="BF1216" s="233">
        <f>IF(N1216="snížená",J1216,0)</f>
        <v>0</v>
      </c>
      <c r="BG1216" s="233">
        <f>IF(N1216="zákl. přenesená",J1216,0)</f>
        <v>0</v>
      </c>
      <c r="BH1216" s="233">
        <f>IF(N1216="sníž. přenesená",J1216,0)</f>
        <v>0</v>
      </c>
      <c r="BI1216" s="233">
        <f>IF(N1216="nulová",J1216,0)</f>
        <v>0</v>
      </c>
      <c r="BJ1216" s="18" t="s">
        <v>83</v>
      </c>
      <c r="BK1216" s="233">
        <f>ROUND(I1216*H1216,2)</f>
        <v>0</v>
      </c>
      <c r="BL1216" s="18" t="s">
        <v>267</v>
      </c>
      <c r="BM1216" s="232" t="s">
        <v>1302</v>
      </c>
    </row>
    <row r="1217" spans="1:65" s="2" customFormat="1" ht="24.15" customHeight="1">
      <c r="A1217" s="39"/>
      <c r="B1217" s="40"/>
      <c r="C1217" s="220" t="s">
        <v>1303</v>
      </c>
      <c r="D1217" s="220" t="s">
        <v>156</v>
      </c>
      <c r="E1217" s="221" t="s">
        <v>1304</v>
      </c>
      <c r="F1217" s="222" t="s">
        <v>1305</v>
      </c>
      <c r="G1217" s="223" t="s">
        <v>231</v>
      </c>
      <c r="H1217" s="224">
        <v>8</v>
      </c>
      <c r="I1217" s="225"/>
      <c r="J1217" s="226">
        <f>ROUND(I1217*H1217,2)</f>
        <v>0</v>
      </c>
      <c r="K1217" s="227"/>
      <c r="L1217" s="45"/>
      <c r="M1217" s="228" t="s">
        <v>1</v>
      </c>
      <c r="N1217" s="229" t="s">
        <v>40</v>
      </c>
      <c r="O1217" s="92"/>
      <c r="P1217" s="230">
        <f>O1217*H1217</f>
        <v>0</v>
      </c>
      <c r="Q1217" s="230">
        <v>3E-05</v>
      </c>
      <c r="R1217" s="230">
        <f>Q1217*H1217</f>
        <v>0.00024</v>
      </c>
      <c r="S1217" s="230">
        <v>0</v>
      </c>
      <c r="T1217" s="231">
        <f>S1217*H1217</f>
        <v>0</v>
      </c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R1217" s="232" t="s">
        <v>267</v>
      </c>
      <c r="AT1217" s="232" t="s">
        <v>156</v>
      </c>
      <c r="AU1217" s="232" t="s">
        <v>86</v>
      </c>
      <c r="AY1217" s="18" t="s">
        <v>154</v>
      </c>
      <c r="BE1217" s="233">
        <f>IF(N1217="základní",J1217,0)</f>
        <v>0</v>
      </c>
      <c r="BF1217" s="233">
        <f>IF(N1217="snížená",J1217,0)</f>
        <v>0</v>
      </c>
      <c r="BG1217" s="233">
        <f>IF(N1217="zákl. přenesená",J1217,0)</f>
        <v>0</v>
      </c>
      <c r="BH1217" s="233">
        <f>IF(N1217="sníž. přenesená",J1217,0)</f>
        <v>0</v>
      </c>
      <c r="BI1217" s="233">
        <f>IF(N1217="nulová",J1217,0)</f>
        <v>0</v>
      </c>
      <c r="BJ1217" s="18" t="s">
        <v>83</v>
      </c>
      <c r="BK1217" s="233">
        <f>ROUND(I1217*H1217,2)</f>
        <v>0</v>
      </c>
      <c r="BL1217" s="18" t="s">
        <v>267</v>
      </c>
      <c r="BM1217" s="232" t="s">
        <v>1306</v>
      </c>
    </row>
    <row r="1218" spans="1:65" s="2" customFormat="1" ht="24.15" customHeight="1">
      <c r="A1218" s="39"/>
      <c r="B1218" s="40"/>
      <c r="C1218" s="220" t="s">
        <v>1307</v>
      </c>
      <c r="D1218" s="220" t="s">
        <v>156</v>
      </c>
      <c r="E1218" s="221" t="s">
        <v>1308</v>
      </c>
      <c r="F1218" s="222" t="s">
        <v>1309</v>
      </c>
      <c r="G1218" s="223" t="s">
        <v>231</v>
      </c>
      <c r="H1218" s="224">
        <v>8</v>
      </c>
      <c r="I1218" s="225"/>
      <c r="J1218" s="226">
        <f>ROUND(I1218*H1218,2)</f>
        <v>0</v>
      </c>
      <c r="K1218" s="227"/>
      <c r="L1218" s="45"/>
      <c r="M1218" s="228" t="s">
        <v>1</v>
      </c>
      <c r="N1218" s="229" t="s">
        <v>40</v>
      </c>
      <c r="O1218" s="92"/>
      <c r="P1218" s="230">
        <f>O1218*H1218</f>
        <v>0</v>
      </c>
      <c r="Q1218" s="230">
        <v>0.00013</v>
      </c>
      <c r="R1218" s="230">
        <f>Q1218*H1218</f>
        <v>0.00104</v>
      </c>
      <c r="S1218" s="230">
        <v>0</v>
      </c>
      <c r="T1218" s="231">
        <f>S1218*H1218</f>
        <v>0</v>
      </c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R1218" s="232" t="s">
        <v>267</v>
      </c>
      <c r="AT1218" s="232" t="s">
        <v>156</v>
      </c>
      <c r="AU1218" s="232" t="s">
        <v>86</v>
      </c>
      <c r="AY1218" s="18" t="s">
        <v>154</v>
      </c>
      <c r="BE1218" s="233">
        <f>IF(N1218="základní",J1218,0)</f>
        <v>0</v>
      </c>
      <c r="BF1218" s="233">
        <f>IF(N1218="snížená",J1218,0)</f>
        <v>0</v>
      </c>
      <c r="BG1218" s="233">
        <f>IF(N1218="zákl. přenesená",J1218,0)</f>
        <v>0</v>
      </c>
      <c r="BH1218" s="233">
        <f>IF(N1218="sníž. přenesená",J1218,0)</f>
        <v>0</v>
      </c>
      <c r="BI1218" s="233">
        <f>IF(N1218="nulová",J1218,0)</f>
        <v>0</v>
      </c>
      <c r="BJ1218" s="18" t="s">
        <v>83</v>
      </c>
      <c r="BK1218" s="233">
        <f>ROUND(I1218*H1218,2)</f>
        <v>0</v>
      </c>
      <c r="BL1218" s="18" t="s">
        <v>267</v>
      </c>
      <c r="BM1218" s="232" t="s">
        <v>1310</v>
      </c>
    </row>
    <row r="1219" spans="1:65" s="2" customFormat="1" ht="24.15" customHeight="1">
      <c r="A1219" s="39"/>
      <c r="B1219" s="40"/>
      <c r="C1219" s="220" t="s">
        <v>1311</v>
      </c>
      <c r="D1219" s="220" t="s">
        <v>156</v>
      </c>
      <c r="E1219" s="221" t="s">
        <v>1312</v>
      </c>
      <c r="F1219" s="222" t="s">
        <v>1313</v>
      </c>
      <c r="G1219" s="223" t="s">
        <v>231</v>
      </c>
      <c r="H1219" s="224">
        <v>8</v>
      </c>
      <c r="I1219" s="225"/>
      <c r="J1219" s="226">
        <f>ROUND(I1219*H1219,2)</f>
        <v>0</v>
      </c>
      <c r="K1219" s="227"/>
      <c r="L1219" s="45"/>
      <c r="M1219" s="228" t="s">
        <v>1</v>
      </c>
      <c r="N1219" s="229" t="s">
        <v>40</v>
      </c>
      <c r="O1219" s="92"/>
      <c r="P1219" s="230">
        <f>O1219*H1219</f>
        <v>0</v>
      </c>
      <c r="Q1219" s="230">
        <v>0.00029</v>
      </c>
      <c r="R1219" s="230">
        <f>Q1219*H1219</f>
        <v>0.00232</v>
      </c>
      <c r="S1219" s="230">
        <v>0</v>
      </c>
      <c r="T1219" s="231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32" t="s">
        <v>267</v>
      </c>
      <c r="AT1219" s="232" t="s">
        <v>156</v>
      </c>
      <c r="AU1219" s="232" t="s">
        <v>86</v>
      </c>
      <c r="AY1219" s="18" t="s">
        <v>154</v>
      </c>
      <c r="BE1219" s="233">
        <f>IF(N1219="základní",J1219,0)</f>
        <v>0</v>
      </c>
      <c r="BF1219" s="233">
        <f>IF(N1219="snížená",J1219,0)</f>
        <v>0</v>
      </c>
      <c r="BG1219" s="233">
        <f>IF(N1219="zákl. přenesená",J1219,0)</f>
        <v>0</v>
      </c>
      <c r="BH1219" s="233">
        <f>IF(N1219="sníž. přenesená",J1219,0)</f>
        <v>0</v>
      </c>
      <c r="BI1219" s="233">
        <f>IF(N1219="nulová",J1219,0)</f>
        <v>0</v>
      </c>
      <c r="BJ1219" s="18" t="s">
        <v>83</v>
      </c>
      <c r="BK1219" s="233">
        <f>ROUND(I1219*H1219,2)</f>
        <v>0</v>
      </c>
      <c r="BL1219" s="18" t="s">
        <v>267</v>
      </c>
      <c r="BM1219" s="232" t="s">
        <v>1314</v>
      </c>
    </row>
    <row r="1220" spans="1:63" s="12" customFormat="1" ht="22.8" customHeight="1">
      <c r="A1220" s="12"/>
      <c r="B1220" s="204"/>
      <c r="C1220" s="205"/>
      <c r="D1220" s="206" t="s">
        <v>74</v>
      </c>
      <c r="E1220" s="218" t="s">
        <v>1315</v>
      </c>
      <c r="F1220" s="218" t="s">
        <v>1316</v>
      </c>
      <c r="G1220" s="205"/>
      <c r="H1220" s="205"/>
      <c r="I1220" s="208"/>
      <c r="J1220" s="219">
        <f>BK1220</f>
        <v>0</v>
      </c>
      <c r="K1220" s="205"/>
      <c r="L1220" s="210"/>
      <c r="M1220" s="211"/>
      <c r="N1220" s="212"/>
      <c r="O1220" s="212"/>
      <c r="P1220" s="213">
        <f>SUM(P1221:P1262)</f>
        <v>0</v>
      </c>
      <c r="Q1220" s="212"/>
      <c r="R1220" s="213">
        <f>SUM(R1221:R1262)</f>
        <v>1.8724300000000003</v>
      </c>
      <c r="S1220" s="212"/>
      <c r="T1220" s="214">
        <f>SUM(T1221:T1262)</f>
        <v>0</v>
      </c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R1220" s="215" t="s">
        <v>86</v>
      </c>
      <c r="AT1220" s="216" t="s">
        <v>74</v>
      </c>
      <c r="AU1220" s="216" t="s">
        <v>83</v>
      </c>
      <c r="AY1220" s="215" t="s">
        <v>154</v>
      </c>
      <c r="BK1220" s="217">
        <f>SUM(BK1221:BK1262)</f>
        <v>0</v>
      </c>
    </row>
    <row r="1221" spans="1:65" s="2" customFormat="1" ht="16.5" customHeight="1">
      <c r="A1221" s="39"/>
      <c r="B1221" s="40"/>
      <c r="C1221" s="220" t="s">
        <v>1317</v>
      </c>
      <c r="D1221" s="220" t="s">
        <v>156</v>
      </c>
      <c r="E1221" s="221" t="s">
        <v>1318</v>
      </c>
      <c r="F1221" s="222" t="s">
        <v>1319</v>
      </c>
      <c r="G1221" s="223" t="s">
        <v>231</v>
      </c>
      <c r="H1221" s="224">
        <v>354</v>
      </c>
      <c r="I1221" s="225"/>
      <c r="J1221" s="226">
        <f>ROUND(I1221*H1221,2)</f>
        <v>0</v>
      </c>
      <c r="K1221" s="227"/>
      <c r="L1221" s="45"/>
      <c r="M1221" s="228" t="s">
        <v>1</v>
      </c>
      <c r="N1221" s="229" t="s">
        <v>40</v>
      </c>
      <c r="O1221" s="92"/>
      <c r="P1221" s="230">
        <f>O1221*H1221</f>
        <v>0</v>
      </c>
      <c r="Q1221" s="230">
        <v>3E-05</v>
      </c>
      <c r="R1221" s="230">
        <f>Q1221*H1221</f>
        <v>0.010620000000000001</v>
      </c>
      <c r="S1221" s="230">
        <v>0</v>
      </c>
      <c r="T1221" s="231">
        <f>S1221*H1221</f>
        <v>0</v>
      </c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R1221" s="232" t="s">
        <v>267</v>
      </c>
      <c r="AT1221" s="232" t="s">
        <v>156</v>
      </c>
      <c r="AU1221" s="232" t="s">
        <v>86</v>
      </c>
      <c r="AY1221" s="18" t="s">
        <v>154</v>
      </c>
      <c r="BE1221" s="233">
        <f>IF(N1221="základní",J1221,0)</f>
        <v>0</v>
      </c>
      <c r="BF1221" s="233">
        <f>IF(N1221="snížená",J1221,0)</f>
        <v>0</v>
      </c>
      <c r="BG1221" s="233">
        <f>IF(N1221="zákl. přenesená",J1221,0)</f>
        <v>0</v>
      </c>
      <c r="BH1221" s="233">
        <f>IF(N1221="sníž. přenesená",J1221,0)</f>
        <v>0</v>
      </c>
      <c r="BI1221" s="233">
        <f>IF(N1221="nulová",J1221,0)</f>
        <v>0</v>
      </c>
      <c r="BJ1221" s="18" t="s">
        <v>83</v>
      </c>
      <c r="BK1221" s="233">
        <f>ROUND(I1221*H1221,2)</f>
        <v>0</v>
      </c>
      <c r="BL1221" s="18" t="s">
        <v>267</v>
      </c>
      <c r="BM1221" s="232" t="s">
        <v>1320</v>
      </c>
    </row>
    <row r="1222" spans="1:51" s="13" customFormat="1" ht="12">
      <c r="A1222" s="13"/>
      <c r="B1222" s="234"/>
      <c r="C1222" s="235"/>
      <c r="D1222" s="236" t="s">
        <v>162</v>
      </c>
      <c r="E1222" s="237" t="s">
        <v>1</v>
      </c>
      <c r="F1222" s="238" t="s">
        <v>1321</v>
      </c>
      <c r="G1222" s="235"/>
      <c r="H1222" s="237" t="s">
        <v>1</v>
      </c>
      <c r="I1222" s="239"/>
      <c r="J1222" s="235"/>
      <c r="K1222" s="235"/>
      <c r="L1222" s="240"/>
      <c r="M1222" s="241"/>
      <c r="N1222" s="242"/>
      <c r="O1222" s="242"/>
      <c r="P1222" s="242"/>
      <c r="Q1222" s="242"/>
      <c r="R1222" s="242"/>
      <c r="S1222" s="242"/>
      <c r="T1222" s="24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4" t="s">
        <v>162</v>
      </c>
      <c r="AU1222" s="244" t="s">
        <v>86</v>
      </c>
      <c r="AV1222" s="13" t="s">
        <v>83</v>
      </c>
      <c r="AW1222" s="13" t="s">
        <v>32</v>
      </c>
      <c r="AX1222" s="13" t="s">
        <v>75</v>
      </c>
      <c r="AY1222" s="244" t="s">
        <v>154</v>
      </c>
    </row>
    <row r="1223" spans="1:51" s="13" customFormat="1" ht="12">
      <c r="A1223" s="13"/>
      <c r="B1223" s="234"/>
      <c r="C1223" s="235"/>
      <c r="D1223" s="236" t="s">
        <v>162</v>
      </c>
      <c r="E1223" s="237" t="s">
        <v>1</v>
      </c>
      <c r="F1223" s="238" t="s">
        <v>1322</v>
      </c>
      <c r="G1223" s="235"/>
      <c r="H1223" s="237" t="s">
        <v>1</v>
      </c>
      <c r="I1223" s="239"/>
      <c r="J1223" s="235"/>
      <c r="K1223" s="235"/>
      <c r="L1223" s="240"/>
      <c r="M1223" s="241"/>
      <c r="N1223" s="242"/>
      <c r="O1223" s="242"/>
      <c r="P1223" s="242"/>
      <c r="Q1223" s="242"/>
      <c r="R1223" s="242"/>
      <c r="S1223" s="242"/>
      <c r="T1223" s="24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4" t="s">
        <v>162</v>
      </c>
      <c r="AU1223" s="244" t="s">
        <v>86</v>
      </c>
      <c r="AV1223" s="13" t="s">
        <v>83</v>
      </c>
      <c r="AW1223" s="13" t="s">
        <v>32</v>
      </c>
      <c r="AX1223" s="13" t="s">
        <v>75</v>
      </c>
      <c r="AY1223" s="244" t="s">
        <v>154</v>
      </c>
    </row>
    <row r="1224" spans="1:51" s="14" customFormat="1" ht="12">
      <c r="A1224" s="14"/>
      <c r="B1224" s="245"/>
      <c r="C1224" s="246"/>
      <c r="D1224" s="236" t="s">
        <v>162</v>
      </c>
      <c r="E1224" s="247" t="s">
        <v>1</v>
      </c>
      <c r="F1224" s="248" t="s">
        <v>300</v>
      </c>
      <c r="G1224" s="246"/>
      <c r="H1224" s="249">
        <v>354</v>
      </c>
      <c r="I1224" s="250"/>
      <c r="J1224" s="246"/>
      <c r="K1224" s="246"/>
      <c r="L1224" s="251"/>
      <c r="M1224" s="252"/>
      <c r="N1224" s="253"/>
      <c r="O1224" s="253"/>
      <c r="P1224" s="253"/>
      <c r="Q1224" s="253"/>
      <c r="R1224" s="253"/>
      <c r="S1224" s="253"/>
      <c r="T1224" s="25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55" t="s">
        <v>162</v>
      </c>
      <c r="AU1224" s="255" t="s">
        <v>86</v>
      </c>
      <c r="AV1224" s="14" t="s">
        <v>86</v>
      </c>
      <c r="AW1224" s="14" t="s">
        <v>32</v>
      </c>
      <c r="AX1224" s="14" t="s">
        <v>83</v>
      </c>
      <c r="AY1224" s="255" t="s">
        <v>154</v>
      </c>
    </row>
    <row r="1225" spans="1:65" s="2" customFormat="1" ht="24.15" customHeight="1">
      <c r="A1225" s="39"/>
      <c r="B1225" s="40"/>
      <c r="C1225" s="220" t="s">
        <v>1323</v>
      </c>
      <c r="D1225" s="220" t="s">
        <v>156</v>
      </c>
      <c r="E1225" s="221" t="s">
        <v>1324</v>
      </c>
      <c r="F1225" s="222" t="s">
        <v>1325</v>
      </c>
      <c r="G1225" s="223" t="s">
        <v>231</v>
      </c>
      <c r="H1225" s="224">
        <v>528</v>
      </c>
      <c r="I1225" s="225"/>
      <c r="J1225" s="226">
        <f>ROUND(I1225*H1225,2)</f>
        <v>0</v>
      </c>
      <c r="K1225" s="227"/>
      <c r="L1225" s="45"/>
      <c r="M1225" s="228" t="s">
        <v>1</v>
      </c>
      <c r="N1225" s="229" t="s">
        <v>40</v>
      </c>
      <c r="O1225" s="92"/>
      <c r="P1225" s="230">
        <f>O1225*H1225</f>
        <v>0</v>
      </c>
      <c r="Q1225" s="230">
        <v>0.00318</v>
      </c>
      <c r="R1225" s="230">
        <f>Q1225*H1225</f>
        <v>1.67904</v>
      </c>
      <c r="S1225" s="230">
        <v>0</v>
      </c>
      <c r="T1225" s="231">
        <f>S1225*H1225</f>
        <v>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R1225" s="232" t="s">
        <v>267</v>
      </c>
      <c r="AT1225" s="232" t="s">
        <v>156</v>
      </c>
      <c r="AU1225" s="232" t="s">
        <v>86</v>
      </c>
      <c r="AY1225" s="18" t="s">
        <v>154</v>
      </c>
      <c r="BE1225" s="233">
        <f>IF(N1225="základní",J1225,0)</f>
        <v>0</v>
      </c>
      <c r="BF1225" s="233">
        <f>IF(N1225="snížená",J1225,0)</f>
        <v>0</v>
      </c>
      <c r="BG1225" s="233">
        <f>IF(N1225="zákl. přenesená",J1225,0)</f>
        <v>0</v>
      </c>
      <c r="BH1225" s="233">
        <f>IF(N1225="sníž. přenesená",J1225,0)</f>
        <v>0</v>
      </c>
      <c r="BI1225" s="233">
        <f>IF(N1225="nulová",J1225,0)</f>
        <v>0</v>
      </c>
      <c r="BJ1225" s="18" t="s">
        <v>83</v>
      </c>
      <c r="BK1225" s="233">
        <f>ROUND(I1225*H1225,2)</f>
        <v>0</v>
      </c>
      <c r="BL1225" s="18" t="s">
        <v>267</v>
      </c>
      <c r="BM1225" s="232" t="s">
        <v>1326</v>
      </c>
    </row>
    <row r="1226" spans="1:51" s="13" customFormat="1" ht="12">
      <c r="A1226" s="13"/>
      <c r="B1226" s="234"/>
      <c r="C1226" s="235"/>
      <c r="D1226" s="236" t="s">
        <v>162</v>
      </c>
      <c r="E1226" s="237" t="s">
        <v>1</v>
      </c>
      <c r="F1226" s="238" t="s">
        <v>1327</v>
      </c>
      <c r="G1226" s="235"/>
      <c r="H1226" s="237" t="s">
        <v>1</v>
      </c>
      <c r="I1226" s="239"/>
      <c r="J1226" s="235"/>
      <c r="K1226" s="235"/>
      <c r="L1226" s="240"/>
      <c r="M1226" s="241"/>
      <c r="N1226" s="242"/>
      <c r="O1226" s="242"/>
      <c r="P1226" s="242"/>
      <c r="Q1226" s="242"/>
      <c r="R1226" s="242"/>
      <c r="S1226" s="242"/>
      <c r="T1226" s="24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4" t="s">
        <v>162</v>
      </c>
      <c r="AU1226" s="244" t="s">
        <v>86</v>
      </c>
      <c r="AV1226" s="13" t="s">
        <v>83</v>
      </c>
      <c r="AW1226" s="13" t="s">
        <v>32</v>
      </c>
      <c r="AX1226" s="13" t="s">
        <v>75</v>
      </c>
      <c r="AY1226" s="244" t="s">
        <v>154</v>
      </c>
    </row>
    <row r="1227" spans="1:51" s="13" customFormat="1" ht="12">
      <c r="A1227" s="13"/>
      <c r="B1227" s="234"/>
      <c r="C1227" s="235"/>
      <c r="D1227" s="236" t="s">
        <v>162</v>
      </c>
      <c r="E1227" s="237" t="s">
        <v>1</v>
      </c>
      <c r="F1227" s="238" t="s">
        <v>1328</v>
      </c>
      <c r="G1227" s="235"/>
      <c r="H1227" s="237" t="s">
        <v>1</v>
      </c>
      <c r="I1227" s="239"/>
      <c r="J1227" s="235"/>
      <c r="K1227" s="235"/>
      <c r="L1227" s="240"/>
      <c r="M1227" s="241"/>
      <c r="N1227" s="242"/>
      <c r="O1227" s="242"/>
      <c r="P1227" s="242"/>
      <c r="Q1227" s="242"/>
      <c r="R1227" s="242"/>
      <c r="S1227" s="242"/>
      <c r="T1227" s="24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4" t="s">
        <v>162</v>
      </c>
      <c r="AU1227" s="244" t="s">
        <v>86</v>
      </c>
      <c r="AV1227" s="13" t="s">
        <v>83</v>
      </c>
      <c r="AW1227" s="13" t="s">
        <v>32</v>
      </c>
      <c r="AX1227" s="13" t="s">
        <v>75</v>
      </c>
      <c r="AY1227" s="244" t="s">
        <v>154</v>
      </c>
    </row>
    <row r="1228" spans="1:51" s="14" customFormat="1" ht="12">
      <c r="A1228" s="14"/>
      <c r="B1228" s="245"/>
      <c r="C1228" s="246"/>
      <c r="D1228" s="236" t="s">
        <v>162</v>
      </c>
      <c r="E1228" s="247" t="s">
        <v>1</v>
      </c>
      <c r="F1228" s="248" t="s">
        <v>300</v>
      </c>
      <c r="G1228" s="246"/>
      <c r="H1228" s="249">
        <v>354</v>
      </c>
      <c r="I1228" s="250"/>
      <c r="J1228" s="246"/>
      <c r="K1228" s="246"/>
      <c r="L1228" s="251"/>
      <c r="M1228" s="252"/>
      <c r="N1228" s="253"/>
      <c r="O1228" s="253"/>
      <c r="P1228" s="253"/>
      <c r="Q1228" s="253"/>
      <c r="R1228" s="253"/>
      <c r="S1228" s="253"/>
      <c r="T1228" s="25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55" t="s">
        <v>162</v>
      </c>
      <c r="AU1228" s="255" t="s">
        <v>86</v>
      </c>
      <c r="AV1228" s="14" t="s">
        <v>86</v>
      </c>
      <c r="AW1228" s="14" t="s">
        <v>32</v>
      </c>
      <c r="AX1228" s="14" t="s">
        <v>75</v>
      </c>
      <c r="AY1228" s="255" t="s">
        <v>154</v>
      </c>
    </row>
    <row r="1229" spans="1:51" s="13" customFormat="1" ht="12">
      <c r="A1229" s="13"/>
      <c r="B1229" s="234"/>
      <c r="C1229" s="235"/>
      <c r="D1229" s="236" t="s">
        <v>162</v>
      </c>
      <c r="E1229" s="237" t="s">
        <v>1</v>
      </c>
      <c r="F1229" s="238" t="s">
        <v>1329</v>
      </c>
      <c r="G1229" s="235"/>
      <c r="H1229" s="237" t="s">
        <v>1</v>
      </c>
      <c r="I1229" s="239"/>
      <c r="J1229" s="235"/>
      <c r="K1229" s="235"/>
      <c r="L1229" s="240"/>
      <c r="M1229" s="241"/>
      <c r="N1229" s="242"/>
      <c r="O1229" s="242"/>
      <c r="P1229" s="242"/>
      <c r="Q1229" s="242"/>
      <c r="R1229" s="242"/>
      <c r="S1229" s="242"/>
      <c r="T1229" s="24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44" t="s">
        <v>162</v>
      </c>
      <c r="AU1229" s="244" t="s">
        <v>86</v>
      </c>
      <c r="AV1229" s="13" t="s">
        <v>83</v>
      </c>
      <c r="AW1229" s="13" t="s">
        <v>32</v>
      </c>
      <c r="AX1229" s="13" t="s">
        <v>75</v>
      </c>
      <c r="AY1229" s="244" t="s">
        <v>154</v>
      </c>
    </row>
    <row r="1230" spans="1:51" s="14" customFormat="1" ht="12">
      <c r="A1230" s="14"/>
      <c r="B1230" s="245"/>
      <c r="C1230" s="246"/>
      <c r="D1230" s="236" t="s">
        <v>162</v>
      </c>
      <c r="E1230" s="247" t="s">
        <v>1</v>
      </c>
      <c r="F1230" s="248" t="s">
        <v>1330</v>
      </c>
      <c r="G1230" s="246"/>
      <c r="H1230" s="249">
        <v>114</v>
      </c>
      <c r="I1230" s="250"/>
      <c r="J1230" s="246"/>
      <c r="K1230" s="246"/>
      <c r="L1230" s="251"/>
      <c r="M1230" s="252"/>
      <c r="N1230" s="253"/>
      <c r="O1230" s="253"/>
      <c r="P1230" s="253"/>
      <c r="Q1230" s="253"/>
      <c r="R1230" s="253"/>
      <c r="S1230" s="253"/>
      <c r="T1230" s="25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5" t="s">
        <v>162</v>
      </c>
      <c r="AU1230" s="255" t="s">
        <v>86</v>
      </c>
      <c r="AV1230" s="14" t="s">
        <v>86</v>
      </c>
      <c r="AW1230" s="14" t="s">
        <v>32</v>
      </c>
      <c r="AX1230" s="14" t="s">
        <v>75</v>
      </c>
      <c r="AY1230" s="255" t="s">
        <v>154</v>
      </c>
    </row>
    <row r="1231" spans="1:51" s="14" customFormat="1" ht="12">
      <c r="A1231" s="14"/>
      <c r="B1231" s="245"/>
      <c r="C1231" s="246"/>
      <c r="D1231" s="236" t="s">
        <v>162</v>
      </c>
      <c r="E1231" s="247" t="s">
        <v>1</v>
      </c>
      <c r="F1231" s="248" t="s">
        <v>1331</v>
      </c>
      <c r="G1231" s="246"/>
      <c r="H1231" s="249">
        <v>60</v>
      </c>
      <c r="I1231" s="250"/>
      <c r="J1231" s="246"/>
      <c r="K1231" s="246"/>
      <c r="L1231" s="251"/>
      <c r="M1231" s="252"/>
      <c r="N1231" s="253"/>
      <c r="O1231" s="253"/>
      <c r="P1231" s="253"/>
      <c r="Q1231" s="253"/>
      <c r="R1231" s="253"/>
      <c r="S1231" s="253"/>
      <c r="T1231" s="25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5" t="s">
        <v>162</v>
      </c>
      <c r="AU1231" s="255" t="s">
        <v>86</v>
      </c>
      <c r="AV1231" s="14" t="s">
        <v>86</v>
      </c>
      <c r="AW1231" s="14" t="s">
        <v>32</v>
      </c>
      <c r="AX1231" s="14" t="s">
        <v>75</v>
      </c>
      <c r="AY1231" s="255" t="s">
        <v>154</v>
      </c>
    </row>
    <row r="1232" spans="1:51" s="15" customFormat="1" ht="12">
      <c r="A1232" s="15"/>
      <c r="B1232" s="256"/>
      <c r="C1232" s="257"/>
      <c r="D1232" s="236" t="s">
        <v>162</v>
      </c>
      <c r="E1232" s="258" t="s">
        <v>1</v>
      </c>
      <c r="F1232" s="259" t="s">
        <v>172</v>
      </c>
      <c r="G1232" s="257"/>
      <c r="H1232" s="260">
        <v>528</v>
      </c>
      <c r="I1232" s="261"/>
      <c r="J1232" s="257"/>
      <c r="K1232" s="257"/>
      <c r="L1232" s="262"/>
      <c r="M1232" s="263"/>
      <c r="N1232" s="264"/>
      <c r="O1232" s="264"/>
      <c r="P1232" s="264"/>
      <c r="Q1232" s="264"/>
      <c r="R1232" s="264"/>
      <c r="S1232" s="264"/>
      <c r="T1232" s="26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T1232" s="266" t="s">
        <v>162</v>
      </c>
      <c r="AU1232" s="266" t="s">
        <v>86</v>
      </c>
      <c r="AV1232" s="15" t="s">
        <v>160</v>
      </c>
      <c r="AW1232" s="15" t="s">
        <v>32</v>
      </c>
      <c r="AX1232" s="15" t="s">
        <v>83</v>
      </c>
      <c r="AY1232" s="266" t="s">
        <v>154</v>
      </c>
    </row>
    <row r="1233" spans="1:65" s="2" customFormat="1" ht="33" customHeight="1">
      <c r="A1233" s="39"/>
      <c r="B1233" s="40"/>
      <c r="C1233" s="220" t="s">
        <v>1332</v>
      </c>
      <c r="D1233" s="220" t="s">
        <v>156</v>
      </c>
      <c r="E1233" s="221" t="s">
        <v>1333</v>
      </c>
      <c r="F1233" s="222" t="s">
        <v>1334</v>
      </c>
      <c r="G1233" s="223" t="s">
        <v>231</v>
      </c>
      <c r="H1233" s="224">
        <v>373</v>
      </c>
      <c r="I1233" s="225"/>
      <c r="J1233" s="226">
        <f>ROUND(I1233*H1233,2)</f>
        <v>0</v>
      </c>
      <c r="K1233" s="227"/>
      <c r="L1233" s="45"/>
      <c r="M1233" s="228" t="s">
        <v>1</v>
      </c>
      <c r="N1233" s="229" t="s">
        <v>40</v>
      </c>
      <c r="O1233" s="92"/>
      <c r="P1233" s="230">
        <f>O1233*H1233</f>
        <v>0</v>
      </c>
      <c r="Q1233" s="230">
        <v>0.00026</v>
      </c>
      <c r="R1233" s="230">
        <f>Q1233*H1233</f>
        <v>0.09698</v>
      </c>
      <c r="S1233" s="230">
        <v>0</v>
      </c>
      <c r="T1233" s="231">
        <f>S1233*H1233</f>
        <v>0</v>
      </c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R1233" s="232" t="s">
        <v>267</v>
      </c>
      <c r="AT1233" s="232" t="s">
        <v>156</v>
      </c>
      <c r="AU1233" s="232" t="s">
        <v>86</v>
      </c>
      <c r="AY1233" s="18" t="s">
        <v>154</v>
      </c>
      <c r="BE1233" s="233">
        <f>IF(N1233="základní",J1233,0)</f>
        <v>0</v>
      </c>
      <c r="BF1233" s="233">
        <f>IF(N1233="snížená",J1233,0)</f>
        <v>0</v>
      </c>
      <c r="BG1233" s="233">
        <f>IF(N1233="zákl. přenesená",J1233,0)</f>
        <v>0</v>
      </c>
      <c r="BH1233" s="233">
        <f>IF(N1233="sníž. přenesená",J1233,0)</f>
        <v>0</v>
      </c>
      <c r="BI1233" s="233">
        <f>IF(N1233="nulová",J1233,0)</f>
        <v>0</v>
      </c>
      <c r="BJ1233" s="18" t="s">
        <v>83</v>
      </c>
      <c r="BK1233" s="233">
        <f>ROUND(I1233*H1233,2)</f>
        <v>0</v>
      </c>
      <c r="BL1233" s="18" t="s">
        <v>267</v>
      </c>
      <c r="BM1233" s="232" t="s">
        <v>1335</v>
      </c>
    </row>
    <row r="1234" spans="1:51" s="13" customFormat="1" ht="12">
      <c r="A1234" s="13"/>
      <c r="B1234" s="234"/>
      <c r="C1234" s="235"/>
      <c r="D1234" s="236" t="s">
        <v>162</v>
      </c>
      <c r="E1234" s="237" t="s">
        <v>1</v>
      </c>
      <c r="F1234" s="238" t="s">
        <v>167</v>
      </c>
      <c r="G1234" s="235"/>
      <c r="H1234" s="237" t="s">
        <v>1</v>
      </c>
      <c r="I1234" s="239"/>
      <c r="J1234" s="235"/>
      <c r="K1234" s="235"/>
      <c r="L1234" s="240"/>
      <c r="M1234" s="241"/>
      <c r="N1234" s="242"/>
      <c r="O1234" s="242"/>
      <c r="P1234" s="242"/>
      <c r="Q1234" s="242"/>
      <c r="R1234" s="242"/>
      <c r="S1234" s="242"/>
      <c r="T1234" s="24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4" t="s">
        <v>162</v>
      </c>
      <c r="AU1234" s="244" t="s">
        <v>86</v>
      </c>
      <c r="AV1234" s="13" t="s">
        <v>83</v>
      </c>
      <c r="AW1234" s="13" t="s">
        <v>32</v>
      </c>
      <c r="AX1234" s="13" t="s">
        <v>75</v>
      </c>
      <c r="AY1234" s="244" t="s">
        <v>154</v>
      </c>
    </row>
    <row r="1235" spans="1:51" s="13" customFormat="1" ht="12">
      <c r="A1235" s="13"/>
      <c r="B1235" s="234"/>
      <c r="C1235" s="235"/>
      <c r="D1235" s="236" t="s">
        <v>162</v>
      </c>
      <c r="E1235" s="237" t="s">
        <v>1</v>
      </c>
      <c r="F1235" s="238" t="s">
        <v>254</v>
      </c>
      <c r="G1235" s="235"/>
      <c r="H1235" s="237" t="s">
        <v>1</v>
      </c>
      <c r="I1235" s="239"/>
      <c r="J1235" s="235"/>
      <c r="K1235" s="235"/>
      <c r="L1235" s="240"/>
      <c r="M1235" s="241"/>
      <c r="N1235" s="242"/>
      <c r="O1235" s="242"/>
      <c r="P1235" s="242"/>
      <c r="Q1235" s="242"/>
      <c r="R1235" s="242"/>
      <c r="S1235" s="242"/>
      <c r="T1235" s="24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4" t="s">
        <v>162</v>
      </c>
      <c r="AU1235" s="244" t="s">
        <v>86</v>
      </c>
      <c r="AV1235" s="13" t="s">
        <v>83</v>
      </c>
      <c r="AW1235" s="13" t="s">
        <v>32</v>
      </c>
      <c r="AX1235" s="13" t="s">
        <v>75</v>
      </c>
      <c r="AY1235" s="244" t="s">
        <v>154</v>
      </c>
    </row>
    <row r="1236" spans="1:51" s="14" customFormat="1" ht="12">
      <c r="A1236" s="14"/>
      <c r="B1236" s="245"/>
      <c r="C1236" s="246"/>
      <c r="D1236" s="236" t="s">
        <v>162</v>
      </c>
      <c r="E1236" s="247" t="s">
        <v>1</v>
      </c>
      <c r="F1236" s="248" t="s">
        <v>1336</v>
      </c>
      <c r="G1236" s="246"/>
      <c r="H1236" s="249">
        <v>40.88</v>
      </c>
      <c r="I1236" s="250"/>
      <c r="J1236" s="246"/>
      <c r="K1236" s="246"/>
      <c r="L1236" s="251"/>
      <c r="M1236" s="252"/>
      <c r="N1236" s="253"/>
      <c r="O1236" s="253"/>
      <c r="P1236" s="253"/>
      <c r="Q1236" s="253"/>
      <c r="R1236" s="253"/>
      <c r="S1236" s="253"/>
      <c r="T1236" s="25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55" t="s">
        <v>162</v>
      </c>
      <c r="AU1236" s="255" t="s">
        <v>86</v>
      </c>
      <c r="AV1236" s="14" t="s">
        <v>86</v>
      </c>
      <c r="AW1236" s="14" t="s">
        <v>32</v>
      </c>
      <c r="AX1236" s="14" t="s">
        <v>75</v>
      </c>
      <c r="AY1236" s="255" t="s">
        <v>154</v>
      </c>
    </row>
    <row r="1237" spans="1:51" s="14" customFormat="1" ht="12">
      <c r="A1237" s="14"/>
      <c r="B1237" s="245"/>
      <c r="C1237" s="246"/>
      <c r="D1237" s="236" t="s">
        <v>162</v>
      </c>
      <c r="E1237" s="247" t="s">
        <v>1</v>
      </c>
      <c r="F1237" s="248" t="s">
        <v>1337</v>
      </c>
      <c r="G1237" s="246"/>
      <c r="H1237" s="249">
        <v>-3.52</v>
      </c>
      <c r="I1237" s="250"/>
      <c r="J1237" s="246"/>
      <c r="K1237" s="246"/>
      <c r="L1237" s="251"/>
      <c r="M1237" s="252"/>
      <c r="N1237" s="253"/>
      <c r="O1237" s="253"/>
      <c r="P1237" s="253"/>
      <c r="Q1237" s="253"/>
      <c r="R1237" s="253"/>
      <c r="S1237" s="253"/>
      <c r="T1237" s="25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5" t="s">
        <v>162</v>
      </c>
      <c r="AU1237" s="255" t="s">
        <v>86</v>
      </c>
      <c r="AV1237" s="14" t="s">
        <v>86</v>
      </c>
      <c r="AW1237" s="14" t="s">
        <v>32</v>
      </c>
      <c r="AX1237" s="14" t="s">
        <v>75</v>
      </c>
      <c r="AY1237" s="255" t="s">
        <v>154</v>
      </c>
    </row>
    <row r="1238" spans="1:51" s="13" customFormat="1" ht="12">
      <c r="A1238" s="13"/>
      <c r="B1238" s="234"/>
      <c r="C1238" s="235"/>
      <c r="D1238" s="236" t="s">
        <v>162</v>
      </c>
      <c r="E1238" s="237" t="s">
        <v>1</v>
      </c>
      <c r="F1238" s="238" t="s">
        <v>665</v>
      </c>
      <c r="G1238" s="235"/>
      <c r="H1238" s="237" t="s">
        <v>1</v>
      </c>
      <c r="I1238" s="239"/>
      <c r="J1238" s="235"/>
      <c r="K1238" s="235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4" t="s">
        <v>162</v>
      </c>
      <c r="AU1238" s="244" t="s">
        <v>86</v>
      </c>
      <c r="AV1238" s="13" t="s">
        <v>83</v>
      </c>
      <c r="AW1238" s="13" t="s">
        <v>32</v>
      </c>
      <c r="AX1238" s="13" t="s">
        <v>75</v>
      </c>
      <c r="AY1238" s="244" t="s">
        <v>154</v>
      </c>
    </row>
    <row r="1239" spans="1:51" s="14" customFormat="1" ht="12">
      <c r="A1239" s="14"/>
      <c r="B1239" s="245"/>
      <c r="C1239" s="246"/>
      <c r="D1239" s="236" t="s">
        <v>162</v>
      </c>
      <c r="E1239" s="247" t="s">
        <v>1</v>
      </c>
      <c r="F1239" s="248" t="s">
        <v>331</v>
      </c>
      <c r="G1239" s="246"/>
      <c r="H1239" s="249">
        <v>52.1</v>
      </c>
      <c r="I1239" s="250"/>
      <c r="J1239" s="246"/>
      <c r="K1239" s="246"/>
      <c r="L1239" s="251"/>
      <c r="M1239" s="252"/>
      <c r="N1239" s="253"/>
      <c r="O1239" s="253"/>
      <c r="P1239" s="253"/>
      <c r="Q1239" s="253"/>
      <c r="R1239" s="253"/>
      <c r="S1239" s="253"/>
      <c r="T1239" s="25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5" t="s">
        <v>162</v>
      </c>
      <c r="AU1239" s="255" t="s">
        <v>86</v>
      </c>
      <c r="AV1239" s="14" t="s">
        <v>86</v>
      </c>
      <c r="AW1239" s="14" t="s">
        <v>32</v>
      </c>
      <c r="AX1239" s="14" t="s">
        <v>75</v>
      </c>
      <c r="AY1239" s="255" t="s">
        <v>154</v>
      </c>
    </row>
    <row r="1240" spans="1:51" s="13" customFormat="1" ht="12">
      <c r="A1240" s="13"/>
      <c r="B1240" s="234"/>
      <c r="C1240" s="235"/>
      <c r="D1240" s="236" t="s">
        <v>162</v>
      </c>
      <c r="E1240" s="237" t="s">
        <v>1</v>
      </c>
      <c r="F1240" s="238" t="s">
        <v>401</v>
      </c>
      <c r="G1240" s="235"/>
      <c r="H1240" s="237" t="s">
        <v>1</v>
      </c>
      <c r="I1240" s="239"/>
      <c r="J1240" s="235"/>
      <c r="K1240" s="235"/>
      <c r="L1240" s="240"/>
      <c r="M1240" s="241"/>
      <c r="N1240" s="242"/>
      <c r="O1240" s="242"/>
      <c r="P1240" s="242"/>
      <c r="Q1240" s="242"/>
      <c r="R1240" s="242"/>
      <c r="S1240" s="242"/>
      <c r="T1240" s="24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4" t="s">
        <v>162</v>
      </c>
      <c r="AU1240" s="244" t="s">
        <v>86</v>
      </c>
      <c r="AV1240" s="13" t="s">
        <v>83</v>
      </c>
      <c r="AW1240" s="13" t="s">
        <v>32</v>
      </c>
      <c r="AX1240" s="13" t="s">
        <v>75</v>
      </c>
      <c r="AY1240" s="244" t="s">
        <v>154</v>
      </c>
    </row>
    <row r="1241" spans="1:51" s="14" customFormat="1" ht="12">
      <c r="A1241" s="14"/>
      <c r="B1241" s="245"/>
      <c r="C1241" s="246"/>
      <c r="D1241" s="236" t="s">
        <v>162</v>
      </c>
      <c r="E1241" s="247" t="s">
        <v>1</v>
      </c>
      <c r="F1241" s="248" t="s">
        <v>1338</v>
      </c>
      <c r="G1241" s="246"/>
      <c r="H1241" s="249">
        <v>103.68</v>
      </c>
      <c r="I1241" s="250"/>
      <c r="J1241" s="246"/>
      <c r="K1241" s="246"/>
      <c r="L1241" s="251"/>
      <c r="M1241" s="252"/>
      <c r="N1241" s="253"/>
      <c r="O1241" s="253"/>
      <c r="P1241" s="253"/>
      <c r="Q1241" s="253"/>
      <c r="R1241" s="253"/>
      <c r="S1241" s="253"/>
      <c r="T1241" s="25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55" t="s">
        <v>162</v>
      </c>
      <c r="AU1241" s="255" t="s">
        <v>86</v>
      </c>
      <c r="AV1241" s="14" t="s">
        <v>86</v>
      </c>
      <c r="AW1241" s="14" t="s">
        <v>32</v>
      </c>
      <c r="AX1241" s="14" t="s">
        <v>75</v>
      </c>
      <c r="AY1241" s="255" t="s">
        <v>154</v>
      </c>
    </row>
    <row r="1242" spans="1:51" s="13" customFormat="1" ht="12">
      <c r="A1242" s="13"/>
      <c r="B1242" s="234"/>
      <c r="C1242" s="235"/>
      <c r="D1242" s="236" t="s">
        <v>162</v>
      </c>
      <c r="E1242" s="237" t="s">
        <v>1</v>
      </c>
      <c r="F1242" s="238" t="s">
        <v>403</v>
      </c>
      <c r="G1242" s="235"/>
      <c r="H1242" s="237" t="s">
        <v>1</v>
      </c>
      <c r="I1242" s="239"/>
      <c r="J1242" s="235"/>
      <c r="K1242" s="235"/>
      <c r="L1242" s="240"/>
      <c r="M1242" s="241"/>
      <c r="N1242" s="242"/>
      <c r="O1242" s="242"/>
      <c r="P1242" s="242"/>
      <c r="Q1242" s="242"/>
      <c r="R1242" s="242"/>
      <c r="S1242" s="242"/>
      <c r="T1242" s="24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4" t="s">
        <v>162</v>
      </c>
      <c r="AU1242" s="244" t="s">
        <v>86</v>
      </c>
      <c r="AV1242" s="13" t="s">
        <v>83</v>
      </c>
      <c r="AW1242" s="13" t="s">
        <v>32</v>
      </c>
      <c r="AX1242" s="13" t="s">
        <v>75</v>
      </c>
      <c r="AY1242" s="244" t="s">
        <v>154</v>
      </c>
    </row>
    <row r="1243" spans="1:51" s="14" customFormat="1" ht="12">
      <c r="A1243" s="14"/>
      <c r="B1243" s="245"/>
      <c r="C1243" s="246"/>
      <c r="D1243" s="236" t="s">
        <v>162</v>
      </c>
      <c r="E1243" s="247" t="s">
        <v>1</v>
      </c>
      <c r="F1243" s="248" t="s">
        <v>1339</v>
      </c>
      <c r="G1243" s="246"/>
      <c r="H1243" s="249">
        <v>120.96</v>
      </c>
      <c r="I1243" s="250"/>
      <c r="J1243" s="246"/>
      <c r="K1243" s="246"/>
      <c r="L1243" s="251"/>
      <c r="M1243" s="252"/>
      <c r="N1243" s="253"/>
      <c r="O1243" s="253"/>
      <c r="P1243" s="253"/>
      <c r="Q1243" s="253"/>
      <c r="R1243" s="253"/>
      <c r="S1243" s="253"/>
      <c r="T1243" s="25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55" t="s">
        <v>162</v>
      </c>
      <c r="AU1243" s="255" t="s">
        <v>86</v>
      </c>
      <c r="AV1243" s="14" t="s">
        <v>86</v>
      </c>
      <c r="AW1243" s="14" t="s">
        <v>32</v>
      </c>
      <c r="AX1243" s="14" t="s">
        <v>75</v>
      </c>
      <c r="AY1243" s="255" t="s">
        <v>154</v>
      </c>
    </row>
    <row r="1244" spans="1:51" s="13" customFormat="1" ht="12">
      <c r="A1244" s="13"/>
      <c r="B1244" s="234"/>
      <c r="C1244" s="235"/>
      <c r="D1244" s="236" t="s">
        <v>162</v>
      </c>
      <c r="E1244" s="237" t="s">
        <v>1</v>
      </c>
      <c r="F1244" s="238" t="s">
        <v>163</v>
      </c>
      <c r="G1244" s="235"/>
      <c r="H1244" s="237" t="s">
        <v>1</v>
      </c>
      <c r="I1244" s="239"/>
      <c r="J1244" s="235"/>
      <c r="K1244" s="235"/>
      <c r="L1244" s="240"/>
      <c r="M1244" s="241"/>
      <c r="N1244" s="242"/>
      <c r="O1244" s="242"/>
      <c r="P1244" s="242"/>
      <c r="Q1244" s="242"/>
      <c r="R1244" s="242"/>
      <c r="S1244" s="242"/>
      <c r="T1244" s="24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4" t="s">
        <v>162</v>
      </c>
      <c r="AU1244" s="244" t="s">
        <v>86</v>
      </c>
      <c r="AV1244" s="13" t="s">
        <v>83</v>
      </c>
      <c r="AW1244" s="13" t="s">
        <v>32</v>
      </c>
      <c r="AX1244" s="13" t="s">
        <v>75</v>
      </c>
      <c r="AY1244" s="244" t="s">
        <v>154</v>
      </c>
    </row>
    <row r="1245" spans="1:51" s="13" customFormat="1" ht="12">
      <c r="A1245" s="13"/>
      <c r="B1245" s="234"/>
      <c r="C1245" s="235"/>
      <c r="D1245" s="236" t="s">
        <v>162</v>
      </c>
      <c r="E1245" s="237" t="s">
        <v>1</v>
      </c>
      <c r="F1245" s="238" t="s">
        <v>164</v>
      </c>
      <c r="G1245" s="235"/>
      <c r="H1245" s="237" t="s">
        <v>1</v>
      </c>
      <c r="I1245" s="239"/>
      <c r="J1245" s="235"/>
      <c r="K1245" s="235"/>
      <c r="L1245" s="240"/>
      <c r="M1245" s="241"/>
      <c r="N1245" s="242"/>
      <c r="O1245" s="242"/>
      <c r="P1245" s="242"/>
      <c r="Q1245" s="242"/>
      <c r="R1245" s="242"/>
      <c r="S1245" s="242"/>
      <c r="T1245" s="24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44" t="s">
        <v>162</v>
      </c>
      <c r="AU1245" s="244" t="s">
        <v>86</v>
      </c>
      <c r="AV1245" s="13" t="s">
        <v>83</v>
      </c>
      <c r="AW1245" s="13" t="s">
        <v>32</v>
      </c>
      <c r="AX1245" s="13" t="s">
        <v>75</v>
      </c>
      <c r="AY1245" s="244" t="s">
        <v>154</v>
      </c>
    </row>
    <row r="1246" spans="1:51" s="14" customFormat="1" ht="12">
      <c r="A1246" s="14"/>
      <c r="B1246" s="245"/>
      <c r="C1246" s="246"/>
      <c r="D1246" s="236" t="s">
        <v>162</v>
      </c>
      <c r="E1246" s="247" t="s">
        <v>1</v>
      </c>
      <c r="F1246" s="248" t="s">
        <v>1340</v>
      </c>
      <c r="G1246" s="246"/>
      <c r="H1246" s="249">
        <v>100.98</v>
      </c>
      <c r="I1246" s="250"/>
      <c r="J1246" s="246"/>
      <c r="K1246" s="246"/>
      <c r="L1246" s="251"/>
      <c r="M1246" s="252"/>
      <c r="N1246" s="253"/>
      <c r="O1246" s="253"/>
      <c r="P1246" s="253"/>
      <c r="Q1246" s="253"/>
      <c r="R1246" s="253"/>
      <c r="S1246" s="253"/>
      <c r="T1246" s="25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55" t="s">
        <v>162</v>
      </c>
      <c r="AU1246" s="255" t="s">
        <v>86</v>
      </c>
      <c r="AV1246" s="14" t="s">
        <v>86</v>
      </c>
      <c r="AW1246" s="14" t="s">
        <v>32</v>
      </c>
      <c r="AX1246" s="14" t="s">
        <v>75</v>
      </c>
      <c r="AY1246" s="255" t="s">
        <v>154</v>
      </c>
    </row>
    <row r="1247" spans="1:51" s="13" customFormat="1" ht="12">
      <c r="A1247" s="13"/>
      <c r="B1247" s="234"/>
      <c r="C1247" s="235"/>
      <c r="D1247" s="236" t="s">
        <v>162</v>
      </c>
      <c r="E1247" s="237" t="s">
        <v>1</v>
      </c>
      <c r="F1247" s="238" t="s">
        <v>213</v>
      </c>
      <c r="G1247" s="235"/>
      <c r="H1247" s="237" t="s">
        <v>1</v>
      </c>
      <c r="I1247" s="239"/>
      <c r="J1247" s="235"/>
      <c r="K1247" s="235"/>
      <c r="L1247" s="240"/>
      <c r="M1247" s="241"/>
      <c r="N1247" s="242"/>
      <c r="O1247" s="242"/>
      <c r="P1247" s="242"/>
      <c r="Q1247" s="242"/>
      <c r="R1247" s="242"/>
      <c r="S1247" s="242"/>
      <c r="T1247" s="24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4" t="s">
        <v>162</v>
      </c>
      <c r="AU1247" s="244" t="s">
        <v>86</v>
      </c>
      <c r="AV1247" s="13" t="s">
        <v>83</v>
      </c>
      <c r="AW1247" s="13" t="s">
        <v>32</v>
      </c>
      <c r="AX1247" s="13" t="s">
        <v>75</v>
      </c>
      <c r="AY1247" s="244" t="s">
        <v>154</v>
      </c>
    </row>
    <row r="1248" spans="1:51" s="13" customFormat="1" ht="12">
      <c r="A1248" s="13"/>
      <c r="B1248" s="234"/>
      <c r="C1248" s="235"/>
      <c r="D1248" s="236" t="s">
        <v>162</v>
      </c>
      <c r="E1248" s="237" t="s">
        <v>1</v>
      </c>
      <c r="F1248" s="238" t="s">
        <v>677</v>
      </c>
      <c r="G1248" s="235"/>
      <c r="H1248" s="237" t="s">
        <v>1</v>
      </c>
      <c r="I1248" s="239"/>
      <c r="J1248" s="235"/>
      <c r="K1248" s="235"/>
      <c r="L1248" s="240"/>
      <c r="M1248" s="241"/>
      <c r="N1248" s="242"/>
      <c r="O1248" s="242"/>
      <c r="P1248" s="242"/>
      <c r="Q1248" s="242"/>
      <c r="R1248" s="242"/>
      <c r="S1248" s="242"/>
      <c r="T1248" s="24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4" t="s">
        <v>162</v>
      </c>
      <c r="AU1248" s="244" t="s">
        <v>86</v>
      </c>
      <c r="AV1248" s="13" t="s">
        <v>83</v>
      </c>
      <c r="AW1248" s="13" t="s">
        <v>32</v>
      </c>
      <c r="AX1248" s="13" t="s">
        <v>75</v>
      </c>
      <c r="AY1248" s="244" t="s">
        <v>154</v>
      </c>
    </row>
    <row r="1249" spans="1:51" s="14" customFormat="1" ht="12">
      <c r="A1249" s="14"/>
      <c r="B1249" s="245"/>
      <c r="C1249" s="246"/>
      <c r="D1249" s="236" t="s">
        <v>162</v>
      </c>
      <c r="E1249" s="247" t="s">
        <v>1</v>
      </c>
      <c r="F1249" s="248" t="s">
        <v>1341</v>
      </c>
      <c r="G1249" s="246"/>
      <c r="H1249" s="249">
        <v>99.87</v>
      </c>
      <c r="I1249" s="250"/>
      <c r="J1249" s="246"/>
      <c r="K1249" s="246"/>
      <c r="L1249" s="251"/>
      <c r="M1249" s="252"/>
      <c r="N1249" s="253"/>
      <c r="O1249" s="253"/>
      <c r="P1249" s="253"/>
      <c r="Q1249" s="253"/>
      <c r="R1249" s="253"/>
      <c r="S1249" s="253"/>
      <c r="T1249" s="25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55" t="s">
        <v>162</v>
      </c>
      <c r="AU1249" s="255" t="s">
        <v>86</v>
      </c>
      <c r="AV1249" s="14" t="s">
        <v>86</v>
      </c>
      <c r="AW1249" s="14" t="s">
        <v>32</v>
      </c>
      <c r="AX1249" s="14" t="s">
        <v>75</v>
      </c>
      <c r="AY1249" s="255" t="s">
        <v>154</v>
      </c>
    </row>
    <row r="1250" spans="1:51" s="13" customFormat="1" ht="12">
      <c r="A1250" s="13"/>
      <c r="B1250" s="234"/>
      <c r="C1250" s="235"/>
      <c r="D1250" s="236" t="s">
        <v>162</v>
      </c>
      <c r="E1250" s="237" t="s">
        <v>1</v>
      </c>
      <c r="F1250" s="238" t="s">
        <v>1342</v>
      </c>
      <c r="G1250" s="235"/>
      <c r="H1250" s="237" t="s">
        <v>1</v>
      </c>
      <c r="I1250" s="239"/>
      <c r="J1250" s="235"/>
      <c r="K1250" s="235"/>
      <c r="L1250" s="240"/>
      <c r="M1250" s="241"/>
      <c r="N1250" s="242"/>
      <c r="O1250" s="242"/>
      <c r="P1250" s="242"/>
      <c r="Q1250" s="242"/>
      <c r="R1250" s="242"/>
      <c r="S1250" s="242"/>
      <c r="T1250" s="24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4" t="s">
        <v>162</v>
      </c>
      <c r="AU1250" s="244" t="s">
        <v>86</v>
      </c>
      <c r="AV1250" s="13" t="s">
        <v>83</v>
      </c>
      <c r="AW1250" s="13" t="s">
        <v>32</v>
      </c>
      <c r="AX1250" s="13" t="s">
        <v>75</v>
      </c>
      <c r="AY1250" s="244" t="s">
        <v>154</v>
      </c>
    </row>
    <row r="1251" spans="1:51" s="14" customFormat="1" ht="12">
      <c r="A1251" s="14"/>
      <c r="B1251" s="245"/>
      <c r="C1251" s="246"/>
      <c r="D1251" s="236" t="s">
        <v>162</v>
      </c>
      <c r="E1251" s="247" t="s">
        <v>1</v>
      </c>
      <c r="F1251" s="248" t="s">
        <v>1343</v>
      </c>
      <c r="G1251" s="246"/>
      <c r="H1251" s="249">
        <v>59.28</v>
      </c>
      <c r="I1251" s="250"/>
      <c r="J1251" s="246"/>
      <c r="K1251" s="246"/>
      <c r="L1251" s="251"/>
      <c r="M1251" s="252"/>
      <c r="N1251" s="253"/>
      <c r="O1251" s="253"/>
      <c r="P1251" s="253"/>
      <c r="Q1251" s="253"/>
      <c r="R1251" s="253"/>
      <c r="S1251" s="253"/>
      <c r="T1251" s="25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5" t="s">
        <v>162</v>
      </c>
      <c r="AU1251" s="255" t="s">
        <v>86</v>
      </c>
      <c r="AV1251" s="14" t="s">
        <v>86</v>
      </c>
      <c r="AW1251" s="14" t="s">
        <v>32</v>
      </c>
      <c r="AX1251" s="14" t="s">
        <v>75</v>
      </c>
      <c r="AY1251" s="255" t="s">
        <v>154</v>
      </c>
    </row>
    <row r="1252" spans="1:51" s="14" customFormat="1" ht="12">
      <c r="A1252" s="14"/>
      <c r="B1252" s="245"/>
      <c r="C1252" s="246"/>
      <c r="D1252" s="236" t="s">
        <v>162</v>
      </c>
      <c r="E1252" s="247" t="s">
        <v>1</v>
      </c>
      <c r="F1252" s="248" t="s">
        <v>1344</v>
      </c>
      <c r="G1252" s="246"/>
      <c r="H1252" s="249">
        <v>48.18</v>
      </c>
      <c r="I1252" s="250"/>
      <c r="J1252" s="246"/>
      <c r="K1252" s="246"/>
      <c r="L1252" s="251"/>
      <c r="M1252" s="252"/>
      <c r="N1252" s="253"/>
      <c r="O1252" s="253"/>
      <c r="P1252" s="253"/>
      <c r="Q1252" s="253"/>
      <c r="R1252" s="253"/>
      <c r="S1252" s="253"/>
      <c r="T1252" s="25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55" t="s">
        <v>162</v>
      </c>
      <c r="AU1252" s="255" t="s">
        <v>86</v>
      </c>
      <c r="AV1252" s="14" t="s">
        <v>86</v>
      </c>
      <c r="AW1252" s="14" t="s">
        <v>32</v>
      </c>
      <c r="AX1252" s="14" t="s">
        <v>75</v>
      </c>
      <c r="AY1252" s="255" t="s">
        <v>154</v>
      </c>
    </row>
    <row r="1253" spans="1:51" s="13" customFormat="1" ht="12">
      <c r="A1253" s="13"/>
      <c r="B1253" s="234"/>
      <c r="C1253" s="235"/>
      <c r="D1253" s="236" t="s">
        <v>162</v>
      </c>
      <c r="E1253" s="237" t="s">
        <v>1</v>
      </c>
      <c r="F1253" s="238" t="s">
        <v>1345</v>
      </c>
      <c r="G1253" s="235"/>
      <c r="H1253" s="237" t="s">
        <v>1</v>
      </c>
      <c r="I1253" s="239"/>
      <c r="J1253" s="235"/>
      <c r="K1253" s="235"/>
      <c r="L1253" s="240"/>
      <c r="M1253" s="241"/>
      <c r="N1253" s="242"/>
      <c r="O1253" s="242"/>
      <c r="P1253" s="242"/>
      <c r="Q1253" s="242"/>
      <c r="R1253" s="242"/>
      <c r="S1253" s="242"/>
      <c r="T1253" s="24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4" t="s">
        <v>162</v>
      </c>
      <c r="AU1253" s="244" t="s">
        <v>86</v>
      </c>
      <c r="AV1253" s="13" t="s">
        <v>83</v>
      </c>
      <c r="AW1253" s="13" t="s">
        <v>32</v>
      </c>
      <c r="AX1253" s="13" t="s">
        <v>75</v>
      </c>
      <c r="AY1253" s="244" t="s">
        <v>154</v>
      </c>
    </row>
    <row r="1254" spans="1:51" s="14" customFormat="1" ht="12">
      <c r="A1254" s="14"/>
      <c r="B1254" s="245"/>
      <c r="C1254" s="246"/>
      <c r="D1254" s="236" t="s">
        <v>162</v>
      </c>
      <c r="E1254" s="247" t="s">
        <v>1</v>
      </c>
      <c r="F1254" s="248" t="s">
        <v>1346</v>
      </c>
      <c r="G1254" s="246"/>
      <c r="H1254" s="249">
        <v>70</v>
      </c>
      <c r="I1254" s="250"/>
      <c r="J1254" s="246"/>
      <c r="K1254" s="246"/>
      <c r="L1254" s="251"/>
      <c r="M1254" s="252"/>
      <c r="N1254" s="253"/>
      <c r="O1254" s="253"/>
      <c r="P1254" s="253"/>
      <c r="Q1254" s="253"/>
      <c r="R1254" s="253"/>
      <c r="S1254" s="253"/>
      <c r="T1254" s="25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55" t="s">
        <v>162</v>
      </c>
      <c r="AU1254" s="255" t="s">
        <v>86</v>
      </c>
      <c r="AV1254" s="14" t="s">
        <v>86</v>
      </c>
      <c r="AW1254" s="14" t="s">
        <v>32</v>
      </c>
      <c r="AX1254" s="14" t="s">
        <v>75</v>
      </c>
      <c r="AY1254" s="255" t="s">
        <v>154</v>
      </c>
    </row>
    <row r="1255" spans="1:51" s="14" customFormat="1" ht="12">
      <c r="A1255" s="14"/>
      <c r="B1255" s="245"/>
      <c r="C1255" s="246"/>
      <c r="D1255" s="236" t="s">
        <v>162</v>
      </c>
      <c r="E1255" s="247" t="s">
        <v>1</v>
      </c>
      <c r="F1255" s="248" t="s">
        <v>1347</v>
      </c>
      <c r="G1255" s="246"/>
      <c r="H1255" s="249">
        <v>35.59</v>
      </c>
      <c r="I1255" s="250"/>
      <c r="J1255" s="246"/>
      <c r="K1255" s="246"/>
      <c r="L1255" s="251"/>
      <c r="M1255" s="252"/>
      <c r="N1255" s="253"/>
      <c r="O1255" s="253"/>
      <c r="P1255" s="253"/>
      <c r="Q1255" s="253"/>
      <c r="R1255" s="253"/>
      <c r="S1255" s="253"/>
      <c r="T1255" s="25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55" t="s">
        <v>162</v>
      </c>
      <c r="AU1255" s="255" t="s">
        <v>86</v>
      </c>
      <c r="AV1255" s="14" t="s">
        <v>86</v>
      </c>
      <c r="AW1255" s="14" t="s">
        <v>32</v>
      </c>
      <c r="AX1255" s="14" t="s">
        <v>75</v>
      </c>
      <c r="AY1255" s="255" t="s">
        <v>154</v>
      </c>
    </row>
    <row r="1256" spans="1:51" s="13" customFormat="1" ht="12">
      <c r="A1256" s="13"/>
      <c r="B1256" s="234"/>
      <c r="C1256" s="235"/>
      <c r="D1256" s="236" t="s">
        <v>162</v>
      </c>
      <c r="E1256" s="237" t="s">
        <v>1</v>
      </c>
      <c r="F1256" s="238" t="s">
        <v>1348</v>
      </c>
      <c r="G1256" s="235"/>
      <c r="H1256" s="237" t="s">
        <v>1</v>
      </c>
      <c r="I1256" s="239"/>
      <c r="J1256" s="235"/>
      <c r="K1256" s="235"/>
      <c r="L1256" s="240"/>
      <c r="M1256" s="241"/>
      <c r="N1256" s="242"/>
      <c r="O1256" s="242"/>
      <c r="P1256" s="242"/>
      <c r="Q1256" s="242"/>
      <c r="R1256" s="242"/>
      <c r="S1256" s="242"/>
      <c r="T1256" s="24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4" t="s">
        <v>162</v>
      </c>
      <c r="AU1256" s="244" t="s">
        <v>86</v>
      </c>
      <c r="AV1256" s="13" t="s">
        <v>83</v>
      </c>
      <c r="AW1256" s="13" t="s">
        <v>32</v>
      </c>
      <c r="AX1256" s="13" t="s">
        <v>75</v>
      </c>
      <c r="AY1256" s="244" t="s">
        <v>154</v>
      </c>
    </row>
    <row r="1257" spans="1:51" s="14" customFormat="1" ht="12">
      <c r="A1257" s="14"/>
      <c r="B1257" s="245"/>
      <c r="C1257" s="246"/>
      <c r="D1257" s="236" t="s">
        <v>162</v>
      </c>
      <c r="E1257" s="247" t="s">
        <v>1</v>
      </c>
      <c r="F1257" s="248" t="s">
        <v>1349</v>
      </c>
      <c r="G1257" s="246"/>
      <c r="H1257" s="249">
        <v>-118</v>
      </c>
      <c r="I1257" s="250"/>
      <c r="J1257" s="246"/>
      <c r="K1257" s="246"/>
      <c r="L1257" s="251"/>
      <c r="M1257" s="252"/>
      <c r="N1257" s="253"/>
      <c r="O1257" s="253"/>
      <c r="P1257" s="253"/>
      <c r="Q1257" s="253"/>
      <c r="R1257" s="253"/>
      <c r="S1257" s="253"/>
      <c r="T1257" s="25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55" t="s">
        <v>162</v>
      </c>
      <c r="AU1257" s="255" t="s">
        <v>86</v>
      </c>
      <c r="AV1257" s="14" t="s">
        <v>86</v>
      </c>
      <c r="AW1257" s="14" t="s">
        <v>32</v>
      </c>
      <c r="AX1257" s="14" t="s">
        <v>75</v>
      </c>
      <c r="AY1257" s="255" t="s">
        <v>154</v>
      </c>
    </row>
    <row r="1258" spans="1:51" s="13" customFormat="1" ht="12">
      <c r="A1258" s="13"/>
      <c r="B1258" s="234"/>
      <c r="C1258" s="235"/>
      <c r="D1258" s="236" t="s">
        <v>162</v>
      </c>
      <c r="E1258" s="237" t="s">
        <v>1</v>
      </c>
      <c r="F1258" s="238" t="s">
        <v>1350</v>
      </c>
      <c r="G1258" s="235"/>
      <c r="H1258" s="237" t="s">
        <v>1</v>
      </c>
      <c r="I1258" s="239"/>
      <c r="J1258" s="235"/>
      <c r="K1258" s="235"/>
      <c r="L1258" s="240"/>
      <c r="M1258" s="241"/>
      <c r="N1258" s="242"/>
      <c r="O1258" s="242"/>
      <c r="P1258" s="242"/>
      <c r="Q1258" s="242"/>
      <c r="R1258" s="242"/>
      <c r="S1258" s="242"/>
      <c r="T1258" s="24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44" t="s">
        <v>162</v>
      </c>
      <c r="AU1258" s="244" t="s">
        <v>86</v>
      </c>
      <c r="AV1258" s="13" t="s">
        <v>83</v>
      </c>
      <c r="AW1258" s="13" t="s">
        <v>32</v>
      </c>
      <c r="AX1258" s="13" t="s">
        <v>75</v>
      </c>
      <c r="AY1258" s="244" t="s">
        <v>154</v>
      </c>
    </row>
    <row r="1259" spans="1:51" s="14" customFormat="1" ht="12">
      <c r="A1259" s="14"/>
      <c r="B1259" s="245"/>
      <c r="C1259" s="246"/>
      <c r="D1259" s="236" t="s">
        <v>162</v>
      </c>
      <c r="E1259" s="247" t="s">
        <v>1</v>
      </c>
      <c r="F1259" s="248" t="s">
        <v>1351</v>
      </c>
      <c r="G1259" s="246"/>
      <c r="H1259" s="249">
        <v>-237</v>
      </c>
      <c r="I1259" s="250"/>
      <c r="J1259" s="246"/>
      <c r="K1259" s="246"/>
      <c r="L1259" s="251"/>
      <c r="M1259" s="252"/>
      <c r="N1259" s="253"/>
      <c r="O1259" s="253"/>
      <c r="P1259" s="253"/>
      <c r="Q1259" s="253"/>
      <c r="R1259" s="253"/>
      <c r="S1259" s="253"/>
      <c r="T1259" s="25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55" t="s">
        <v>162</v>
      </c>
      <c r="AU1259" s="255" t="s">
        <v>86</v>
      </c>
      <c r="AV1259" s="14" t="s">
        <v>86</v>
      </c>
      <c r="AW1259" s="14" t="s">
        <v>32</v>
      </c>
      <c r="AX1259" s="14" t="s">
        <v>75</v>
      </c>
      <c r="AY1259" s="255" t="s">
        <v>154</v>
      </c>
    </row>
    <row r="1260" spans="1:51" s="15" customFormat="1" ht="12">
      <c r="A1260" s="15"/>
      <c r="B1260" s="256"/>
      <c r="C1260" s="257"/>
      <c r="D1260" s="236" t="s">
        <v>162</v>
      </c>
      <c r="E1260" s="258" t="s">
        <v>1</v>
      </c>
      <c r="F1260" s="259" t="s">
        <v>172</v>
      </c>
      <c r="G1260" s="257"/>
      <c r="H1260" s="260">
        <v>373</v>
      </c>
      <c r="I1260" s="261"/>
      <c r="J1260" s="257"/>
      <c r="K1260" s="257"/>
      <c r="L1260" s="262"/>
      <c r="M1260" s="263"/>
      <c r="N1260" s="264"/>
      <c r="O1260" s="264"/>
      <c r="P1260" s="264"/>
      <c r="Q1260" s="264"/>
      <c r="R1260" s="264"/>
      <c r="S1260" s="264"/>
      <c r="T1260" s="26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T1260" s="266" t="s">
        <v>162</v>
      </c>
      <c r="AU1260" s="266" t="s">
        <v>86</v>
      </c>
      <c r="AV1260" s="15" t="s">
        <v>160</v>
      </c>
      <c r="AW1260" s="15" t="s">
        <v>32</v>
      </c>
      <c r="AX1260" s="15" t="s">
        <v>83</v>
      </c>
      <c r="AY1260" s="266" t="s">
        <v>154</v>
      </c>
    </row>
    <row r="1261" spans="1:65" s="2" customFormat="1" ht="37.8" customHeight="1">
      <c r="A1261" s="39"/>
      <c r="B1261" s="40"/>
      <c r="C1261" s="220" t="s">
        <v>1352</v>
      </c>
      <c r="D1261" s="220" t="s">
        <v>156</v>
      </c>
      <c r="E1261" s="221" t="s">
        <v>1353</v>
      </c>
      <c r="F1261" s="222" t="s">
        <v>1354</v>
      </c>
      <c r="G1261" s="223" t="s">
        <v>231</v>
      </c>
      <c r="H1261" s="224">
        <v>373</v>
      </c>
      <c r="I1261" s="225"/>
      <c r="J1261" s="226">
        <f>ROUND(I1261*H1261,2)</f>
        <v>0</v>
      </c>
      <c r="K1261" s="227"/>
      <c r="L1261" s="45"/>
      <c r="M1261" s="228" t="s">
        <v>1</v>
      </c>
      <c r="N1261" s="229" t="s">
        <v>40</v>
      </c>
      <c r="O1261" s="92"/>
      <c r="P1261" s="230">
        <f>O1261*H1261</f>
        <v>0</v>
      </c>
      <c r="Q1261" s="230">
        <v>2E-05</v>
      </c>
      <c r="R1261" s="230">
        <f>Q1261*H1261</f>
        <v>0.0074600000000000005</v>
      </c>
      <c r="S1261" s="230">
        <v>0</v>
      </c>
      <c r="T1261" s="231">
        <f>S1261*H1261</f>
        <v>0</v>
      </c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R1261" s="232" t="s">
        <v>267</v>
      </c>
      <c r="AT1261" s="232" t="s">
        <v>156</v>
      </c>
      <c r="AU1261" s="232" t="s">
        <v>86</v>
      </c>
      <c r="AY1261" s="18" t="s">
        <v>154</v>
      </c>
      <c r="BE1261" s="233">
        <f>IF(N1261="základní",J1261,0)</f>
        <v>0</v>
      </c>
      <c r="BF1261" s="233">
        <f>IF(N1261="snížená",J1261,0)</f>
        <v>0</v>
      </c>
      <c r="BG1261" s="233">
        <f>IF(N1261="zákl. přenesená",J1261,0)</f>
        <v>0</v>
      </c>
      <c r="BH1261" s="233">
        <f>IF(N1261="sníž. přenesená",J1261,0)</f>
        <v>0</v>
      </c>
      <c r="BI1261" s="233">
        <f>IF(N1261="nulová",J1261,0)</f>
        <v>0</v>
      </c>
      <c r="BJ1261" s="18" t="s">
        <v>83</v>
      </c>
      <c r="BK1261" s="233">
        <f>ROUND(I1261*H1261,2)</f>
        <v>0</v>
      </c>
      <c r="BL1261" s="18" t="s">
        <v>267</v>
      </c>
      <c r="BM1261" s="232" t="s">
        <v>1355</v>
      </c>
    </row>
    <row r="1262" spans="1:65" s="2" customFormat="1" ht="21.75" customHeight="1">
      <c r="A1262" s="39"/>
      <c r="B1262" s="40"/>
      <c r="C1262" s="220" t="s">
        <v>1356</v>
      </c>
      <c r="D1262" s="220" t="s">
        <v>156</v>
      </c>
      <c r="E1262" s="221" t="s">
        <v>1357</v>
      </c>
      <c r="F1262" s="222" t="s">
        <v>1358</v>
      </c>
      <c r="G1262" s="223" t="s">
        <v>231</v>
      </c>
      <c r="H1262" s="224">
        <v>373</v>
      </c>
      <c r="I1262" s="225"/>
      <c r="J1262" s="226">
        <f>ROUND(I1262*H1262,2)</f>
        <v>0</v>
      </c>
      <c r="K1262" s="227"/>
      <c r="L1262" s="45"/>
      <c r="M1262" s="228" t="s">
        <v>1</v>
      </c>
      <c r="N1262" s="229" t="s">
        <v>40</v>
      </c>
      <c r="O1262" s="92"/>
      <c r="P1262" s="230">
        <f>O1262*H1262</f>
        <v>0</v>
      </c>
      <c r="Q1262" s="230">
        <v>0.00021</v>
      </c>
      <c r="R1262" s="230">
        <f>Q1262*H1262</f>
        <v>0.07833</v>
      </c>
      <c r="S1262" s="230">
        <v>0</v>
      </c>
      <c r="T1262" s="231">
        <f>S1262*H1262</f>
        <v>0</v>
      </c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R1262" s="232" t="s">
        <v>267</v>
      </c>
      <c r="AT1262" s="232" t="s">
        <v>156</v>
      </c>
      <c r="AU1262" s="232" t="s">
        <v>86</v>
      </c>
      <c r="AY1262" s="18" t="s">
        <v>154</v>
      </c>
      <c r="BE1262" s="233">
        <f>IF(N1262="základní",J1262,0)</f>
        <v>0</v>
      </c>
      <c r="BF1262" s="233">
        <f>IF(N1262="snížená",J1262,0)</f>
        <v>0</v>
      </c>
      <c r="BG1262" s="233">
        <f>IF(N1262="zákl. přenesená",J1262,0)</f>
        <v>0</v>
      </c>
      <c r="BH1262" s="233">
        <f>IF(N1262="sníž. přenesená",J1262,0)</f>
        <v>0</v>
      </c>
      <c r="BI1262" s="233">
        <f>IF(N1262="nulová",J1262,0)</f>
        <v>0</v>
      </c>
      <c r="BJ1262" s="18" t="s">
        <v>83</v>
      </c>
      <c r="BK1262" s="233">
        <f>ROUND(I1262*H1262,2)</f>
        <v>0</v>
      </c>
      <c r="BL1262" s="18" t="s">
        <v>267</v>
      </c>
      <c r="BM1262" s="232" t="s">
        <v>1359</v>
      </c>
    </row>
    <row r="1263" spans="1:63" s="12" customFormat="1" ht="22.8" customHeight="1">
      <c r="A1263" s="12"/>
      <c r="B1263" s="204"/>
      <c r="C1263" s="205"/>
      <c r="D1263" s="206" t="s">
        <v>74</v>
      </c>
      <c r="E1263" s="218" t="s">
        <v>1360</v>
      </c>
      <c r="F1263" s="218" t="s">
        <v>1361</v>
      </c>
      <c r="G1263" s="205"/>
      <c r="H1263" s="205"/>
      <c r="I1263" s="208"/>
      <c r="J1263" s="219">
        <f>BK1263</f>
        <v>0</v>
      </c>
      <c r="K1263" s="205"/>
      <c r="L1263" s="210"/>
      <c r="M1263" s="211"/>
      <c r="N1263" s="212"/>
      <c r="O1263" s="212"/>
      <c r="P1263" s="213">
        <f>SUM(P1264:P1277)</f>
        <v>0</v>
      </c>
      <c r="Q1263" s="212"/>
      <c r="R1263" s="213">
        <f>SUM(R1264:R1277)</f>
        <v>0</v>
      </c>
      <c r="S1263" s="212"/>
      <c r="T1263" s="214">
        <f>SUM(T1264:T1277)</f>
        <v>0</v>
      </c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R1263" s="215" t="s">
        <v>86</v>
      </c>
      <c r="AT1263" s="216" t="s">
        <v>74</v>
      </c>
      <c r="AU1263" s="216" t="s">
        <v>83</v>
      </c>
      <c r="AY1263" s="215" t="s">
        <v>154</v>
      </c>
      <c r="BK1263" s="217">
        <f>SUM(BK1264:BK1277)</f>
        <v>0</v>
      </c>
    </row>
    <row r="1264" spans="1:65" s="2" customFormat="1" ht="37.8" customHeight="1">
      <c r="A1264" s="39"/>
      <c r="B1264" s="40"/>
      <c r="C1264" s="220" t="s">
        <v>1362</v>
      </c>
      <c r="D1264" s="220" t="s">
        <v>156</v>
      </c>
      <c r="E1264" s="221" t="s">
        <v>1363</v>
      </c>
      <c r="F1264" s="222" t="s">
        <v>1364</v>
      </c>
      <c r="G1264" s="223" t="s">
        <v>231</v>
      </c>
      <c r="H1264" s="224">
        <v>99</v>
      </c>
      <c r="I1264" s="225"/>
      <c r="J1264" s="226">
        <f>ROUND(I1264*H1264,2)</f>
        <v>0</v>
      </c>
      <c r="K1264" s="227"/>
      <c r="L1264" s="45"/>
      <c r="M1264" s="228" t="s">
        <v>1</v>
      </c>
      <c r="N1264" s="229" t="s">
        <v>40</v>
      </c>
      <c r="O1264" s="92"/>
      <c r="P1264" s="230">
        <f>O1264*H1264</f>
        <v>0</v>
      </c>
      <c r="Q1264" s="230">
        <v>0</v>
      </c>
      <c r="R1264" s="230">
        <f>Q1264*H1264</f>
        <v>0</v>
      </c>
      <c r="S1264" s="230">
        <v>0</v>
      </c>
      <c r="T1264" s="231">
        <f>S1264*H1264</f>
        <v>0</v>
      </c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R1264" s="232" t="s">
        <v>267</v>
      </c>
      <c r="AT1264" s="232" t="s">
        <v>156</v>
      </c>
      <c r="AU1264" s="232" t="s">
        <v>86</v>
      </c>
      <c r="AY1264" s="18" t="s">
        <v>154</v>
      </c>
      <c r="BE1264" s="233">
        <f>IF(N1264="základní",J1264,0)</f>
        <v>0</v>
      </c>
      <c r="BF1264" s="233">
        <f>IF(N1264="snížená",J1264,0)</f>
        <v>0</v>
      </c>
      <c r="BG1264" s="233">
        <f>IF(N1264="zákl. přenesená",J1264,0)</f>
        <v>0</v>
      </c>
      <c r="BH1264" s="233">
        <f>IF(N1264="sníž. přenesená",J1264,0)</f>
        <v>0</v>
      </c>
      <c r="BI1264" s="233">
        <f>IF(N1264="nulová",J1264,0)</f>
        <v>0</v>
      </c>
      <c r="BJ1264" s="18" t="s">
        <v>83</v>
      </c>
      <c r="BK1264" s="233">
        <f>ROUND(I1264*H1264,2)</f>
        <v>0</v>
      </c>
      <c r="BL1264" s="18" t="s">
        <v>267</v>
      </c>
      <c r="BM1264" s="232" t="s">
        <v>1365</v>
      </c>
    </row>
    <row r="1265" spans="1:51" s="13" customFormat="1" ht="12">
      <c r="A1265" s="13"/>
      <c r="B1265" s="234"/>
      <c r="C1265" s="235"/>
      <c r="D1265" s="236" t="s">
        <v>162</v>
      </c>
      <c r="E1265" s="237" t="s">
        <v>1</v>
      </c>
      <c r="F1265" s="238" t="s">
        <v>167</v>
      </c>
      <c r="G1265" s="235"/>
      <c r="H1265" s="237" t="s">
        <v>1</v>
      </c>
      <c r="I1265" s="239"/>
      <c r="J1265" s="235"/>
      <c r="K1265" s="235"/>
      <c r="L1265" s="240"/>
      <c r="M1265" s="241"/>
      <c r="N1265" s="242"/>
      <c r="O1265" s="242"/>
      <c r="P1265" s="242"/>
      <c r="Q1265" s="242"/>
      <c r="R1265" s="242"/>
      <c r="S1265" s="242"/>
      <c r="T1265" s="24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4" t="s">
        <v>162</v>
      </c>
      <c r="AU1265" s="244" t="s">
        <v>86</v>
      </c>
      <c r="AV1265" s="13" t="s">
        <v>83</v>
      </c>
      <c r="AW1265" s="13" t="s">
        <v>32</v>
      </c>
      <c r="AX1265" s="13" t="s">
        <v>75</v>
      </c>
      <c r="AY1265" s="244" t="s">
        <v>154</v>
      </c>
    </row>
    <row r="1266" spans="1:51" s="13" customFormat="1" ht="12">
      <c r="A1266" s="13"/>
      <c r="B1266" s="234"/>
      <c r="C1266" s="235"/>
      <c r="D1266" s="236" t="s">
        <v>162</v>
      </c>
      <c r="E1266" s="237" t="s">
        <v>1</v>
      </c>
      <c r="F1266" s="238" t="s">
        <v>401</v>
      </c>
      <c r="G1266" s="235"/>
      <c r="H1266" s="237" t="s">
        <v>1</v>
      </c>
      <c r="I1266" s="239"/>
      <c r="J1266" s="235"/>
      <c r="K1266" s="235"/>
      <c r="L1266" s="240"/>
      <c r="M1266" s="241"/>
      <c r="N1266" s="242"/>
      <c r="O1266" s="242"/>
      <c r="P1266" s="242"/>
      <c r="Q1266" s="242"/>
      <c r="R1266" s="242"/>
      <c r="S1266" s="242"/>
      <c r="T1266" s="24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4" t="s">
        <v>162</v>
      </c>
      <c r="AU1266" s="244" t="s">
        <v>86</v>
      </c>
      <c r="AV1266" s="13" t="s">
        <v>83</v>
      </c>
      <c r="AW1266" s="13" t="s">
        <v>32</v>
      </c>
      <c r="AX1266" s="13" t="s">
        <v>75</v>
      </c>
      <c r="AY1266" s="244" t="s">
        <v>154</v>
      </c>
    </row>
    <row r="1267" spans="1:51" s="14" customFormat="1" ht="12">
      <c r="A1267" s="14"/>
      <c r="B1267" s="245"/>
      <c r="C1267" s="246"/>
      <c r="D1267" s="236" t="s">
        <v>162</v>
      </c>
      <c r="E1267" s="247" t="s">
        <v>1</v>
      </c>
      <c r="F1267" s="248" t="s">
        <v>1366</v>
      </c>
      <c r="G1267" s="246"/>
      <c r="H1267" s="249">
        <v>25.48</v>
      </c>
      <c r="I1267" s="250"/>
      <c r="J1267" s="246"/>
      <c r="K1267" s="246"/>
      <c r="L1267" s="251"/>
      <c r="M1267" s="252"/>
      <c r="N1267" s="253"/>
      <c r="O1267" s="253"/>
      <c r="P1267" s="253"/>
      <c r="Q1267" s="253"/>
      <c r="R1267" s="253"/>
      <c r="S1267" s="253"/>
      <c r="T1267" s="25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5" t="s">
        <v>162</v>
      </c>
      <c r="AU1267" s="255" t="s">
        <v>86</v>
      </c>
      <c r="AV1267" s="14" t="s">
        <v>86</v>
      </c>
      <c r="AW1267" s="14" t="s">
        <v>32</v>
      </c>
      <c r="AX1267" s="14" t="s">
        <v>75</v>
      </c>
      <c r="AY1267" s="255" t="s">
        <v>154</v>
      </c>
    </row>
    <row r="1268" spans="1:51" s="13" customFormat="1" ht="12">
      <c r="A1268" s="13"/>
      <c r="B1268" s="234"/>
      <c r="C1268" s="235"/>
      <c r="D1268" s="236" t="s">
        <v>162</v>
      </c>
      <c r="E1268" s="237" t="s">
        <v>1</v>
      </c>
      <c r="F1268" s="238" t="s">
        <v>403</v>
      </c>
      <c r="G1268" s="235"/>
      <c r="H1268" s="237" t="s">
        <v>1</v>
      </c>
      <c r="I1268" s="239"/>
      <c r="J1268" s="235"/>
      <c r="K1268" s="235"/>
      <c r="L1268" s="240"/>
      <c r="M1268" s="241"/>
      <c r="N1268" s="242"/>
      <c r="O1268" s="242"/>
      <c r="P1268" s="242"/>
      <c r="Q1268" s="242"/>
      <c r="R1268" s="242"/>
      <c r="S1268" s="242"/>
      <c r="T1268" s="24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4" t="s">
        <v>162</v>
      </c>
      <c r="AU1268" s="244" t="s">
        <v>86</v>
      </c>
      <c r="AV1268" s="13" t="s">
        <v>83</v>
      </c>
      <c r="AW1268" s="13" t="s">
        <v>32</v>
      </c>
      <c r="AX1268" s="13" t="s">
        <v>75</v>
      </c>
      <c r="AY1268" s="244" t="s">
        <v>154</v>
      </c>
    </row>
    <row r="1269" spans="1:51" s="14" customFormat="1" ht="12">
      <c r="A1269" s="14"/>
      <c r="B1269" s="245"/>
      <c r="C1269" s="246"/>
      <c r="D1269" s="236" t="s">
        <v>162</v>
      </c>
      <c r="E1269" s="247" t="s">
        <v>1</v>
      </c>
      <c r="F1269" s="248" t="s">
        <v>1367</v>
      </c>
      <c r="G1269" s="246"/>
      <c r="H1269" s="249">
        <v>34.06</v>
      </c>
      <c r="I1269" s="250"/>
      <c r="J1269" s="246"/>
      <c r="K1269" s="246"/>
      <c r="L1269" s="251"/>
      <c r="M1269" s="252"/>
      <c r="N1269" s="253"/>
      <c r="O1269" s="253"/>
      <c r="P1269" s="253"/>
      <c r="Q1269" s="253"/>
      <c r="R1269" s="253"/>
      <c r="S1269" s="253"/>
      <c r="T1269" s="25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5" t="s">
        <v>162</v>
      </c>
      <c r="AU1269" s="255" t="s">
        <v>86</v>
      </c>
      <c r="AV1269" s="14" t="s">
        <v>86</v>
      </c>
      <c r="AW1269" s="14" t="s">
        <v>32</v>
      </c>
      <c r="AX1269" s="14" t="s">
        <v>75</v>
      </c>
      <c r="AY1269" s="255" t="s">
        <v>154</v>
      </c>
    </row>
    <row r="1270" spans="1:51" s="13" customFormat="1" ht="12">
      <c r="A1270" s="13"/>
      <c r="B1270" s="234"/>
      <c r="C1270" s="235"/>
      <c r="D1270" s="236" t="s">
        <v>162</v>
      </c>
      <c r="E1270" s="237" t="s">
        <v>1</v>
      </c>
      <c r="F1270" s="238" t="s">
        <v>163</v>
      </c>
      <c r="G1270" s="235"/>
      <c r="H1270" s="237" t="s">
        <v>1</v>
      </c>
      <c r="I1270" s="239"/>
      <c r="J1270" s="235"/>
      <c r="K1270" s="235"/>
      <c r="L1270" s="240"/>
      <c r="M1270" s="241"/>
      <c r="N1270" s="242"/>
      <c r="O1270" s="242"/>
      <c r="P1270" s="242"/>
      <c r="Q1270" s="242"/>
      <c r="R1270" s="242"/>
      <c r="S1270" s="242"/>
      <c r="T1270" s="24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44" t="s">
        <v>162</v>
      </c>
      <c r="AU1270" s="244" t="s">
        <v>86</v>
      </c>
      <c r="AV1270" s="13" t="s">
        <v>83</v>
      </c>
      <c r="AW1270" s="13" t="s">
        <v>32</v>
      </c>
      <c r="AX1270" s="13" t="s">
        <v>75</v>
      </c>
      <c r="AY1270" s="244" t="s">
        <v>154</v>
      </c>
    </row>
    <row r="1271" spans="1:51" s="13" customFormat="1" ht="12">
      <c r="A1271" s="13"/>
      <c r="B1271" s="234"/>
      <c r="C1271" s="235"/>
      <c r="D1271" s="236" t="s">
        <v>162</v>
      </c>
      <c r="E1271" s="237" t="s">
        <v>1</v>
      </c>
      <c r="F1271" s="238" t="s">
        <v>164</v>
      </c>
      <c r="G1271" s="235"/>
      <c r="H1271" s="237" t="s">
        <v>1</v>
      </c>
      <c r="I1271" s="239"/>
      <c r="J1271" s="235"/>
      <c r="K1271" s="235"/>
      <c r="L1271" s="240"/>
      <c r="M1271" s="241"/>
      <c r="N1271" s="242"/>
      <c r="O1271" s="242"/>
      <c r="P1271" s="242"/>
      <c r="Q1271" s="242"/>
      <c r="R1271" s="242"/>
      <c r="S1271" s="242"/>
      <c r="T1271" s="24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4" t="s">
        <v>162</v>
      </c>
      <c r="AU1271" s="244" t="s">
        <v>86</v>
      </c>
      <c r="AV1271" s="13" t="s">
        <v>83</v>
      </c>
      <c r="AW1271" s="13" t="s">
        <v>32</v>
      </c>
      <c r="AX1271" s="13" t="s">
        <v>75</v>
      </c>
      <c r="AY1271" s="244" t="s">
        <v>154</v>
      </c>
    </row>
    <row r="1272" spans="1:51" s="14" customFormat="1" ht="12">
      <c r="A1272" s="14"/>
      <c r="B1272" s="245"/>
      <c r="C1272" s="246"/>
      <c r="D1272" s="236" t="s">
        <v>162</v>
      </c>
      <c r="E1272" s="247" t="s">
        <v>1</v>
      </c>
      <c r="F1272" s="248" t="s">
        <v>1368</v>
      </c>
      <c r="G1272" s="246"/>
      <c r="H1272" s="249">
        <v>19</v>
      </c>
      <c r="I1272" s="250"/>
      <c r="J1272" s="246"/>
      <c r="K1272" s="246"/>
      <c r="L1272" s="251"/>
      <c r="M1272" s="252"/>
      <c r="N1272" s="253"/>
      <c r="O1272" s="253"/>
      <c r="P1272" s="253"/>
      <c r="Q1272" s="253"/>
      <c r="R1272" s="253"/>
      <c r="S1272" s="253"/>
      <c r="T1272" s="25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55" t="s">
        <v>162</v>
      </c>
      <c r="AU1272" s="255" t="s">
        <v>86</v>
      </c>
      <c r="AV1272" s="14" t="s">
        <v>86</v>
      </c>
      <c r="AW1272" s="14" t="s">
        <v>32</v>
      </c>
      <c r="AX1272" s="14" t="s">
        <v>75</v>
      </c>
      <c r="AY1272" s="255" t="s">
        <v>154</v>
      </c>
    </row>
    <row r="1273" spans="1:51" s="13" customFormat="1" ht="12">
      <c r="A1273" s="13"/>
      <c r="B1273" s="234"/>
      <c r="C1273" s="235"/>
      <c r="D1273" s="236" t="s">
        <v>162</v>
      </c>
      <c r="E1273" s="237" t="s">
        <v>1</v>
      </c>
      <c r="F1273" s="238" t="s">
        <v>213</v>
      </c>
      <c r="G1273" s="235"/>
      <c r="H1273" s="237" t="s">
        <v>1</v>
      </c>
      <c r="I1273" s="239"/>
      <c r="J1273" s="235"/>
      <c r="K1273" s="235"/>
      <c r="L1273" s="240"/>
      <c r="M1273" s="241"/>
      <c r="N1273" s="242"/>
      <c r="O1273" s="242"/>
      <c r="P1273" s="242"/>
      <c r="Q1273" s="242"/>
      <c r="R1273" s="242"/>
      <c r="S1273" s="242"/>
      <c r="T1273" s="24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44" t="s">
        <v>162</v>
      </c>
      <c r="AU1273" s="244" t="s">
        <v>86</v>
      </c>
      <c r="AV1273" s="13" t="s">
        <v>83</v>
      </c>
      <c r="AW1273" s="13" t="s">
        <v>32</v>
      </c>
      <c r="AX1273" s="13" t="s">
        <v>75</v>
      </c>
      <c r="AY1273" s="244" t="s">
        <v>154</v>
      </c>
    </row>
    <row r="1274" spans="1:51" s="13" customFormat="1" ht="12">
      <c r="A1274" s="13"/>
      <c r="B1274" s="234"/>
      <c r="C1274" s="235"/>
      <c r="D1274" s="236" t="s">
        <v>162</v>
      </c>
      <c r="E1274" s="237" t="s">
        <v>1</v>
      </c>
      <c r="F1274" s="238" t="s">
        <v>313</v>
      </c>
      <c r="G1274" s="235"/>
      <c r="H1274" s="237" t="s">
        <v>1</v>
      </c>
      <c r="I1274" s="239"/>
      <c r="J1274" s="235"/>
      <c r="K1274" s="235"/>
      <c r="L1274" s="240"/>
      <c r="M1274" s="241"/>
      <c r="N1274" s="242"/>
      <c r="O1274" s="242"/>
      <c r="P1274" s="242"/>
      <c r="Q1274" s="242"/>
      <c r="R1274" s="242"/>
      <c r="S1274" s="242"/>
      <c r="T1274" s="24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44" t="s">
        <v>162</v>
      </c>
      <c r="AU1274" s="244" t="s">
        <v>86</v>
      </c>
      <c r="AV1274" s="13" t="s">
        <v>83</v>
      </c>
      <c r="AW1274" s="13" t="s">
        <v>32</v>
      </c>
      <c r="AX1274" s="13" t="s">
        <v>75</v>
      </c>
      <c r="AY1274" s="244" t="s">
        <v>154</v>
      </c>
    </row>
    <row r="1275" spans="1:51" s="14" customFormat="1" ht="12">
      <c r="A1275" s="14"/>
      <c r="B1275" s="245"/>
      <c r="C1275" s="246"/>
      <c r="D1275" s="236" t="s">
        <v>162</v>
      </c>
      <c r="E1275" s="247" t="s">
        <v>1</v>
      </c>
      <c r="F1275" s="248" t="s">
        <v>1369</v>
      </c>
      <c r="G1275" s="246"/>
      <c r="H1275" s="249">
        <v>20</v>
      </c>
      <c r="I1275" s="250"/>
      <c r="J1275" s="246"/>
      <c r="K1275" s="246"/>
      <c r="L1275" s="251"/>
      <c r="M1275" s="252"/>
      <c r="N1275" s="253"/>
      <c r="O1275" s="253"/>
      <c r="P1275" s="253"/>
      <c r="Q1275" s="253"/>
      <c r="R1275" s="253"/>
      <c r="S1275" s="253"/>
      <c r="T1275" s="25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55" t="s">
        <v>162</v>
      </c>
      <c r="AU1275" s="255" t="s">
        <v>86</v>
      </c>
      <c r="AV1275" s="14" t="s">
        <v>86</v>
      </c>
      <c r="AW1275" s="14" t="s">
        <v>32</v>
      </c>
      <c r="AX1275" s="14" t="s">
        <v>75</v>
      </c>
      <c r="AY1275" s="255" t="s">
        <v>154</v>
      </c>
    </row>
    <row r="1276" spans="1:51" s="14" customFormat="1" ht="12">
      <c r="A1276" s="14"/>
      <c r="B1276" s="245"/>
      <c r="C1276" s="246"/>
      <c r="D1276" s="236" t="s">
        <v>162</v>
      </c>
      <c r="E1276" s="247" t="s">
        <v>1</v>
      </c>
      <c r="F1276" s="248" t="s">
        <v>1370</v>
      </c>
      <c r="G1276" s="246"/>
      <c r="H1276" s="249">
        <v>0.46</v>
      </c>
      <c r="I1276" s="250"/>
      <c r="J1276" s="246"/>
      <c r="K1276" s="246"/>
      <c r="L1276" s="251"/>
      <c r="M1276" s="252"/>
      <c r="N1276" s="253"/>
      <c r="O1276" s="253"/>
      <c r="P1276" s="253"/>
      <c r="Q1276" s="253"/>
      <c r="R1276" s="253"/>
      <c r="S1276" s="253"/>
      <c r="T1276" s="25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55" t="s">
        <v>162</v>
      </c>
      <c r="AU1276" s="255" t="s">
        <v>86</v>
      </c>
      <c r="AV1276" s="14" t="s">
        <v>86</v>
      </c>
      <c r="AW1276" s="14" t="s">
        <v>32</v>
      </c>
      <c r="AX1276" s="14" t="s">
        <v>75</v>
      </c>
      <c r="AY1276" s="255" t="s">
        <v>154</v>
      </c>
    </row>
    <row r="1277" spans="1:51" s="15" customFormat="1" ht="12">
      <c r="A1277" s="15"/>
      <c r="B1277" s="256"/>
      <c r="C1277" s="257"/>
      <c r="D1277" s="236" t="s">
        <v>162</v>
      </c>
      <c r="E1277" s="258" t="s">
        <v>1</v>
      </c>
      <c r="F1277" s="259" t="s">
        <v>172</v>
      </c>
      <c r="G1277" s="257"/>
      <c r="H1277" s="260">
        <v>99</v>
      </c>
      <c r="I1277" s="261"/>
      <c r="J1277" s="257"/>
      <c r="K1277" s="257"/>
      <c r="L1277" s="262"/>
      <c r="M1277" s="263"/>
      <c r="N1277" s="264"/>
      <c r="O1277" s="264"/>
      <c r="P1277" s="264"/>
      <c r="Q1277" s="264"/>
      <c r="R1277" s="264"/>
      <c r="S1277" s="264"/>
      <c r="T1277" s="26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T1277" s="266" t="s">
        <v>162</v>
      </c>
      <c r="AU1277" s="266" t="s">
        <v>86</v>
      </c>
      <c r="AV1277" s="15" t="s">
        <v>160</v>
      </c>
      <c r="AW1277" s="15" t="s">
        <v>32</v>
      </c>
      <c r="AX1277" s="15" t="s">
        <v>83</v>
      </c>
      <c r="AY1277" s="266" t="s">
        <v>154</v>
      </c>
    </row>
    <row r="1278" spans="1:63" s="12" customFormat="1" ht="22.8" customHeight="1">
      <c r="A1278" s="12"/>
      <c r="B1278" s="204"/>
      <c r="C1278" s="205"/>
      <c r="D1278" s="206" t="s">
        <v>74</v>
      </c>
      <c r="E1278" s="218" t="s">
        <v>1371</v>
      </c>
      <c r="F1278" s="218" t="s">
        <v>1372</v>
      </c>
      <c r="G1278" s="205"/>
      <c r="H1278" s="205"/>
      <c r="I1278" s="208"/>
      <c r="J1278" s="219">
        <f>BK1278</f>
        <v>0</v>
      </c>
      <c r="K1278" s="205"/>
      <c r="L1278" s="210"/>
      <c r="M1278" s="211"/>
      <c r="N1278" s="212"/>
      <c r="O1278" s="212"/>
      <c r="P1278" s="213">
        <f>SUM(P1279:P1286)</f>
        <v>0</v>
      </c>
      <c r="Q1278" s="212"/>
      <c r="R1278" s="213">
        <f>SUM(R1279:R1286)</f>
        <v>0.00031</v>
      </c>
      <c r="S1278" s="212"/>
      <c r="T1278" s="214">
        <f>SUM(T1279:T1286)</f>
        <v>0</v>
      </c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R1278" s="215" t="s">
        <v>86</v>
      </c>
      <c r="AT1278" s="216" t="s">
        <v>74</v>
      </c>
      <c r="AU1278" s="216" t="s">
        <v>83</v>
      </c>
      <c r="AY1278" s="215" t="s">
        <v>154</v>
      </c>
      <c r="BK1278" s="217">
        <f>SUM(BK1279:BK1286)</f>
        <v>0</v>
      </c>
    </row>
    <row r="1279" spans="1:65" s="2" customFormat="1" ht="16.5" customHeight="1">
      <c r="A1279" s="39"/>
      <c r="B1279" s="40"/>
      <c r="C1279" s="220" t="s">
        <v>1373</v>
      </c>
      <c r="D1279" s="220" t="s">
        <v>156</v>
      </c>
      <c r="E1279" s="221" t="s">
        <v>1374</v>
      </c>
      <c r="F1279" s="222" t="s">
        <v>1375</v>
      </c>
      <c r="G1279" s="223" t="s">
        <v>231</v>
      </c>
      <c r="H1279" s="224">
        <v>3</v>
      </c>
      <c r="I1279" s="225"/>
      <c r="J1279" s="226">
        <f>ROUND(I1279*H1279,2)</f>
        <v>0</v>
      </c>
      <c r="K1279" s="227"/>
      <c r="L1279" s="45"/>
      <c r="M1279" s="228" t="s">
        <v>1</v>
      </c>
      <c r="N1279" s="229" t="s">
        <v>40</v>
      </c>
      <c r="O1279" s="92"/>
      <c r="P1279" s="230">
        <f>O1279*H1279</f>
        <v>0</v>
      </c>
      <c r="Q1279" s="230">
        <v>0</v>
      </c>
      <c r="R1279" s="230">
        <f>Q1279*H1279</f>
        <v>0</v>
      </c>
      <c r="S1279" s="230">
        <v>0</v>
      </c>
      <c r="T1279" s="231">
        <f>S1279*H1279</f>
        <v>0</v>
      </c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R1279" s="232" t="s">
        <v>267</v>
      </c>
      <c r="AT1279" s="232" t="s">
        <v>156</v>
      </c>
      <c r="AU1279" s="232" t="s">
        <v>86</v>
      </c>
      <c r="AY1279" s="18" t="s">
        <v>154</v>
      </c>
      <c r="BE1279" s="233">
        <f>IF(N1279="základní",J1279,0)</f>
        <v>0</v>
      </c>
      <c r="BF1279" s="233">
        <f>IF(N1279="snížená",J1279,0)</f>
        <v>0</v>
      </c>
      <c r="BG1279" s="233">
        <f>IF(N1279="zákl. přenesená",J1279,0)</f>
        <v>0</v>
      </c>
      <c r="BH1279" s="233">
        <f>IF(N1279="sníž. přenesená",J1279,0)</f>
        <v>0</v>
      </c>
      <c r="BI1279" s="233">
        <f>IF(N1279="nulová",J1279,0)</f>
        <v>0</v>
      </c>
      <c r="BJ1279" s="18" t="s">
        <v>83</v>
      </c>
      <c r="BK1279" s="233">
        <f>ROUND(I1279*H1279,2)</f>
        <v>0</v>
      </c>
      <c r="BL1279" s="18" t="s">
        <v>267</v>
      </c>
      <c r="BM1279" s="232" t="s">
        <v>1376</v>
      </c>
    </row>
    <row r="1280" spans="1:51" s="13" customFormat="1" ht="12">
      <c r="A1280" s="13"/>
      <c r="B1280" s="234"/>
      <c r="C1280" s="235"/>
      <c r="D1280" s="236" t="s">
        <v>162</v>
      </c>
      <c r="E1280" s="237" t="s">
        <v>1</v>
      </c>
      <c r="F1280" s="238" t="s">
        <v>167</v>
      </c>
      <c r="G1280" s="235"/>
      <c r="H1280" s="237" t="s">
        <v>1</v>
      </c>
      <c r="I1280" s="239"/>
      <c r="J1280" s="235"/>
      <c r="K1280" s="235"/>
      <c r="L1280" s="240"/>
      <c r="M1280" s="241"/>
      <c r="N1280" s="242"/>
      <c r="O1280" s="242"/>
      <c r="P1280" s="242"/>
      <c r="Q1280" s="242"/>
      <c r="R1280" s="242"/>
      <c r="S1280" s="242"/>
      <c r="T1280" s="24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44" t="s">
        <v>162</v>
      </c>
      <c r="AU1280" s="244" t="s">
        <v>86</v>
      </c>
      <c r="AV1280" s="13" t="s">
        <v>83</v>
      </c>
      <c r="AW1280" s="13" t="s">
        <v>32</v>
      </c>
      <c r="AX1280" s="13" t="s">
        <v>75</v>
      </c>
      <c r="AY1280" s="244" t="s">
        <v>154</v>
      </c>
    </row>
    <row r="1281" spans="1:51" s="13" customFormat="1" ht="12">
      <c r="A1281" s="13"/>
      <c r="B1281" s="234"/>
      <c r="C1281" s="235"/>
      <c r="D1281" s="236" t="s">
        <v>162</v>
      </c>
      <c r="E1281" s="237" t="s">
        <v>1</v>
      </c>
      <c r="F1281" s="238" t="s">
        <v>1377</v>
      </c>
      <c r="G1281" s="235"/>
      <c r="H1281" s="237" t="s">
        <v>1</v>
      </c>
      <c r="I1281" s="239"/>
      <c r="J1281" s="235"/>
      <c r="K1281" s="235"/>
      <c r="L1281" s="240"/>
      <c r="M1281" s="241"/>
      <c r="N1281" s="242"/>
      <c r="O1281" s="242"/>
      <c r="P1281" s="242"/>
      <c r="Q1281" s="242"/>
      <c r="R1281" s="242"/>
      <c r="S1281" s="242"/>
      <c r="T1281" s="24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44" t="s">
        <v>162</v>
      </c>
      <c r="AU1281" s="244" t="s">
        <v>86</v>
      </c>
      <c r="AV1281" s="13" t="s">
        <v>83</v>
      </c>
      <c r="AW1281" s="13" t="s">
        <v>32</v>
      </c>
      <c r="AX1281" s="13" t="s">
        <v>75</v>
      </c>
      <c r="AY1281" s="244" t="s">
        <v>154</v>
      </c>
    </row>
    <row r="1282" spans="1:51" s="14" customFormat="1" ht="12">
      <c r="A1282" s="14"/>
      <c r="B1282" s="245"/>
      <c r="C1282" s="246"/>
      <c r="D1282" s="236" t="s">
        <v>162</v>
      </c>
      <c r="E1282" s="247" t="s">
        <v>1</v>
      </c>
      <c r="F1282" s="248" t="s">
        <v>1378</v>
      </c>
      <c r="G1282" s="246"/>
      <c r="H1282" s="249">
        <v>3</v>
      </c>
      <c r="I1282" s="250"/>
      <c r="J1282" s="246"/>
      <c r="K1282" s="246"/>
      <c r="L1282" s="251"/>
      <c r="M1282" s="252"/>
      <c r="N1282" s="253"/>
      <c r="O1282" s="253"/>
      <c r="P1282" s="253"/>
      <c r="Q1282" s="253"/>
      <c r="R1282" s="253"/>
      <c r="S1282" s="253"/>
      <c r="T1282" s="25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55" t="s">
        <v>162</v>
      </c>
      <c r="AU1282" s="255" t="s">
        <v>86</v>
      </c>
      <c r="AV1282" s="14" t="s">
        <v>86</v>
      </c>
      <c r="AW1282" s="14" t="s">
        <v>32</v>
      </c>
      <c r="AX1282" s="14" t="s">
        <v>83</v>
      </c>
      <c r="AY1282" s="255" t="s">
        <v>154</v>
      </c>
    </row>
    <row r="1283" spans="1:65" s="2" customFormat="1" ht="16.5" customHeight="1">
      <c r="A1283" s="39"/>
      <c r="B1283" s="40"/>
      <c r="C1283" s="278" t="s">
        <v>1379</v>
      </c>
      <c r="D1283" s="278" t="s">
        <v>411</v>
      </c>
      <c r="E1283" s="279" t="s">
        <v>1380</v>
      </c>
      <c r="F1283" s="280" t="s">
        <v>1381</v>
      </c>
      <c r="G1283" s="281" t="s">
        <v>231</v>
      </c>
      <c r="H1283" s="282">
        <v>3.1</v>
      </c>
      <c r="I1283" s="283"/>
      <c r="J1283" s="284">
        <f>ROUND(I1283*H1283,2)</f>
        <v>0</v>
      </c>
      <c r="K1283" s="285"/>
      <c r="L1283" s="286"/>
      <c r="M1283" s="287" t="s">
        <v>1</v>
      </c>
      <c r="N1283" s="288" t="s">
        <v>40</v>
      </c>
      <c r="O1283" s="92"/>
      <c r="P1283" s="230">
        <f>O1283*H1283</f>
        <v>0</v>
      </c>
      <c r="Q1283" s="230">
        <v>0.0001</v>
      </c>
      <c r="R1283" s="230">
        <f>Q1283*H1283</f>
        <v>0.00031</v>
      </c>
      <c r="S1283" s="230">
        <v>0</v>
      </c>
      <c r="T1283" s="231">
        <f>S1283*H1283</f>
        <v>0</v>
      </c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R1283" s="232" t="s">
        <v>397</v>
      </c>
      <c r="AT1283" s="232" t="s">
        <v>411</v>
      </c>
      <c r="AU1283" s="232" t="s">
        <v>86</v>
      </c>
      <c r="AY1283" s="18" t="s">
        <v>154</v>
      </c>
      <c r="BE1283" s="233">
        <f>IF(N1283="základní",J1283,0)</f>
        <v>0</v>
      </c>
      <c r="BF1283" s="233">
        <f>IF(N1283="snížená",J1283,0)</f>
        <v>0</v>
      </c>
      <c r="BG1283" s="233">
        <f>IF(N1283="zákl. přenesená",J1283,0)</f>
        <v>0</v>
      </c>
      <c r="BH1283" s="233">
        <f>IF(N1283="sníž. přenesená",J1283,0)</f>
        <v>0</v>
      </c>
      <c r="BI1283" s="233">
        <f>IF(N1283="nulová",J1283,0)</f>
        <v>0</v>
      </c>
      <c r="BJ1283" s="18" t="s">
        <v>83</v>
      </c>
      <c r="BK1283" s="233">
        <f>ROUND(I1283*H1283,2)</f>
        <v>0</v>
      </c>
      <c r="BL1283" s="18" t="s">
        <v>267</v>
      </c>
      <c r="BM1283" s="232" t="s">
        <v>1382</v>
      </c>
    </row>
    <row r="1284" spans="1:51" s="13" customFormat="1" ht="12">
      <c r="A1284" s="13"/>
      <c r="B1284" s="234"/>
      <c r="C1284" s="235"/>
      <c r="D1284" s="236" t="s">
        <v>162</v>
      </c>
      <c r="E1284" s="237" t="s">
        <v>1</v>
      </c>
      <c r="F1284" s="238" t="s">
        <v>1383</v>
      </c>
      <c r="G1284" s="235"/>
      <c r="H1284" s="237" t="s">
        <v>1</v>
      </c>
      <c r="I1284" s="239"/>
      <c r="J1284" s="235"/>
      <c r="K1284" s="235"/>
      <c r="L1284" s="240"/>
      <c r="M1284" s="241"/>
      <c r="N1284" s="242"/>
      <c r="O1284" s="242"/>
      <c r="P1284" s="242"/>
      <c r="Q1284" s="242"/>
      <c r="R1284" s="242"/>
      <c r="S1284" s="242"/>
      <c r="T1284" s="24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44" t="s">
        <v>162</v>
      </c>
      <c r="AU1284" s="244" t="s">
        <v>86</v>
      </c>
      <c r="AV1284" s="13" t="s">
        <v>83</v>
      </c>
      <c r="AW1284" s="13" t="s">
        <v>32</v>
      </c>
      <c r="AX1284" s="13" t="s">
        <v>75</v>
      </c>
      <c r="AY1284" s="244" t="s">
        <v>154</v>
      </c>
    </row>
    <row r="1285" spans="1:51" s="14" customFormat="1" ht="12">
      <c r="A1285" s="14"/>
      <c r="B1285" s="245"/>
      <c r="C1285" s="246"/>
      <c r="D1285" s="236" t="s">
        <v>162</v>
      </c>
      <c r="E1285" s="247" t="s">
        <v>1</v>
      </c>
      <c r="F1285" s="248" t="s">
        <v>1384</v>
      </c>
      <c r="G1285" s="246"/>
      <c r="H1285" s="249">
        <v>3.1</v>
      </c>
      <c r="I1285" s="250"/>
      <c r="J1285" s="246"/>
      <c r="K1285" s="246"/>
      <c r="L1285" s="251"/>
      <c r="M1285" s="252"/>
      <c r="N1285" s="253"/>
      <c r="O1285" s="253"/>
      <c r="P1285" s="253"/>
      <c r="Q1285" s="253"/>
      <c r="R1285" s="253"/>
      <c r="S1285" s="253"/>
      <c r="T1285" s="25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55" t="s">
        <v>162</v>
      </c>
      <c r="AU1285" s="255" t="s">
        <v>86</v>
      </c>
      <c r="AV1285" s="14" t="s">
        <v>86</v>
      </c>
      <c r="AW1285" s="14" t="s">
        <v>32</v>
      </c>
      <c r="AX1285" s="14" t="s">
        <v>83</v>
      </c>
      <c r="AY1285" s="255" t="s">
        <v>154</v>
      </c>
    </row>
    <row r="1286" spans="1:65" s="2" customFormat="1" ht="24.15" customHeight="1">
      <c r="A1286" s="39"/>
      <c r="B1286" s="40"/>
      <c r="C1286" s="220" t="s">
        <v>1385</v>
      </c>
      <c r="D1286" s="220" t="s">
        <v>156</v>
      </c>
      <c r="E1286" s="221" t="s">
        <v>1386</v>
      </c>
      <c r="F1286" s="222" t="s">
        <v>1387</v>
      </c>
      <c r="G1286" s="223" t="s">
        <v>205</v>
      </c>
      <c r="H1286" s="224">
        <v>0.001</v>
      </c>
      <c r="I1286" s="225"/>
      <c r="J1286" s="226">
        <f>ROUND(I1286*H1286,2)</f>
        <v>0</v>
      </c>
      <c r="K1286" s="227"/>
      <c r="L1286" s="45"/>
      <c r="M1286" s="228" t="s">
        <v>1</v>
      </c>
      <c r="N1286" s="229" t="s">
        <v>40</v>
      </c>
      <c r="O1286" s="92"/>
      <c r="P1286" s="230">
        <f>O1286*H1286</f>
        <v>0</v>
      </c>
      <c r="Q1286" s="230">
        <v>0</v>
      </c>
      <c r="R1286" s="230">
        <f>Q1286*H1286</f>
        <v>0</v>
      </c>
      <c r="S1286" s="230">
        <v>0</v>
      </c>
      <c r="T1286" s="231">
        <f>S1286*H1286</f>
        <v>0</v>
      </c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R1286" s="232" t="s">
        <v>267</v>
      </c>
      <c r="AT1286" s="232" t="s">
        <v>156</v>
      </c>
      <c r="AU1286" s="232" t="s">
        <v>86</v>
      </c>
      <c r="AY1286" s="18" t="s">
        <v>154</v>
      </c>
      <c r="BE1286" s="233">
        <f>IF(N1286="základní",J1286,0)</f>
        <v>0</v>
      </c>
      <c r="BF1286" s="233">
        <f>IF(N1286="snížená",J1286,0)</f>
        <v>0</v>
      </c>
      <c r="BG1286" s="233">
        <f>IF(N1286="zákl. přenesená",J1286,0)</f>
        <v>0</v>
      </c>
      <c r="BH1286" s="233">
        <f>IF(N1286="sníž. přenesená",J1286,0)</f>
        <v>0</v>
      </c>
      <c r="BI1286" s="233">
        <f>IF(N1286="nulová",J1286,0)</f>
        <v>0</v>
      </c>
      <c r="BJ1286" s="18" t="s">
        <v>83</v>
      </c>
      <c r="BK1286" s="233">
        <f>ROUND(I1286*H1286,2)</f>
        <v>0</v>
      </c>
      <c r="BL1286" s="18" t="s">
        <v>267</v>
      </c>
      <c r="BM1286" s="232" t="s">
        <v>1388</v>
      </c>
    </row>
    <row r="1287" spans="1:63" s="12" customFormat="1" ht="25.9" customHeight="1">
      <c r="A1287" s="12"/>
      <c r="B1287" s="204"/>
      <c r="C1287" s="205"/>
      <c r="D1287" s="206" t="s">
        <v>74</v>
      </c>
      <c r="E1287" s="207" t="s">
        <v>1389</v>
      </c>
      <c r="F1287" s="207" t="s">
        <v>1390</v>
      </c>
      <c r="G1287" s="205"/>
      <c r="H1287" s="205"/>
      <c r="I1287" s="208"/>
      <c r="J1287" s="209">
        <f>BK1287</f>
        <v>0</v>
      </c>
      <c r="K1287" s="205"/>
      <c r="L1287" s="210"/>
      <c r="M1287" s="211"/>
      <c r="N1287" s="212"/>
      <c r="O1287" s="212"/>
      <c r="P1287" s="213">
        <f>SUM(P1288:P1312)</f>
        <v>0</v>
      </c>
      <c r="Q1287" s="212"/>
      <c r="R1287" s="213">
        <f>SUM(R1288:R1312)</f>
        <v>0</v>
      </c>
      <c r="S1287" s="212"/>
      <c r="T1287" s="214">
        <f>SUM(T1288:T1312)</f>
        <v>0</v>
      </c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R1287" s="215" t="s">
        <v>160</v>
      </c>
      <c r="AT1287" s="216" t="s">
        <v>74</v>
      </c>
      <c r="AU1287" s="216" t="s">
        <v>75</v>
      </c>
      <c r="AY1287" s="215" t="s">
        <v>154</v>
      </c>
      <c r="BK1287" s="217">
        <f>SUM(BK1288:BK1312)</f>
        <v>0</v>
      </c>
    </row>
    <row r="1288" spans="1:65" s="2" customFormat="1" ht="44.25" customHeight="1">
      <c r="A1288" s="39"/>
      <c r="B1288" s="40"/>
      <c r="C1288" s="220" t="s">
        <v>1391</v>
      </c>
      <c r="D1288" s="220" t="s">
        <v>156</v>
      </c>
      <c r="E1288" s="221" t="s">
        <v>1392</v>
      </c>
      <c r="F1288" s="222" t="s">
        <v>1393</v>
      </c>
      <c r="G1288" s="223" t="s">
        <v>220</v>
      </c>
      <c r="H1288" s="224">
        <v>2</v>
      </c>
      <c r="I1288" s="225"/>
      <c r="J1288" s="226">
        <f>ROUND(I1288*H1288,2)</f>
        <v>0</v>
      </c>
      <c r="K1288" s="227"/>
      <c r="L1288" s="45"/>
      <c r="M1288" s="228" t="s">
        <v>1</v>
      </c>
      <c r="N1288" s="229" t="s">
        <v>40</v>
      </c>
      <c r="O1288" s="92"/>
      <c r="P1288" s="230">
        <f>O1288*H1288</f>
        <v>0</v>
      </c>
      <c r="Q1288" s="230">
        <v>0</v>
      </c>
      <c r="R1288" s="230">
        <f>Q1288*H1288</f>
        <v>0</v>
      </c>
      <c r="S1288" s="230">
        <v>0</v>
      </c>
      <c r="T1288" s="231">
        <f>S1288*H1288</f>
        <v>0</v>
      </c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R1288" s="232" t="s">
        <v>1394</v>
      </c>
      <c r="AT1288" s="232" t="s">
        <v>156</v>
      </c>
      <c r="AU1288" s="232" t="s">
        <v>83</v>
      </c>
      <c r="AY1288" s="18" t="s">
        <v>154</v>
      </c>
      <c r="BE1288" s="233">
        <f>IF(N1288="základní",J1288,0)</f>
        <v>0</v>
      </c>
      <c r="BF1288" s="233">
        <f>IF(N1288="snížená",J1288,0)</f>
        <v>0</v>
      </c>
      <c r="BG1288" s="233">
        <f>IF(N1288="zákl. přenesená",J1288,0)</f>
        <v>0</v>
      </c>
      <c r="BH1288" s="233">
        <f>IF(N1288="sníž. přenesená",J1288,0)</f>
        <v>0</v>
      </c>
      <c r="BI1288" s="233">
        <f>IF(N1288="nulová",J1288,0)</f>
        <v>0</v>
      </c>
      <c r="BJ1288" s="18" t="s">
        <v>83</v>
      </c>
      <c r="BK1288" s="233">
        <f>ROUND(I1288*H1288,2)</f>
        <v>0</v>
      </c>
      <c r="BL1288" s="18" t="s">
        <v>1394</v>
      </c>
      <c r="BM1288" s="232" t="s">
        <v>1395</v>
      </c>
    </row>
    <row r="1289" spans="1:51" s="13" customFormat="1" ht="12">
      <c r="A1289" s="13"/>
      <c r="B1289" s="234"/>
      <c r="C1289" s="235"/>
      <c r="D1289" s="236" t="s">
        <v>162</v>
      </c>
      <c r="E1289" s="237" t="s">
        <v>1</v>
      </c>
      <c r="F1289" s="238" t="s">
        <v>1396</v>
      </c>
      <c r="G1289" s="235"/>
      <c r="H1289" s="237" t="s">
        <v>1</v>
      </c>
      <c r="I1289" s="239"/>
      <c r="J1289" s="235"/>
      <c r="K1289" s="235"/>
      <c r="L1289" s="240"/>
      <c r="M1289" s="241"/>
      <c r="N1289" s="242"/>
      <c r="O1289" s="242"/>
      <c r="P1289" s="242"/>
      <c r="Q1289" s="242"/>
      <c r="R1289" s="242"/>
      <c r="S1289" s="242"/>
      <c r="T1289" s="24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44" t="s">
        <v>162</v>
      </c>
      <c r="AU1289" s="244" t="s">
        <v>83</v>
      </c>
      <c r="AV1289" s="13" t="s">
        <v>83</v>
      </c>
      <c r="AW1289" s="13" t="s">
        <v>32</v>
      </c>
      <c r="AX1289" s="13" t="s">
        <v>75</v>
      </c>
      <c r="AY1289" s="244" t="s">
        <v>154</v>
      </c>
    </row>
    <row r="1290" spans="1:51" s="13" customFormat="1" ht="12">
      <c r="A1290" s="13"/>
      <c r="B1290" s="234"/>
      <c r="C1290" s="235"/>
      <c r="D1290" s="236" t="s">
        <v>162</v>
      </c>
      <c r="E1290" s="237" t="s">
        <v>1</v>
      </c>
      <c r="F1290" s="238" t="s">
        <v>1397</v>
      </c>
      <c r="G1290" s="235"/>
      <c r="H1290" s="237" t="s">
        <v>1</v>
      </c>
      <c r="I1290" s="239"/>
      <c r="J1290" s="235"/>
      <c r="K1290" s="235"/>
      <c r="L1290" s="240"/>
      <c r="M1290" s="241"/>
      <c r="N1290" s="242"/>
      <c r="O1290" s="242"/>
      <c r="P1290" s="242"/>
      <c r="Q1290" s="242"/>
      <c r="R1290" s="242"/>
      <c r="S1290" s="242"/>
      <c r="T1290" s="24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44" t="s">
        <v>162</v>
      </c>
      <c r="AU1290" s="244" t="s">
        <v>83</v>
      </c>
      <c r="AV1290" s="13" t="s">
        <v>83</v>
      </c>
      <c r="AW1290" s="13" t="s">
        <v>32</v>
      </c>
      <c r="AX1290" s="13" t="s">
        <v>75</v>
      </c>
      <c r="AY1290" s="244" t="s">
        <v>154</v>
      </c>
    </row>
    <row r="1291" spans="1:51" s="13" customFormat="1" ht="12">
      <c r="A1291" s="13"/>
      <c r="B1291" s="234"/>
      <c r="C1291" s="235"/>
      <c r="D1291" s="236" t="s">
        <v>162</v>
      </c>
      <c r="E1291" s="237" t="s">
        <v>1</v>
      </c>
      <c r="F1291" s="238" t="s">
        <v>1398</v>
      </c>
      <c r="G1291" s="235"/>
      <c r="H1291" s="237" t="s">
        <v>1</v>
      </c>
      <c r="I1291" s="239"/>
      <c r="J1291" s="235"/>
      <c r="K1291" s="235"/>
      <c r="L1291" s="240"/>
      <c r="M1291" s="241"/>
      <c r="N1291" s="242"/>
      <c r="O1291" s="242"/>
      <c r="P1291" s="242"/>
      <c r="Q1291" s="242"/>
      <c r="R1291" s="242"/>
      <c r="S1291" s="242"/>
      <c r="T1291" s="24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44" t="s">
        <v>162</v>
      </c>
      <c r="AU1291" s="244" t="s">
        <v>83</v>
      </c>
      <c r="AV1291" s="13" t="s">
        <v>83</v>
      </c>
      <c r="AW1291" s="13" t="s">
        <v>32</v>
      </c>
      <c r="AX1291" s="13" t="s">
        <v>75</v>
      </c>
      <c r="AY1291" s="244" t="s">
        <v>154</v>
      </c>
    </row>
    <row r="1292" spans="1:51" s="14" customFormat="1" ht="12">
      <c r="A1292" s="14"/>
      <c r="B1292" s="245"/>
      <c r="C1292" s="246"/>
      <c r="D1292" s="236" t="s">
        <v>162</v>
      </c>
      <c r="E1292" s="247" t="s">
        <v>1</v>
      </c>
      <c r="F1292" s="248" t="s">
        <v>179</v>
      </c>
      <c r="G1292" s="246"/>
      <c r="H1292" s="249">
        <v>2</v>
      </c>
      <c r="I1292" s="250"/>
      <c r="J1292" s="246"/>
      <c r="K1292" s="246"/>
      <c r="L1292" s="251"/>
      <c r="M1292" s="252"/>
      <c r="N1292" s="253"/>
      <c r="O1292" s="253"/>
      <c r="P1292" s="253"/>
      <c r="Q1292" s="253"/>
      <c r="R1292" s="253"/>
      <c r="S1292" s="253"/>
      <c r="T1292" s="25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55" t="s">
        <v>162</v>
      </c>
      <c r="AU1292" s="255" t="s">
        <v>83</v>
      </c>
      <c r="AV1292" s="14" t="s">
        <v>86</v>
      </c>
      <c r="AW1292" s="14" t="s">
        <v>32</v>
      </c>
      <c r="AX1292" s="14" t="s">
        <v>83</v>
      </c>
      <c r="AY1292" s="255" t="s">
        <v>154</v>
      </c>
    </row>
    <row r="1293" spans="1:51" s="13" customFormat="1" ht="12">
      <c r="A1293" s="13"/>
      <c r="B1293" s="234"/>
      <c r="C1293" s="235"/>
      <c r="D1293" s="236" t="s">
        <v>162</v>
      </c>
      <c r="E1293" s="237" t="s">
        <v>1</v>
      </c>
      <c r="F1293" s="238" t="s">
        <v>1399</v>
      </c>
      <c r="G1293" s="235"/>
      <c r="H1293" s="237" t="s">
        <v>1</v>
      </c>
      <c r="I1293" s="239"/>
      <c r="J1293" s="235"/>
      <c r="K1293" s="235"/>
      <c r="L1293" s="240"/>
      <c r="M1293" s="241"/>
      <c r="N1293" s="242"/>
      <c r="O1293" s="242"/>
      <c r="P1293" s="242"/>
      <c r="Q1293" s="242"/>
      <c r="R1293" s="242"/>
      <c r="S1293" s="242"/>
      <c r="T1293" s="24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44" t="s">
        <v>162</v>
      </c>
      <c r="AU1293" s="244" t="s">
        <v>83</v>
      </c>
      <c r="AV1293" s="13" t="s">
        <v>83</v>
      </c>
      <c r="AW1293" s="13" t="s">
        <v>32</v>
      </c>
      <c r="AX1293" s="13" t="s">
        <v>75</v>
      </c>
      <c r="AY1293" s="244" t="s">
        <v>154</v>
      </c>
    </row>
    <row r="1294" spans="1:51" s="13" customFormat="1" ht="12">
      <c r="A1294" s="13"/>
      <c r="B1294" s="234"/>
      <c r="C1294" s="235"/>
      <c r="D1294" s="236" t="s">
        <v>162</v>
      </c>
      <c r="E1294" s="237" t="s">
        <v>1</v>
      </c>
      <c r="F1294" s="238" t="s">
        <v>1400</v>
      </c>
      <c r="G1294" s="235"/>
      <c r="H1294" s="237" t="s">
        <v>1</v>
      </c>
      <c r="I1294" s="239"/>
      <c r="J1294" s="235"/>
      <c r="K1294" s="235"/>
      <c r="L1294" s="240"/>
      <c r="M1294" s="241"/>
      <c r="N1294" s="242"/>
      <c r="O1294" s="242"/>
      <c r="P1294" s="242"/>
      <c r="Q1294" s="242"/>
      <c r="R1294" s="242"/>
      <c r="S1294" s="242"/>
      <c r="T1294" s="24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4" t="s">
        <v>162</v>
      </c>
      <c r="AU1294" s="244" t="s">
        <v>83</v>
      </c>
      <c r="AV1294" s="13" t="s">
        <v>83</v>
      </c>
      <c r="AW1294" s="13" t="s">
        <v>32</v>
      </c>
      <c r="AX1294" s="13" t="s">
        <v>75</v>
      </c>
      <c r="AY1294" s="244" t="s">
        <v>154</v>
      </c>
    </row>
    <row r="1295" spans="1:51" s="13" customFormat="1" ht="12">
      <c r="A1295" s="13"/>
      <c r="B1295" s="234"/>
      <c r="C1295" s="235"/>
      <c r="D1295" s="236" t="s">
        <v>162</v>
      </c>
      <c r="E1295" s="237" t="s">
        <v>1</v>
      </c>
      <c r="F1295" s="238" t="s">
        <v>1401</v>
      </c>
      <c r="G1295" s="235"/>
      <c r="H1295" s="237" t="s">
        <v>1</v>
      </c>
      <c r="I1295" s="239"/>
      <c r="J1295" s="235"/>
      <c r="K1295" s="235"/>
      <c r="L1295" s="240"/>
      <c r="M1295" s="241"/>
      <c r="N1295" s="242"/>
      <c r="O1295" s="242"/>
      <c r="P1295" s="242"/>
      <c r="Q1295" s="242"/>
      <c r="R1295" s="242"/>
      <c r="S1295" s="242"/>
      <c r="T1295" s="24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44" t="s">
        <v>162</v>
      </c>
      <c r="AU1295" s="244" t="s">
        <v>83</v>
      </c>
      <c r="AV1295" s="13" t="s">
        <v>83</v>
      </c>
      <c r="AW1295" s="13" t="s">
        <v>32</v>
      </c>
      <c r="AX1295" s="13" t="s">
        <v>75</v>
      </c>
      <c r="AY1295" s="244" t="s">
        <v>154</v>
      </c>
    </row>
    <row r="1296" spans="1:65" s="2" customFormat="1" ht="37.8" customHeight="1">
      <c r="A1296" s="39"/>
      <c r="B1296" s="40"/>
      <c r="C1296" s="220" t="s">
        <v>1402</v>
      </c>
      <c r="D1296" s="220" t="s">
        <v>156</v>
      </c>
      <c r="E1296" s="221" t="s">
        <v>1403</v>
      </c>
      <c r="F1296" s="222" t="s">
        <v>1404</v>
      </c>
      <c r="G1296" s="223" t="s">
        <v>220</v>
      </c>
      <c r="H1296" s="224">
        <v>1</v>
      </c>
      <c r="I1296" s="225"/>
      <c r="J1296" s="226">
        <f>ROUND(I1296*H1296,2)</f>
        <v>0</v>
      </c>
      <c r="K1296" s="227"/>
      <c r="L1296" s="45"/>
      <c r="M1296" s="228" t="s">
        <v>1</v>
      </c>
      <c r="N1296" s="229" t="s">
        <v>40</v>
      </c>
      <c r="O1296" s="92"/>
      <c r="P1296" s="230">
        <f>O1296*H1296</f>
        <v>0</v>
      </c>
      <c r="Q1296" s="230">
        <v>0</v>
      </c>
      <c r="R1296" s="230">
        <f>Q1296*H1296</f>
        <v>0</v>
      </c>
      <c r="S1296" s="230">
        <v>0</v>
      </c>
      <c r="T1296" s="231">
        <f>S1296*H1296</f>
        <v>0</v>
      </c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R1296" s="232" t="s">
        <v>1394</v>
      </c>
      <c r="AT1296" s="232" t="s">
        <v>156</v>
      </c>
      <c r="AU1296" s="232" t="s">
        <v>83</v>
      </c>
      <c r="AY1296" s="18" t="s">
        <v>154</v>
      </c>
      <c r="BE1296" s="233">
        <f>IF(N1296="základní",J1296,0)</f>
        <v>0</v>
      </c>
      <c r="BF1296" s="233">
        <f>IF(N1296="snížená",J1296,0)</f>
        <v>0</v>
      </c>
      <c r="BG1296" s="233">
        <f>IF(N1296="zákl. přenesená",J1296,0)</f>
        <v>0</v>
      </c>
      <c r="BH1296" s="233">
        <f>IF(N1296="sníž. přenesená",J1296,0)</f>
        <v>0</v>
      </c>
      <c r="BI1296" s="233">
        <f>IF(N1296="nulová",J1296,0)</f>
        <v>0</v>
      </c>
      <c r="BJ1296" s="18" t="s">
        <v>83</v>
      </c>
      <c r="BK1296" s="233">
        <f>ROUND(I1296*H1296,2)</f>
        <v>0</v>
      </c>
      <c r="BL1296" s="18" t="s">
        <v>1394</v>
      </c>
      <c r="BM1296" s="232" t="s">
        <v>1405</v>
      </c>
    </row>
    <row r="1297" spans="1:51" s="13" customFormat="1" ht="12">
      <c r="A1297" s="13"/>
      <c r="B1297" s="234"/>
      <c r="C1297" s="235"/>
      <c r="D1297" s="236" t="s">
        <v>162</v>
      </c>
      <c r="E1297" s="237" t="s">
        <v>1</v>
      </c>
      <c r="F1297" s="238" t="s">
        <v>1396</v>
      </c>
      <c r="G1297" s="235"/>
      <c r="H1297" s="237" t="s">
        <v>1</v>
      </c>
      <c r="I1297" s="239"/>
      <c r="J1297" s="235"/>
      <c r="K1297" s="235"/>
      <c r="L1297" s="240"/>
      <c r="M1297" s="241"/>
      <c r="N1297" s="242"/>
      <c r="O1297" s="242"/>
      <c r="P1297" s="242"/>
      <c r="Q1297" s="242"/>
      <c r="R1297" s="242"/>
      <c r="S1297" s="242"/>
      <c r="T1297" s="24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4" t="s">
        <v>162</v>
      </c>
      <c r="AU1297" s="244" t="s">
        <v>83</v>
      </c>
      <c r="AV1297" s="13" t="s">
        <v>83</v>
      </c>
      <c r="AW1297" s="13" t="s">
        <v>32</v>
      </c>
      <c r="AX1297" s="13" t="s">
        <v>75</v>
      </c>
      <c r="AY1297" s="244" t="s">
        <v>154</v>
      </c>
    </row>
    <row r="1298" spans="1:51" s="13" customFormat="1" ht="12">
      <c r="A1298" s="13"/>
      <c r="B1298" s="234"/>
      <c r="C1298" s="235"/>
      <c r="D1298" s="236" t="s">
        <v>162</v>
      </c>
      <c r="E1298" s="237" t="s">
        <v>1</v>
      </c>
      <c r="F1298" s="238" t="s">
        <v>1397</v>
      </c>
      <c r="G1298" s="235"/>
      <c r="H1298" s="237" t="s">
        <v>1</v>
      </c>
      <c r="I1298" s="239"/>
      <c r="J1298" s="235"/>
      <c r="K1298" s="235"/>
      <c r="L1298" s="240"/>
      <c r="M1298" s="241"/>
      <c r="N1298" s="242"/>
      <c r="O1298" s="242"/>
      <c r="P1298" s="242"/>
      <c r="Q1298" s="242"/>
      <c r="R1298" s="242"/>
      <c r="S1298" s="242"/>
      <c r="T1298" s="24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44" t="s">
        <v>162</v>
      </c>
      <c r="AU1298" s="244" t="s">
        <v>83</v>
      </c>
      <c r="AV1298" s="13" t="s">
        <v>83</v>
      </c>
      <c r="AW1298" s="13" t="s">
        <v>32</v>
      </c>
      <c r="AX1298" s="13" t="s">
        <v>75</v>
      </c>
      <c r="AY1298" s="244" t="s">
        <v>154</v>
      </c>
    </row>
    <row r="1299" spans="1:51" s="13" customFormat="1" ht="12">
      <c r="A1299" s="13"/>
      <c r="B1299" s="234"/>
      <c r="C1299" s="235"/>
      <c r="D1299" s="236" t="s">
        <v>162</v>
      </c>
      <c r="E1299" s="237" t="s">
        <v>1</v>
      </c>
      <c r="F1299" s="238" t="s">
        <v>1406</v>
      </c>
      <c r="G1299" s="235"/>
      <c r="H1299" s="237" t="s">
        <v>1</v>
      </c>
      <c r="I1299" s="239"/>
      <c r="J1299" s="235"/>
      <c r="K1299" s="235"/>
      <c r="L1299" s="240"/>
      <c r="M1299" s="241"/>
      <c r="N1299" s="242"/>
      <c r="O1299" s="242"/>
      <c r="P1299" s="242"/>
      <c r="Q1299" s="242"/>
      <c r="R1299" s="242"/>
      <c r="S1299" s="242"/>
      <c r="T1299" s="24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44" t="s">
        <v>162</v>
      </c>
      <c r="AU1299" s="244" t="s">
        <v>83</v>
      </c>
      <c r="AV1299" s="13" t="s">
        <v>83</v>
      </c>
      <c r="AW1299" s="13" t="s">
        <v>32</v>
      </c>
      <c r="AX1299" s="13" t="s">
        <v>75</v>
      </c>
      <c r="AY1299" s="244" t="s">
        <v>154</v>
      </c>
    </row>
    <row r="1300" spans="1:51" s="13" customFormat="1" ht="12">
      <c r="A1300" s="13"/>
      <c r="B1300" s="234"/>
      <c r="C1300" s="235"/>
      <c r="D1300" s="236" t="s">
        <v>162</v>
      </c>
      <c r="E1300" s="237" t="s">
        <v>1</v>
      </c>
      <c r="F1300" s="238" t="s">
        <v>1407</v>
      </c>
      <c r="G1300" s="235"/>
      <c r="H1300" s="237" t="s">
        <v>1</v>
      </c>
      <c r="I1300" s="239"/>
      <c r="J1300" s="235"/>
      <c r="K1300" s="235"/>
      <c r="L1300" s="240"/>
      <c r="M1300" s="241"/>
      <c r="N1300" s="242"/>
      <c r="O1300" s="242"/>
      <c r="P1300" s="242"/>
      <c r="Q1300" s="242"/>
      <c r="R1300" s="242"/>
      <c r="S1300" s="242"/>
      <c r="T1300" s="24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4" t="s">
        <v>162</v>
      </c>
      <c r="AU1300" s="244" t="s">
        <v>83</v>
      </c>
      <c r="AV1300" s="13" t="s">
        <v>83</v>
      </c>
      <c r="AW1300" s="13" t="s">
        <v>32</v>
      </c>
      <c r="AX1300" s="13" t="s">
        <v>75</v>
      </c>
      <c r="AY1300" s="244" t="s">
        <v>154</v>
      </c>
    </row>
    <row r="1301" spans="1:51" s="14" customFormat="1" ht="12">
      <c r="A1301" s="14"/>
      <c r="B1301" s="245"/>
      <c r="C1301" s="246"/>
      <c r="D1301" s="236" t="s">
        <v>162</v>
      </c>
      <c r="E1301" s="247" t="s">
        <v>1</v>
      </c>
      <c r="F1301" s="248" t="s">
        <v>83</v>
      </c>
      <c r="G1301" s="246"/>
      <c r="H1301" s="249">
        <v>1</v>
      </c>
      <c r="I1301" s="250"/>
      <c r="J1301" s="246"/>
      <c r="K1301" s="246"/>
      <c r="L1301" s="251"/>
      <c r="M1301" s="252"/>
      <c r="N1301" s="253"/>
      <c r="O1301" s="253"/>
      <c r="P1301" s="253"/>
      <c r="Q1301" s="253"/>
      <c r="R1301" s="253"/>
      <c r="S1301" s="253"/>
      <c r="T1301" s="25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55" t="s">
        <v>162</v>
      </c>
      <c r="AU1301" s="255" t="s">
        <v>83</v>
      </c>
      <c r="AV1301" s="14" t="s">
        <v>86</v>
      </c>
      <c r="AW1301" s="14" t="s">
        <v>32</v>
      </c>
      <c r="AX1301" s="14" t="s">
        <v>83</v>
      </c>
      <c r="AY1301" s="255" t="s">
        <v>154</v>
      </c>
    </row>
    <row r="1302" spans="1:51" s="13" customFormat="1" ht="12">
      <c r="A1302" s="13"/>
      <c r="B1302" s="234"/>
      <c r="C1302" s="235"/>
      <c r="D1302" s="236" t="s">
        <v>162</v>
      </c>
      <c r="E1302" s="237" t="s">
        <v>1</v>
      </c>
      <c r="F1302" s="238" t="s">
        <v>1399</v>
      </c>
      <c r="G1302" s="235"/>
      <c r="H1302" s="237" t="s">
        <v>1</v>
      </c>
      <c r="I1302" s="239"/>
      <c r="J1302" s="235"/>
      <c r="K1302" s="235"/>
      <c r="L1302" s="240"/>
      <c r="M1302" s="241"/>
      <c r="N1302" s="242"/>
      <c r="O1302" s="242"/>
      <c r="P1302" s="242"/>
      <c r="Q1302" s="242"/>
      <c r="R1302" s="242"/>
      <c r="S1302" s="242"/>
      <c r="T1302" s="24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4" t="s">
        <v>162</v>
      </c>
      <c r="AU1302" s="244" t="s">
        <v>83</v>
      </c>
      <c r="AV1302" s="13" t="s">
        <v>83</v>
      </c>
      <c r="AW1302" s="13" t="s">
        <v>32</v>
      </c>
      <c r="AX1302" s="13" t="s">
        <v>75</v>
      </c>
      <c r="AY1302" s="244" t="s">
        <v>154</v>
      </c>
    </row>
    <row r="1303" spans="1:51" s="13" customFormat="1" ht="12">
      <c r="A1303" s="13"/>
      <c r="B1303" s="234"/>
      <c r="C1303" s="235"/>
      <c r="D1303" s="236" t="s">
        <v>162</v>
      </c>
      <c r="E1303" s="237" t="s">
        <v>1</v>
      </c>
      <c r="F1303" s="238" t="s">
        <v>1408</v>
      </c>
      <c r="G1303" s="235"/>
      <c r="H1303" s="237" t="s">
        <v>1</v>
      </c>
      <c r="I1303" s="239"/>
      <c r="J1303" s="235"/>
      <c r="K1303" s="235"/>
      <c r="L1303" s="240"/>
      <c r="M1303" s="241"/>
      <c r="N1303" s="242"/>
      <c r="O1303" s="242"/>
      <c r="P1303" s="242"/>
      <c r="Q1303" s="242"/>
      <c r="R1303" s="242"/>
      <c r="S1303" s="242"/>
      <c r="T1303" s="24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44" t="s">
        <v>162</v>
      </c>
      <c r="AU1303" s="244" t="s">
        <v>83</v>
      </c>
      <c r="AV1303" s="13" t="s">
        <v>83</v>
      </c>
      <c r="AW1303" s="13" t="s">
        <v>32</v>
      </c>
      <c r="AX1303" s="13" t="s">
        <v>75</v>
      </c>
      <c r="AY1303" s="244" t="s">
        <v>154</v>
      </c>
    </row>
    <row r="1304" spans="1:65" s="2" customFormat="1" ht="33" customHeight="1">
      <c r="A1304" s="39"/>
      <c r="B1304" s="40"/>
      <c r="C1304" s="220" t="s">
        <v>1409</v>
      </c>
      <c r="D1304" s="220" t="s">
        <v>156</v>
      </c>
      <c r="E1304" s="221" t="s">
        <v>1410</v>
      </c>
      <c r="F1304" s="222" t="s">
        <v>1411</v>
      </c>
      <c r="G1304" s="223" t="s">
        <v>220</v>
      </c>
      <c r="H1304" s="224">
        <v>1</v>
      </c>
      <c r="I1304" s="225"/>
      <c r="J1304" s="226">
        <f>ROUND(I1304*H1304,2)</f>
        <v>0</v>
      </c>
      <c r="K1304" s="227"/>
      <c r="L1304" s="45"/>
      <c r="M1304" s="228" t="s">
        <v>1</v>
      </c>
      <c r="N1304" s="229" t="s">
        <v>40</v>
      </c>
      <c r="O1304" s="92"/>
      <c r="P1304" s="230">
        <f>O1304*H1304</f>
        <v>0</v>
      </c>
      <c r="Q1304" s="230">
        <v>0</v>
      </c>
      <c r="R1304" s="230">
        <f>Q1304*H1304</f>
        <v>0</v>
      </c>
      <c r="S1304" s="230">
        <v>0</v>
      </c>
      <c r="T1304" s="231">
        <f>S1304*H1304</f>
        <v>0</v>
      </c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R1304" s="232" t="s">
        <v>1394</v>
      </c>
      <c r="AT1304" s="232" t="s">
        <v>156</v>
      </c>
      <c r="AU1304" s="232" t="s">
        <v>83</v>
      </c>
      <c r="AY1304" s="18" t="s">
        <v>154</v>
      </c>
      <c r="BE1304" s="233">
        <f>IF(N1304="základní",J1304,0)</f>
        <v>0</v>
      </c>
      <c r="BF1304" s="233">
        <f>IF(N1304="snížená",J1304,0)</f>
        <v>0</v>
      </c>
      <c r="BG1304" s="233">
        <f>IF(N1304="zákl. přenesená",J1304,0)</f>
        <v>0</v>
      </c>
      <c r="BH1304" s="233">
        <f>IF(N1304="sníž. přenesená",J1304,0)</f>
        <v>0</v>
      </c>
      <c r="BI1304" s="233">
        <f>IF(N1304="nulová",J1304,0)</f>
        <v>0</v>
      </c>
      <c r="BJ1304" s="18" t="s">
        <v>83</v>
      </c>
      <c r="BK1304" s="233">
        <f>ROUND(I1304*H1304,2)</f>
        <v>0</v>
      </c>
      <c r="BL1304" s="18" t="s">
        <v>1394</v>
      </c>
      <c r="BM1304" s="232" t="s">
        <v>1412</v>
      </c>
    </row>
    <row r="1305" spans="1:51" s="13" customFormat="1" ht="12">
      <c r="A1305" s="13"/>
      <c r="B1305" s="234"/>
      <c r="C1305" s="235"/>
      <c r="D1305" s="236" t="s">
        <v>162</v>
      </c>
      <c r="E1305" s="237" t="s">
        <v>1</v>
      </c>
      <c r="F1305" s="238" t="s">
        <v>1396</v>
      </c>
      <c r="G1305" s="235"/>
      <c r="H1305" s="237" t="s">
        <v>1</v>
      </c>
      <c r="I1305" s="239"/>
      <c r="J1305" s="235"/>
      <c r="K1305" s="235"/>
      <c r="L1305" s="240"/>
      <c r="M1305" s="241"/>
      <c r="N1305" s="242"/>
      <c r="O1305" s="242"/>
      <c r="P1305" s="242"/>
      <c r="Q1305" s="242"/>
      <c r="R1305" s="242"/>
      <c r="S1305" s="242"/>
      <c r="T1305" s="24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4" t="s">
        <v>162</v>
      </c>
      <c r="AU1305" s="244" t="s">
        <v>83</v>
      </c>
      <c r="AV1305" s="13" t="s">
        <v>83</v>
      </c>
      <c r="AW1305" s="13" t="s">
        <v>32</v>
      </c>
      <c r="AX1305" s="13" t="s">
        <v>75</v>
      </c>
      <c r="AY1305" s="244" t="s">
        <v>154</v>
      </c>
    </row>
    <row r="1306" spans="1:51" s="13" customFormat="1" ht="12">
      <c r="A1306" s="13"/>
      <c r="B1306" s="234"/>
      <c r="C1306" s="235"/>
      <c r="D1306" s="236" t="s">
        <v>162</v>
      </c>
      <c r="E1306" s="237" t="s">
        <v>1</v>
      </c>
      <c r="F1306" s="238" t="s">
        <v>1397</v>
      </c>
      <c r="G1306" s="235"/>
      <c r="H1306" s="237" t="s">
        <v>1</v>
      </c>
      <c r="I1306" s="239"/>
      <c r="J1306" s="235"/>
      <c r="K1306" s="235"/>
      <c r="L1306" s="240"/>
      <c r="M1306" s="241"/>
      <c r="N1306" s="242"/>
      <c r="O1306" s="242"/>
      <c r="P1306" s="242"/>
      <c r="Q1306" s="242"/>
      <c r="R1306" s="242"/>
      <c r="S1306" s="242"/>
      <c r="T1306" s="24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44" t="s">
        <v>162</v>
      </c>
      <c r="AU1306" s="244" t="s">
        <v>83</v>
      </c>
      <c r="AV1306" s="13" t="s">
        <v>83</v>
      </c>
      <c r="AW1306" s="13" t="s">
        <v>32</v>
      </c>
      <c r="AX1306" s="13" t="s">
        <v>75</v>
      </c>
      <c r="AY1306" s="244" t="s">
        <v>154</v>
      </c>
    </row>
    <row r="1307" spans="1:51" s="13" customFormat="1" ht="12">
      <c r="A1307" s="13"/>
      <c r="B1307" s="234"/>
      <c r="C1307" s="235"/>
      <c r="D1307" s="236" t="s">
        <v>162</v>
      </c>
      <c r="E1307" s="237" t="s">
        <v>1</v>
      </c>
      <c r="F1307" s="238" t="s">
        <v>1413</v>
      </c>
      <c r="G1307" s="235"/>
      <c r="H1307" s="237" t="s">
        <v>1</v>
      </c>
      <c r="I1307" s="239"/>
      <c r="J1307" s="235"/>
      <c r="K1307" s="235"/>
      <c r="L1307" s="240"/>
      <c r="M1307" s="241"/>
      <c r="N1307" s="242"/>
      <c r="O1307" s="242"/>
      <c r="P1307" s="242"/>
      <c r="Q1307" s="242"/>
      <c r="R1307" s="242"/>
      <c r="S1307" s="242"/>
      <c r="T1307" s="24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4" t="s">
        <v>162</v>
      </c>
      <c r="AU1307" s="244" t="s">
        <v>83</v>
      </c>
      <c r="AV1307" s="13" t="s">
        <v>83</v>
      </c>
      <c r="AW1307" s="13" t="s">
        <v>32</v>
      </c>
      <c r="AX1307" s="13" t="s">
        <v>75</v>
      </c>
      <c r="AY1307" s="244" t="s">
        <v>154</v>
      </c>
    </row>
    <row r="1308" spans="1:51" s="13" customFormat="1" ht="12">
      <c r="A1308" s="13"/>
      <c r="B1308" s="234"/>
      <c r="C1308" s="235"/>
      <c r="D1308" s="236" t="s">
        <v>162</v>
      </c>
      <c r="E1308" s="237" t="s">
        <v>1</v>
      </c>
      <c r="F1308" s="238" t="s">
        <v>1414</v>
      </c>
      <c r="G1308" s="235"/>
      <c r="H1308" s="237" t="s">
        <v>1</v>
      </c>
      <c r="I1308" s="239"/>
      <c r="J1308" s="235"/>
      <c r="K1308" s="235"/>
      <c r="L1308" s="240"/>
      <c r="M1308" s="241"/>
      <c r="N1308" s="242"/>
      <c r="O1308" s="242"/>
      <c r="P1308" s="242"/>
      <c r="Q1308" s="242"/>
      <c r="R1308" s="242"/>
      <c r="S1308" s="242"/>
      <c r="T1308" s="24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44" t="s">
        <v>162</v>
      </c>
      <c r="AU1308" s="244" t="s">
        <v>83</v>
      </c>
      <c r="AV1308" s="13" t="s">
        <v>83</v>
      </c>
      <c r="AW1308" s="13" t="s">
        <v>32</v>
      </c>
      <c r="AX1308" s="13" t="s">
        <v>75</v>
      </c>
      <c r="AY1308" s="244" t="s">
        <v>154</v>
      </c>
    </row>
    <row r="1309" spans="1:51" s="14" customFormat="1" ht="12">
      <c r="A1309" s="14"/>
      <c r="B1309" s="245"/>
      <c r="C1309" s="246"/>
      <c r="D1309" s="236" t="s">
        <v>162</v>
      </c>
      <c r="E1309" s="247" t="s">
        <v>1</v>
      </c>
      <c r="F1309" s="248" t="s">
        <v>83</v>
      </c>
      <c r="G1309" s="246"/>
      <c r="H1309" s="249">
        <v>1</v>
      </c>
      <c r="I1309" s="250"/>
      <c r="J1309" s="246"/>
      <c r="K1309" s="246"/>
      <c r="L1309" s="251"/>
      <c r="M1309" s="252"/>
      <c r="N1309" s="253"/>
      <c r="O1309" s="253"/>
      <c r="P1309" s="253"/>
      <c r="Q1309" s="253"/>
      <c r="R1309" s="253"/>
      <c r="S1309" s="253"/>
      <c r="T1309" s="25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55" t="s">
        <v>162</v>
      </c>
      <c r="AU1309" s="255" t="s">
        <v>83</v>
      </c>
      <c r="AV1309" s="14" t="s">
        <v>86</v>
      </c>
      <c r="AW1309" s="14" t="s">
        <v>32</v>
      </c>
      <c r="AX1309" s="14" t="s">
        <v>83</v>
      </c>
      <c r="AY1309" s="255" t="s">
        <v>154</v>
      </c>
    </row>
    <row r="1310" spans="1:51" s="13" customFormat="1" ht="12">
      <c r="A1310" s="13"/>
      <c r="B1310" s="234"/>
      <c r="C1310" s="235"/>
      <c r="D1310" s="236" t="s">
        <v>162</v>
      </c>
      <c r="E1310" s="237" t="s">
        <v>1</v>
      </c>
      <c r="F1310" s="238" t="s">
        <v>1399</v>
      </c>
      <c r="G1310" s="235"/>
      <c r="H1310" s="237" t="s">
        <v>1</v>
      </c>
      <c r="I1310" s="239"/>
      <c r="J1310" s="235"/>
      <c r="K1310" s="235"/>
      <c r="L1310" s="240"/>
      <c r="M1310" s="241"/>
      <c r="N1310" s="242"/>
      <c r="O1310" s="242"/>
      <c r="P1310" s="242"/>
      <c r="Q1310" s="242"/>
      <c r="R1310" s="242"/>
      <c r="S1310" s="242"/>
      <c r="T1310" s="24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44" t="s">
        <v>162</v>
      </c>
      <c r="AU1310" s="244" t="s">
        <v>83</v>
      </c>
      <c r="AV1310" s="13" t="s">
        <v>83</v>
      </c>
      <c r="AW1310" s="13" t="s">
        <v>32</v>
      </c>
      <c r="AX1310" s="13" t="s">
        <v>75</v>
      </c>
      <c r="AY1310" s="244" t="s">
        <v>154</v>
      </c>
    </row>
    <row r="1311" spans="1:51" s="13" customFormat="1" ht="12">
      <c r="A1311" s="13"/>
      <c r="B1311" s="234"/>
      <c r="C1311" s="235"/>
      <c r="D1311" s="236" t="s">
        <v>162</v>
      </c>
      <c r="E1311" s="237" t="s">
        <v>1</v>
      </c>
      <c r="F1311" s="238" t="s">
        <v>1415</v>
      </c>
      <c r="G1311" s="235"/>
      <c r="H1311" s="237" t="s">
        <v>1</v>
      </c>
      <c r="I1311" s="239"/>
      <c r="J1311" s="235"/>
      <c r="K1311" s="235"/>
      <c r="L1311" s="240"/>
      <c r="M1311" s="241"/>
      <c r="N1311" s="242"/>
      <c r="O1311" s="242"/>
      <c r="P1311" s="242"/>
      <c r="Q1311" s="242"/>
      <c r="R1311" s="242"/>
      <c r="S1311" s="242"/>
      <c r="T1311" s="24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4" t="s">
        <v>162</v>
      </c>
      <c r="AU1311" s="244" t="s">
        <v>83</v>
      </c>
      <c r="AV1311" s="13" t="s">
        <v>83</v>
      </c>
      <c r="AW1311" s="13" t="s">
        <v>32</v>
      </c>
      <c r="AX1311" s="13" t="s">
        <v>75</v>
      </c>
      <c r="AY1311" s="244" t="s">
        <v>154</v>
      </c>
    </row>
    <row r="1312" spans="1:51" s="13" customFormat="1" ht="12">
      <c r="A1312" s="13"/>
      <c r="B1312" s="234"/>
      <c r="C1312" s="235"/>
      <c r="D1312" s="236" t="s">
        <v>162</v>
      </c>
      <c r="E1312" s="237" t="s">
        <v>1</v>
      </c>
      <c r="F1312" s="238" t="s">
        <v>1416</v>
      </c>
      <c r="G1312" s="235"/>
      <c r="H1312" s="237" t="s">
        <v>1</v>
      </c>
      <c r="I1312" s="239"/>
      <c r="J1312" s="235"/>
      <c r="K1312" s="235"/>
      <c r="L1312" s="240"/>
      <c r="M1312" s="293"/>
      <c r="N1312" s="294"/>
      <c r="O1312" s="294"/>
      <c r="P1312" s="294"/>
      <c r="Q1312" s="294"/>
      <c r="R1312" s="294"/>
      <c r="S1312" s="294"/>
      <c r="T1312" s="295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44" t="s">
        <v>162</v>
      </c>
      <c r="AU1312" s="244" t="s">
        <v>83</v>
      </c>
      <c r="AV1312" s="13" t="s">
        <v>83</v>
      </c>
      <c r="AW1312" s="13" t="s">
        <v>32</v>
      </c>
      <c r="AX1312" s="13" t="s">
        <v>75</v>
      </c>
      <c r="AY1312" s="244" t="s">
        <v>154</v>
      </c>
    </row>
    <row r="1313" spans="1:31" s="2" customFormat="1" ht="6.95" customHeight="1">
      <c r="A1313" s="39"/>
      <c r="B1313" s="67"/>
      <c r="C1313" s="68"/>
      <c r="D1313" s="68"/>
      <c r="E1313" s="68"/>
      <c r="F1313" s="68"/>
      <c r="G1313" s="68"/>
      <c r="H1313" s="68"/>
      <c r="I1313" s="68"/>
      <c r="J1313" s="68"/>
      <c r="K1313" s="68"/>
      <c r="L1313" s="45"/>
      <c r="M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</row>
  </sheetData>
  <sheetProtection password="CC35" sheet="1" objects="1" scenarios="1" formatColumns="0" formatRows="0" autoFilter="0"/>
  <autoFilter ref="C141:K1312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Modernizace infrastruktury ZŠ v Litvínově - škola Podkrušnohorská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1417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85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106</v>
      </c>
      <c r="G12" s="39"/>
      <c r="H12" s="39"/>
      <c r="I12" s="141" t="s">
        <v>22</v>
      </c>
      <c r="J12" s="145" t="str">
        <f>'Rekapitulace stavby'!AN8</f>
        <v>17. 1. 2022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107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35</v>
      </c>
      <c r="E30" s="39"/>
      <c r="F30" s="39"/>
      <c r="G30" s="39"/>
      <c r="H30" s="39"/>
      <c r="I30" s="39"/>
      <c r="J30" s="152">
        <f>ROUND(J133,2)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37</v>
      </c>
      <c r="G32" s="39"/>
      <c r="H32" s="39"/>
      <c r="I32" s="153" t="s">
        <v>36</v>
      </c>
      <c r="J32" s="153" t="s">
        <v>38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41" t="s">
        <v>40</v>
      </c>
      <c r="F33" s="155">
        <f>ROUND((SUM(BE133:BE897)),2)</f>
        <v>0</v>
      </c>
      <c r="G33" s="39"/>
      <c r="H33" s="39"/>
      <c r="I33" s="156">
        <v>0.21</v>
      </c>
      <c r="J33" s="155">
        <f>ROUND(((SUM(BE133:BE897))*I33),2)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41</v>
      </c>
      <c r="F34" s="155">
        <f>ROUND((SUM(BF133:BF897)),2)</f>
        <v>0</v>
      </c>
      <c r="G34" s="39"/>
      <c r="H34" s="39"/>
      <c r="I34" s="156">
        <v>0.15</v>
      </c>
      <c r="J34" s="155">
        <f>ROUND(((SUM(BF133:BF897))*I34),2)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42</v>
      </c>
      <c r="F35" s="155">
        <f>ROUND((SUM(BG133:BG897)),2)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43</v>
      </c>
      <c r="F36" s="155">
        <f>ROUND((SUM(BH133:BH897)),2)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44</v>
      </c>
      <c r="F37" s="155">
        <f>ROUND((SUM(BI133:BI897)),2)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Modernizace infrastruktury ZŠ v Litvínově - škola Podkrušnohorská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Zdravotní 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Litvínov</v>
      </c>
      <c r="G89" s="41"/>
      <c r="H89" s="41"/>
      <c r="I89" s="33" t="s">
        <v>22</v>
      </c>
      <c r="J89" s="80" t="str">
        <f>IF(J12="","",J12)</f>
        <v>17. 1. 2022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Litvínov</v>
      </c>
      <c r="G91" s="41"/>
      <c r="H91" s="41"/>
      <c r="I91" s="33" t="s">
        <v>30</v>
      </c>
      <c r="J91" s="37" t="str">
        <f>E21</f>
        <v>DPT projekty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113</v>
      </c>
      <c r="E97" s="183"/>
      <c r="F97" s="183"/>
      <c r="G97" s="183"/>
      <c r="H97" s="183"/>
      <c r="I97" s="183"/>
      <c r="J97" s="184">
        <f>J134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114</v>
      </c>
      <c r="E98" s="189"/>
      <c r="F98" s="189"/>
      <c r="G98" s="189"/>
      <c r="H98" s="189"/>
      <c r="I98" s="189"/>
      <c r="J98" s="190">
        <f>J135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116</v>
      </c>
      <c r="E99" s="189"/>
      <c r="F99" s="189"/>
      <c r="G99" s="189"/>
      <c r="H99" s="189"/>
      <c r="I99" s="189"/>
      <c r="J99" s="190">
        <f>J215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1418</v>
      </c>
      <c r="E100" s="189"/>
      <c r="F100" s="189"/>
      <c r="G100" s="189"/>
      <c r="H100" s="189"/>
      <c r="I100" s="189"/>
      <c r="J100" s="190">
        <f>J222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117</v>
      </c>
      <c r="E101" s="189"/>
      <c r="F101" s="189"/>
      <c r="G101" s="189"/>
      <c r="H101" s="189"/>
      <c r="I101" s="189"/>
      <c r="J101" s="190">
        <f>J247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1419</v>
      </c>
      <c r="E102" s="189"/>
      <c r="F102" s="189"/>
      <c r="G102" s="189"/>
      <c r="H102" s="189"/>
      <c r="I102" s="189"/>
      <c r="J102" s="190">
        <f>J287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1420</v>
      </c>
      <c r="E103" s="189"/>
      <c r="F103" s="189"/>
      <c r="G103" s="189"/>
      <c r="H103" s="189"/>
      <c r="I103" s="189"/>
      <c r="J103" s="190">
        <f>J292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121</v>
      </c>
      <c r="E104" s="189"/>
      <c r="F104" s="189"/>
      <c r="G104" s="189"/>
      <c r="H104" s="189"/>
      <c r="I104" s="189"/>
      <c r="J104" s="190">
        <f>J392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122</v>
      </c>
      <c r="E105" s="189"/>
      <c r="F105" s="189"/>
      <c r="G105" s="189"/>
      <c r="H105" s="189"/>
      <c r="I105" s="189"/>
      <c r="J105" s="190">
        <f>J411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1421</v>
      </c>
      <c r="E106" s="183"/>
      <c r="F106" s="183"/>
      <c r="G106" s="183"/>
      <c r="H106" s="183"/>
      <c r="I106" s="183"/>
      <c r="J106" s="184">
        <f>J413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1422</v>
      </c>
      <c r="E107" s="189"/>
      <c r="F107" s="189"/>
      <c r="G107" s="189"/>
      <c r="H107" s="189"/>
      <c r="I107" s="189"/>
      <c r="J107" s="190">
        <f>J414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123</v>
      </c>
      <c r="E108" s="183"/>
      <c r="F108" s="183"/>
      <c r="G108" s="183"/>
      <c r="H108" s="183"/>
      <c r="I108" s="183"/>
      <c r="J108" s="184">
        <f>J425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125</v>
      </c>
      <c r="E109" s="189"/>
      <c r="F109" s="189"/>
      <c r="G109" s="189"/>
      <c r="H109" s="189"/>
      <c r="I109" s="189"/>
      <c r="J109" s="190">
        <f>J426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1423</v>
      </c>
      <c r="E110" s="189"/>
      <c r="F110" s="189"/>
      <c r="G110" s="189"/>
      <c r="H110" s="189"/>
      <c r="I110" s="189"/>
      <c r="J110" s="190">
        <f>J484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1424</v>
      </c>
      <c r="E111" s="189"/>
      <c r="F111" s="189"/>
      <c r="G111" s="189"/>
      <c r="H111" s="189"/>
      <c r="I111" s="189"/>
      <c r="J111" s="190">
        <f>J585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1425</v>
      </c>
      <c r="E112" s="189"/>
      <c r="F112" s="189"/>
      <c r="G112" s="189"/>
      <c r="H112" s="189"/>
      <c r="I112" s="189"/>
      <c r="J112" s="190">
        <f>J708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126</v>
      </c>
      <c r="E113" s="189"/>
      <c r="F113" s="189"/>
      <c r="G113" s="189"/>
      <c r="H113" s="189"/>
      <c r="I113" s="189"/>
      <c r="J113" s="190">
        <f>J765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139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75" t="str">
        <f>E7</f>
        <v>Modernizace infrastruktury ZŠ v Litvínově - škola Podkrušnohorská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103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02 - Zdravotní instalace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F12</f>
        <v>Litvínov</v>
      </c>
      <c r="G127" s="41"/>
      <c r="H127" s="41"/>
      <c r="I127" s="33" t="s">
        <v>22</v>
      </c>
      <c r="J127" s="80" t="str">
        <f>IF(J12="","",J12)</f>
        <v>17. 1. 2022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24</v>
      </c>
      <c r="D129" s="41"/>
      <c r="E129" s="41"/>
      <c r="F129" s="28" t="str">
        <f>E15</f>
        <v>Město Litvínov</v>
      </c>
      <c r="G129" s="41"/>
      <c r="H129" s="41"/>
      <c r="I129" s="33" t="s">
        <v>30</v>
      </c>
      <c r="J129" s="37" t="str">
        <f>E21</f>
        <v>DPT projekty Ostrov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IF(E18="","",E18)</f>
        <v>Vyplň údaj</v>
      </c>
      <c r="G130" s="41"/>
      <c r="H130" s="41"/>
      <c r="I130" s="33" t="s">
        <v>33</v>
      </c>
      <c r="J130" s="37" t="str">
        <f>E24</f>
        <v>Tomanová Ing.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192"/>
      <c r="B132" s="193"/>
      <c r="C132" s="194" t="s">
        <v>140</v>
      </c>
      <c r="D132" s="195" t="s">
        <v>60</v>
      </c>
      <c r="E132" s="195" t="s">
        <v>56</v>
      </c>
      <c r="F132" s="195" t="s">
        <v>57</v>
      </c>
      <c r="G132" s="195" t="s">
        <v>141</v>
      </c>
      <c r="H132" s="195" t="s">
        <v>142</v>
      </c>
      <c r="I132" s="195" t="s">
        <v>143</v>
      </c>
      <c r="J132" s="196" t="s">
        <v>110</v>
      </c>
      <c r="K132" s="197" t="s">
        <v>144</v>
      </c>
      <c r="L132" s="198"/>
      <c r="M132" s="101" t="s">
        <v>1</v>
      </c>
      <c r="N132" s="102" t="s">
        <v>39</v>
      </c>
      <c r="O132" s="102" t="s">
        <v>145</v>
      </c>
      <c r="P132" s="102" t="s">
        <v>146</v>
      </c>
      <c r="Q132" s="102" t="s">
        <v>147</v>
      </c>
      <c r="R132" s="102" t="s">
        <v>148</v>
      </c>
      <c r="S132" s="102" t="s">
        <v>149</v>
      </c>
      <c r="T132" s="103" t="s">
        <v>150</v>
      </c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</row>
    <row r="133" spans="1:63" s="2" customFormat="1" ht="22.8" customHeight="1">
      <c r="A133" s="39"/>
      <c r="B133" s="40"/>
      <c r="C133" s="108" t="s">
        <v>151</v>
      </c>
      <c r="D133" s="41"/>
      <c r="E133" s="41"/>
      <c r="F133" s="41"/>
      <c r="G133" s="41"/>
      <c r="H133" s="41"/>
      <c r="I133" s="41"/>
      <c r="J133" s="199">
        <f>BK133</f>
        <v>0</v>
      </c>
      <c r="K133" s="41"/>
      <c r="L133" s="45"/>
      <c r="M133" s="104"/>
      <c r="N133" s="200"/>
      <c r="O133" s="105"/>
      <c r="P133" s="201">
        <f>P134+P413+P425</f>
        <v>0</v>
      </c>
      <c r="Q133" s="105"/>
      <c r="R133" s="201">
        <f>R134+R413+R425</f>
        <v>23.632772709999998</v>
      </c>
      <c r="S133" s="105"/>
      <c r="T133" s="202">
        <f>T134+T413+T425</f>
        <v>1.284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74</v>
      </c>
      <c r="AU133" s="18" t="s">
        <v>112</v>
      </c>
      <c r="BK133" s="203">
        <f>BK134+BK413+BK425</f>
        <v>0</v>
      </c>
    </row>
    <row r="134" spans="1:63" s="12" customFormat="1" ht="25.9" customHeight="1">
      <c r="A134" s="12"/>
      <c r="B134" s="204"/>
      <c r="C134" s="205"/>
      <c r="D134" s="206" t="s">
        <v>74</v>
      </c>
      <c r="E134" s="207" t="s">
        <v>152</v>
      </c>
      <c r="F134" s="207" t="s">
        <v>153</v>
      </c>
      <c r="G134" s="205"/>
      <c r="H134" s="205"/>
      <c r="I134" s="208"/>
      <c r="J134" s="209">
        <f>BK134</f>
        <v>0</v>
      </c>
      <c r="K134" s="205"/>
      <c r="L134" s="210"/>
      <c r="M134" s="211"/>
      <c r="N134" s="212"/>
      <c r="O134" s="212"/>
      <c r="P134" s="213">
        <f>P135+P215+P222+P247+P287+P292+P392+P411</f>
        <v>0</v>
      </c>
      <c r="Q134" s="212"/>
      <c r="R134" s="213">
        <f>R135+R215+R222+R247+R287+R292+R392+R411</f>
        <v>23.022537709999998</v>
      </c>
      <c r="S134" s="212"/>
      <c r="T134" s="214">
        <f>T135+T215+T222+T247+T287+T292+T392+T411</f>
        <v>1.11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83</v>
      </c>
      <c r="AT134" s="216" t="s">
        <v>74</v>
      </c>
      <c r="AU134" s="216" t="s">
        <v>75</v>
      </c>
      <c r="AY134" s="215" t="s">
        <v>154</v>
      </c>
      <c r="BK134" s="217">
        <f>BK135+BK215+BK222+BK247+BK287+BK292+BK392+BK411</f>
        <v>0</v>
      </c>
    </row>
    <row r="135" spans="1:63" s="12" customFormat="1" ht="22.8" customHeight="1">
      <c r="A135" s="12"/>
      <c r="B135" s="204"/>
      <c r="C135" s="205"/>
      <c r="D135" s="206" t="s">
        <v>74</v>
      </c>
      <c r="E135" s="218" t="s">
        <v>83</v>
      </c>
      <c r="F135" s="218" t="s">
        <v>155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SUM(P136:P214)</f>
        <v>0</v>
      </c>
      <c r="Q135" s="212"/>
      <c r="R135" s="213">
        <f>SUM(R136:R214)</f>
        <v>18.711599999999997</v>
      </c>
      <c r="S135" s="212"/>
      <c r="T135" s="214">
        <f>SUM(T136:T214)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83</v>
      </c>
      <c r="AT135" s="216" t="s">
        <v>74</v>
      </c>
      <c r="AU135" s="216" t="s">
        <v>83</v>
      </c>
      <c r="AY135" s="215" t="s">
        <v>154</v>
      </c>
      <c r="BK135" s="217">
        <f>SUM(BK136:BK214)</f>
        <v>0</v>
      </c>
    </row>
    <row r="136" spans="1:65" s="2" customFormat="1" ht="24.15" customHeight="1">
      <c r="A136" s="39"/>
      <c r="B136" s="40"/>
      <c r="C136" s="220" t="s">
        <v>83</v>
      </c>
      <c r="D136" s="220" t="s">
        <v>156</v>
      </c>
      <c r="E136" s="221" t="s">
        <v>1426</v>
      </c>
      <c r="F136" s="222" t="s">
        <v>1427</v>
      </c>
      <c r="G136" s="223" t="s">
        <v>1428</v>
      </c>
      <c r="H136" s="224">
        <v>20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40</v>
      </c>
      <c r="O136" s="92"/>
      <c r="P136" s="230">
        <f>O136*H136</f>
        <v>0</v>
      </c>
      <c r="Q136" s="230">
        <v>3E-05</v>
      </c>
      <c r="R136" s="230">
        <f>Q136*H136</f>
        <v>0.0006000000000000001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160</v>
      </c>
      <c r="AT136" s="232" t="s">
        <v>156</v>
      </c>
      <c r="AU136" s="232" t="s">
        <v>86</v>
      </c>
      <c r="AY136" s="18" t="s">
        <v>154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83</v>
      </c>
      <c r="BK136" s="233">
        <f>ROUND(I136*H136,2)</f>
        <v>0</v>
      </c>
      <c r="BL136" s="18" t="s">
        <v>160</v>
      </c>
      <c r="BM136" s="232" t="s">
        <v>1429</v>
      </c>
    </row>
    <row r="137" spans="1:65" s="2" customFormat="1" ht="24.15" customHeight="1">
      <c r="A137" s="39"/>
      <c r="B137" s="40"/>
      <c r="C137" s="220" t="s">
        <v>86</v>
      </c>
      <c r="D137" s="220" t="s">
        <v>156</v>
      </c>
      <c r="E137" s="221" t="s">
        <v>1430</v>
      </c>
      <c r="F137" s="222" t="s">
        <v>1431</v>
      </c>
      <c r="G137" s="223" t="s">
        <v>1432</v>
      </c>
      <c r="H137" s="224">
        <v>5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40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160</v>
      </c>
      <c r="AT137" s="232" t="s">
        <v>156</v>
      </c>
      <c r="AU137" s="232" t="s">
        <v>86</v>
      </c>
      <c r="AY137" s="18" t="s">
        <v>154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83</v>
      </c>
      <c r="BK137" s="233">
        <f>ROUND(I137*H137,2)</f>
        <v>0</v>
      </c>
      <c r="BL137" s="18" t="s">
        <v>160</v>
      </c>
      <c r="BM137" s="232" t="s">
        <v>1433</v>
      </c>
    </row>
    <row r="138" spans="1:65" s="2" customFormat="1" ht="33" customHeight="1">
      <c r="A138" s="39"/>
      <c r="B138" s="40"/>
      <c r="C138" s="220" t="s">
        <v>180</v>
      </c>
      <c r="D138" s="220" t="s">
        <v>156</v>
      </c>
      <c r="E138" s="221" t="s">
        <v>1434</v>
      </c>
      <c r="F138" s="222" t="s">
        <v>1435</v>
      </c>
      <c r="G138" s="223" t="s">
        <v>159</v>
      </c>
      <c r="H138" s="224">
        <v>16.8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40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160</v>
      </c>
      <c r="AT138" s="232" t="s">
        <v>156</v>
      </c>
      <c r="AU138" s="232" t="s">
        <v>86</v>
      </c>
      <c r="AY138" s="18" t="s">
        <v>154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83</v>
      </c>
      <c r="BK138" s="233">
        <f>ROUND(I138*H138,2)</f>
        <v>0</v>
      </c>
      <c r="BL138" s="18" t="s">
        <v>160</v>
      </c>
      <c r="BM138" s="232" t="s">
        <v>1436</v>
      </c>
    </row>
    <row r="139" spans="1:51" s="13" customFormat="1" ht="12">
      <c r="A139" s="13"/>
      <c r="B139" s="234"/>
      <c r="C139" s="235"/>
      <c r="D139" s="236" t="s">
        <v>162</v>
      </c>
      <c r="E139" s="237" t="s">
        <v>1</v>
      </c>
      <c r="F139" s="238" t="s">
        <v>1437</v>
      </c>
      <c r="G139" s="235"/>
      <c r="H139" s="237" t="s">
        <v>1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162</v>
      </c>
      <c r="AU139" s="244" t="s">
        <v>86</v>
      </c>
      <c r="AV139" s="13" t="s">
        <v>83</v>
      </c>
      <c r="AW139" s="13" t="s">
        <v>32</v>
      </c>
      <c r="AX139" s="13" t="s">
        <v>75</v>
      </c>
      <c r="AY139" s="244" t="s">
        <v>154</v>
      </c>
    </row>
    <row r="140" spans="1:51" s="13" customFormat="1" ht="12">
      <c r="A140" s="13"/>
      <c r="B140" s="234"/>
      <c r="C140" s="235"/>
      <c r="D140" s="236" t="s">
        <v>162</v>
      </c>
      <c r="E140" s="237" t="s">
        <v>1</v>
      </c>
      <c r="F140" s="238" t="s">
        <v>1438</v>
      </c>
      <c r="G140" s="235"/>
      <c r="H140" s="237" t="s">
        <v>1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162</v>
      </c>
      <c r="AU140" s="244" t="s">
        <v>86</v>
      </c>
      <c r="AV140" s="13" t="s">
        <v>83</v>
      </c>
      <c r="AW140" s="13" t="s">
        <v>32</v>
      </c>
      <c r="AX140" s="13" t="s">
        <v>75</v>
      </c>
      <c r="AY140" s="244" t="s">
        <v>154</v>
      </c>
    </row>
    <row r="141" spans="1:51" s="14" customFormat="1" ht="12">
      <c r="A141" s="14"/>
      <c r="B141" s="245"/>
      <c r="C141" s="246"/>
      <c r="D141" s="236" t="s">
        <v>162</v>
      </c>
      <c r="E141" s="247" t="s">
        <v>1</v>
      </c>
      <c r="F141" s="248" t="s">
        <v>1439</v>
      </c>
      <c r="G141" s="246"/>
      <c r="H141" s="249">
        <v>2.4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162</v>
      </c>
      <c r="AU141" s="255" t="s">
        <v>86</v>
      </c>
      <c r="AV141" s="14" t="s">
        <v>86</v>
      </c>
      <c r="AW141" s="14" t="s">
        <v>32</v>
      </c>
      <c r="AX141" s="14" t="s">
        <v>75</v>
      </c>
      <c r="AY141" s="255" t="s">
        <v>154</v>
      </c>
    </row>
    <row r="142" spans="1:51" s="13" customFormat="1" ht="12">
      <c r="A142" s="13"/>
      <c r="B142" s="234"/>
      <c r="C142" s="235"/>
      <c r="D142" s="236" t="s">
        <v>162</v>
      </c>
      <c r="E142" s="237" t="s">
        <v>1</v>
      </c>
      <c r="F142" s="238" t="s">
        <v>1440</v>
      </c>
      <c r="G142" s="235"/>
      <c r="H142" s="237" t="s">
        <v>1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162</v>
      </c>
      <c r="AU142" s="244" t="s">
        <v>86</v>
      </c>
      <c r="AV142" s="13" t="s">
        <v>83</v>
      </c>
      <c r="AW142" s="13" t="s">
        <v>32</v>
      </c>
      <c r="AX142" s="13" t="s">
        <v>75</v>
      </c>
      <c r="AY142" s="244" t="s">
        <v>154</v>
      </c>
    </row>
    <row r="143" spans="1:51" s="13" customFormat="1" ht="12">
      <c r="A143" s="13"/>
      <c r="B143" s="234"/>
      <c r="C143" s="235"/>
      <c r="D143" s="236" t="s">
        <v>162</v>
      </c>
      <c r="E143" s="237" t="s">
        <v>1</v>
      </c>
      <c r="F143" s="238" t="s">
        <v>1441</v>
      </c>
      <c r="G143" s="235"/>
      <c r="H143" s="237" t="s">
        <v>1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162</v>
      </c>
      <c r="AU143" s="244" t="s">
        <v>86</v>
      </c>
      <c r="AV143" s="13" t="s">
        <v>83</v>
      </c>
      <c r="AW143" s="13" t="s">
        <v>32</v>
      </c>
      <c r="AX143" s="13" t="s">
        <v>75</v>
      </c>
      <c r="AY143" s="244" t="s">
        <v>154</v>
      </c>
    </row>
    <row r="144" spans="1:51" s="13" customFormat="1" ht="12">
      <c r="A144" s="13"/>
      <c r="B144" s="234"/>
      <c r="C144" s="235"/>
      <c r="D144" s="236" t="s">
        <v>162</v>
      </c>
      <c r="E144" s="237" t="s">
        <v>1</v>
      </c>
      <c r="F144" s="238" t="s">
        <v>1442</v>
      </c>
      <c r="G144" s="235"/>
      <c r="H144" s="237" t="s">
        <v>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162</v>
      </c>
      <c r="AU144" s="244" t="s">
        <v>86</v>
      </c>
      <c r="AV144" s="13" t="s">
        <v>83</v>
      </c>
      <c r="AW144" s="13" t="s">
        <v>32</v>
      </c>
      <c r="AX144" s="13" t="s">
        <v>75</v>
      </c>
      <c r="AY144" s="244" t="s">
        <v>154</v>
      </c>
    </row>
    <row r="145" spans="1:51" s="14" customFormat="1" ht="12">
      <c r="A145" s="14"/>
      <c r="B145" s="245"/>
      <c r="C145" s="246"/>
      <c r="D145" s="236" t="s">
        <v>162</v>
      </c>
      <c r="E145" s="247" t="s">
        <v>1</v>
      </c>
      <c r="F145" s="248" t="s">
        <v>1443</v>
      </c>
      <c r="G145" s="246"/>
      <c r="H145" s="249">
        <v>5.6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162</v>
      </c>
      <c r="AU145" s="255" t="s">
        <v>86</v>
      </c>
      <c r="AV145" s="14" t="s">
        <v>86</v>
      </c>
      <c r="AW145" s="14" t="s">
        <v>32</v>
      </c>
      <c r="AX145" s="14" t="s">
        <v>75</v>
      </c>
      <c r="AY145" s="255" t="s">
        <v>154</v>
      </c>
    </row>
    <row r="146" spans="1:51" s="13" customFormat="1" ht="12">
      <c r="A146" s="13"/>
      <c r="B146" s="234"/>
      <c r="C146" s="235"/>
      <c r="D146" s="236" t="s">
        <v>162</v>
      </c>
      <c r="E146" s="237" t="s">
        <v>1</v>
      </c>
      <c r="F146" s="238" t="s">
        <v>1444</v>
      </c>
      <c r="G146" s="235"/>
      <c r="H146" s="237" t="s">
        <v>1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162</v>
      </c>
      <c r="AU146" s="244" t="s">
        <v>86</v>
      </c>
      <c r="AV146" s="13" t="s">
        <v>83</v>
      </c>
      <c r="AW146" s="13" t="s">
        <v>32</v>
      </c>
      <c r="AX146" s="13" t="s">
        <v>75</v>
      </c>
      <c r="AY146" s="244" t="s">
        <v>154</v>
      </c>
    </row>
    <row r="147" spans="1:51" s="14" customFormat="1" ht="12">
      <c r="A147" s="14"/>
      <c r="B147" s="245"/>
      <c r="C147" s="246"/>
      <c r="D147" s="236" t="s">
        <v>162</v>
      </c>
      <c r="E147" s="247" t="s">
        <v>1</v>
      </c>
      <c r="F147" s="248" t="s">
        <v>1439</v>
      </c>
      <c r="G147" s="246"/>
      <c r="H147" s="249">
        <v>2.4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162</v>
      </c>
      <c r="AU147" s="255" t="s">
        <v>86</v>
      </c>
      <c r="AV147" s="14" t="s">
        <v>86</v>
      </c>
      <c r="AW147" s="14" t="s">
        <v>32</v>
      </c>
      <c r="AX147" s="14" t="s">
        <v>75</v>
      </c>
      <c r="AY147" s="255" t="s">
        <v>154</v>
      </c>
    </row>
    <row r="148" spans="1:51" s="13" customFormat="1" ht="12">
      <c r="A148" s="13"/>
      <c r="B148" s="234"/>
      <c r="C148" s="235"/>
      <c r="D148" s="236" t="s">
        <v>162</v>
      </c>
      <c r="E148" s="237" t="s">
        <v>1</v>
      </c>
      <c r="F148" s="238" t="s">
        <v>1445</v>
      </c>
      <c r="G148" s="235"/>
      <c r="H148" s="237" t="s">
        <v>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162</v>
      </c>
      <c r="AU148" s="244" t="s">
        <v>86</v>
      </c>
      <c r="AV148" s="13" t="s">
        <v>83</v>
      </c>
      <c r="AW148" s="13" t="s">
        <v>32</v>
      </c>
      <c r="AX148" s="13" t="s">
        <v>75</v>
      </c>
      <c r="AY148" s="244" t="s">
        <v>154</v>
      </c>
    </row>
    <row r="149" spans="1:51" s="13" customFormat="1" ht="12">
      <c r="A149" s="13"/>
      <c r="B149" s="234"/>
      <c r="C149" s="235"/>
      <c r="D149" s="236" t="s">
        <v>162</v>
      </c>
      <c r="E149" s="237" t="s">
        <v>1</v>
      </c>
      <c r="F149" s="238" t="s">
        <v>1442</v>
      </c>
      <c r="G149" s="235"/>
      <c r="H149" s="237" t="s">
        <v>1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162</v>
      </c>
      <c r="AU149" s="244" t="s">
        <v>86</v>
      </c>
      <c r="AV149" s="13" t="s">
        <v>83</v>
      </c>
      <c r="AW149" s="13" t="s">
        <v>32</v>
      </c>
      <c r="AX149" s="13" t="s">
        <v>75</v>
      </c>
      <c r="AY149" s="244" t="s">
        <v>154</v>
      </c>
    </row>
    <row r="150" spans="1:51" s="14" customFormat="1" ht="12">
      <c r="A150" s="14"/>
      <c r="B150" s="245"/>
      <c r="C150" s="246"/>
      <c r="D150" s="236" t="s">
        <v>162</v>
      </c>
      <c r="E150" s="247" t="s">
        <v>1</v>
      </c>
      <c r="F150" s="248" t="s">
        <v>1446</v>
      </c>
      <c r="G150" s="246"/>
      <c r="H150" s="249">
        <v>6.4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162</v>
      </c>
      <c r="AU150" s="255" t="s">
        <v>86</v>
      </c>
      <c r="AV150" s="14" t="s">
        <v>86</v>
      </c>
      <c r="AW150" s="14" t="s">
        <v>32</v>
      </c>
      <c r="AX150" s="14" t="s">
        <v>75</v>
      </c>
      <c r="AY150" s="255" t="s">
        <v>154</v>
      </c>
    </row>
    <row r="151" spans="1:51" s="15" customFormat="1" ht="12">
      <c r="A151" s="15"/>
      <c r="B151" s="256"/>
      <c r="C151" s="257"/>
      <c r="D151" s="236" t="s">
        <v>162</v>
      </c>
      <c r="E151" s="258" t="s">
        <v>1</v>
      </c>
      <c r="F151" s="259" t="s">
        <v>172</v>
      </c>
      <c r="G151" s="257"/>
      <c r="H151" s="260">
        <v>16.8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6" t="s">
        <v>162</v>
      </c>
      <c r="AU151" s="266" t="s">
        <v>86</v>
      </c>
      <c r="AV151" s="15" t="s">
        <v>160</v>
      </c>
      <c r="AW151" s="15" t="s">
        <v>32</v>
      </c>
      <c r="AX151" s="15" t="s">
        <v>83</v>
      </c>
      <c r="AY151" s="266" t="s">
        <v>154</v>
      </c>
    </row>
    <row r="152" spans="1:65" s="2" customFormat="1" ht="33" customHeight="1">
      <c r="A152" s="39"/>
      <c r="B152" s="40"/>
      <c r="C152" s="220" t="s">
        <v>160</v>
      </c>
      <c r="D152" s="220" t="s">
        <v>156</v>
      </c>
      <c r="E152" s="221" t="s">
        <v>1447</v>
      </c>
      <c r="F152" s="222" t="s">
        <v>1448</v>
      </c>
      <c r="G152" s="223" t="s">
        <v>159</v>
      </c>
      <c r="H152" s="224">
        <v>16.8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40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160</v>
      </c>
      <c r="AT152" s="232" t="s">
        <v>156</v>
      </c>
      <c r="AU152" s="232" t="s">
        <v>86</v>
      </c>
      <c r="AY152" s="18" t="s">
        <v>154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83</v>
      </c>
      <c r="BK152" s="233">
        <f>ROUND(I152*H152,2)</f>
        <v>0</v>
      </c>
      <c r="BL152" s="18" t="s">
        <v>160</v>
      </c>
      <c r="BM152" s="232" t="s">
        <v>1449</v>
      </c>
    </row>
    <row r="153" spans="1:51" s="14" customFormat="1" ht="12">
      <c r="A153" s="14"/>
      <c r="B153" s="245"/>
      <c r="C153" s="246"/>
      <c r="D153" s="236" t="s">
        <v>162</v>
      </c>
      <c r="E153" s="247" t="s">
        <v>1</v>
      </c>
      <c r="F153" s="248" t="s">
        <v>1450</v>
      </c>
      <c r="G153" s="246"/>
      <c r="H153" s="249">
        <v>5.25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162</v>
      </c>
      <c r="AU153" s="255" t="s">
        <v>86</v>
      </c>
      <c r="AV153" s="14" t="s">
        <v>86</v>
      </c>
      <c r="AW153" s="14" t="s">
        <v>32</v>
      </c>
      <c r="AX153" s="14" t="s">
        <v>75</v>
      </c>
      <c r="AY153" s="255" t="s">
        <v>154</v>
      </c>
    </row>
    <row r="154" spans="1:51" s="14" customFormat="1" ht="12">
      <c r="A154" s="14"/>
      <c r="B154" s="245"/>
      <c r="C154" s="246"/>
      <c r="D154" s="236" t="s">
        <v>162</v>
      </c>
      <c r="E154" s="247" t="s">
        <v>1</v>
      </c>
      <c r="F154" s="248" t="s">
        <v>1451</v>
      </c>
      <c r="G154" s="246"/>
      <c r="H154" s="249">
        <v>11.55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162</v>
      </c>
      <c r="AU154" s="255" t="s">
        <v>86</v>
      </c>
      <c r="AV154" s="14" t="s">
        <v>86</v>
      </c>
      <c r="AW154" s="14" t="s">
        <v>32</v>
      </c>
      <c r="AX154" s="14" t="s">
        <v>75</v>
      </c>
      <c r="AY154" s="255" t="s">
        <v>154</v>
      </c>
    </row>
    <row r="155" spans="1:51" s="15" customFormat="1" ht="12">
      <c r="A155" s="15"/>
      <c r="B155" s="256"/>
      <c r="C155" s="257"/>
      <c r="D155" s="236" t="s">
        <v>162</v>
      </c>
      <c r="E155" s="258" t="s">
        <v>1</v>
      </c>
      <c r="F155" s="259" t="s">
        <v>172</v>
      </c>
      <c r="G155" s="257"/>
      <c r="H155" s="260">
        <v>16.8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6" t="s">
        <v>162</v>
      </c>
      <c r="AU155" s="266" t="s">
        <v>86</v>
      </c>
      <c r="AV155" s="15" t="s">
        <v>160</v>
      </c>
      <c r="AW155" s="15" t="s">
        <v>32</v>
      </c>
      <c r="AX155" s="15" t="s">
        <v>83</v>
      </c>
      <c r="AY155" s="266" t="s">
        <v>154</v>
      </c>
    </row>
    <row r="156" spans="1:65" s="2" customFormat="1" ht="37.8" customHeight="1">
      <c r="A156" s="39"/>
      <c r="B156" s="40"/>
      <c r="C156" s="220" t="s">
        <v>189</v>
      </c>
      <c r="D156" s="220" t="s">
        <v>156</v>
      </c>
      <c r="E156" s="221" t="s">
        <v>1452</v>
      </c>
      <c r="F156" s="222" t="s">
        <v>1453</v>
      </c>
      <c r="G156" s="223" t="s">
        <v>159</v>
      </c>
      <c r="H156" s="224">
        <v>45.15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40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160</v>
      </c>
      <c r="AT156" s="232" t="s">
        <v>156</v>
      </c>
      <c r="AU156" s="232" t="s">
        <v>86</v>
      </c>
      <c r="AY156" s="18" t="s">
        <v>154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83</v>
      </c>
      <c r="BK156" s="233">
        <f>ROUND(I156*H156,2)</f>
        <v>0</v>
      </c>
      <c r="BL156" s="18" t="s">
        <v>160</v>
      </c>
      <c r="BM156" s="232" t="s">
        <v>1454</v>
      </c>
    </row>
    <row r="157" spans="1:51" s="14" customFormat="1" ht="12">
      <c r="A157" s="14"/>
      <c r="B157" s="245"/>
      <c r="C157" s="246"/>
      <c r="D157" s="236" t="s">
        <v>162</v>
      </c>
      <c r="E157" s="247" t="s">
        <v>1</v>
      </c>
      <c r="F157" s="248" t="s">
        <v>1455</v>
      </c>
      <c r="G157" s="246"/>
      <c r="H157" s="249">
        <v>10.5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162</v>
      </c>
      <c r="AU157" s="255" t="s">
        <v>86</v>
      </c>
      <c r="AV157" s="14" t="s">
        <v>86</v>
      </c>
      <c r="AW157" s="14" t="s">
        <v>32</v>
      </c>
      <c r="AX157" s="14" t="s">
        <v>75</v>
      </c>
      <c r="AY157" s="255" t="s">
        <v>154</v>
      </c>
    </row>
    <row r="158" spans="1:51" s="14" customFormat="1" ht="12">
      <c r="A158" s="14"/>
      <c r="B158" s="245"/>
      <c r="C158" s="246"/>
      <c r="D158" s="236" t="s">
        <v>162</v>
      </c>
      <c r="E158" s="247" t="s">
        <v>1</v>
      </c>
      <c r="F158" s="248" t="s">
        <v>1456</v>
      </c>
      <c r="G158" s="246"/>
      <c r="H158" s="249">
        <v>34.65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162</v>
      </c>
      <c r="AU158" s="255" t="s">
        <v>86</v>
      </c>
      <c r="AV158" s="14" t="s">
        <v>86</v>
      </c>
      <c r="AW158" s="14" t="s">
        <v>32</v>
      </c>
      <c r="AX158" s="14" t="s">
        <v>75</v>
      </c>
      <c r="AY158" s="255" t="s">
        <v>154</v>
      </c>
    </row>
    <row r="159" spans="1:51" s="15" customFormat="1" ht="12">
      <c r="A159" s="15"/>
      <c r="B159" s="256"/>
      <c r="C159" s="257"/>
      <c r="D159" s="236" t="s">
        <v>162</v>
      </c>
      <c r="E159" s="258" t="s">
        <v>1</v>
      </c>
      <c r="F159" s="259" t="s">
        <v>172</v>
      </c>
      <c r="G159" s="257"/>
      <c r="H159" s="260">
        <v>45.15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6" t="s">
        <v>162</v>
      </c>
      <c r="AU159" s="266" t="s">
        <v>86</v>
      </c>
      <c r="AV159" s="15" t="s">
        <v>160</v>
      </c>
      <c r="AW159" s="15" t="s">
        <v>32</v>
      </c>
      <c r="AX159" s="15" t="s">
        <v>83</v>
      </c>
      <c r="AY159" s="266" t="s">
        <v>154</v>
      </c>
    </row>
    <row r="160" spans="1:65" s="2" customFormat="1" ht="37.8" customHeight="1">
      <c r="A160" s="39"/>
      <c r="B160" s="40"/>
      <c r="C160" s="220" t="s">
        <v>193</v>
      </c>
      <c r="D160" s="220" t="s">
        <v>156</v>
      </c>
      <c r="E160" s="221" t="s">
        <v>1457</v>
      </c>
      <c r="F160" s="222" t="s">
        <v>1458</v>
      </c>
      <c r="G160" s="223" t="s">
        <v>159</v>
      </c>
      <c r="H160" s="224">
        <v>11.55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40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160</v>
      </c>
      <c r="AT160" s="232" t="s">
        <v>156</v>
      </c>
      <c r="AU160" s="232" t="s">
        <v>86</v>
      </c>
      <c r="AY160" s="18" t="s">
        <v>154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83</v>
      </c>
      <c r="BK160" s="233">
        <f>ROUND(I160*H160,2)</f>
        <v>0</v>
      </c>
      <c r="BL160" s="18" t="s">
        <v>160</v>
      </c>
      <c r="BM160" s="232" t="s">
        <v>1459</v>
      </c>
    </row>
    <row r="161" spans="1:51" s="13" customFormat="1" ht="12">
      <c r="A161" s="13"/>
      <c r="B161" s="234"/>
      <c r="C161" s="235"/>
      <c r="D161" s="236" t="s">
        <v>162</v>
      </c>
      <c r="E161" s="237" t="s">
        <v>1</v>
      </c>
      <c r="F161" s="238" t="s">
        <v>1460</v>
      </c>
      <c r="G161" s="235"/>
      <c r="H161" s="237" t="s">
        <v>1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162</v>
      </c>
      <c r="AU161" s="244" t="s">
        <v>86</v>
      </c>
      <c r="AV161" s="13" t="s">
        <v>83</v>
      </c>
      <c r="AW161" s="13" t="s">
        <v>32</v>
      </c>
      <c r="AX161" s="13" t="s">
        <v>75</v>
      </c>
      <c r="AY161" s="244" t="s">
        <v>154</v>
      </c>
    </row>
    <row r="162" spans="1:51" s="13" customFormat="1" ht="12">
      <c r="A162" s="13"/>
      <c r="B162" s="234"/>
      <c r="C162" s="235"/>
      <c r="D162" s="236" t="s">
        <v>162</v>
      </c>
      <c r="E162" s="237" t="s">
        <v>1</v>
      </c>
      <c r="F162" s="238" t="s">
        <v>1461</v>
      </c>
      <c r="G162" s="235"/>
      <c r="H162" s="237" t="s">
        <v>1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162</v>
      </c>
      <c r="AU162" s="244" t="s">
        <v>86</v>
      </c>
      <c r="AV162" s="13" t="s">
        <v>83</v>
      </c>
      <c r="AW162" s="13" t="s">
        <v>32</v>
      </c>
      <c r="AX162" s="13" t="s">
        <v>75</v>
      </c>
      <c r="AY162" s="244" t="s">
        <v>154</v>
      </c>
    </row>
    <row r="163" spans="1:51" s="14" customFormat="1" ht="12">
      <c r="A163" s="14"/>
      <c r="B163" s="245"/>
      <c r="C163" s="246"/>
      <c r="D163" s="236" t="s">
        <v>162</v>
      </c>
      <c r="E163" s="247" t="s">
        <v>1</v>
      </c>
      <c r="F163" s="248" t="s">
        <v>1462</v>
      </c>
      <c r="G163" s="246"/>
      <c r="H163" s="249">
        <v>2.1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162</v>
      </c>
      <c r="AU163" s="255" t="s">
        <v>86</v>
      </c>
      <c r="AV163" s="14" t="s">
        <v>86</v>
      </c>
      <c r="AW163" s="14" t="s">
        <v>32</v>
      </c>
      <c r="AX163" s="14" t="s">
        <v>75</v>
      </c>
      <c r="AY163" s="255" t="s">
        <v>154</v>
      </c>
    </row>
    <row r="164" spans="1:51" s="13" customFormat="1" ht="12">
      <c r="A164" s="13"/>
      <c r="B164" s="234"/>
      <c r="C164" s="235"/>
      <c r="D164" s="236" t="s">
        <v>162</v>
      </c>
      <c r="E164" s="237" t="s">
        <v>1</v>
      </c>
      <c r="F164" s="238" t="s">
        <v>1463</v>
      </c>
      <c r="G164" s="235"/>
      <c r="H164" s="237" t="s">
        <v>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162</v>
      </c>
      <c r="AU164" s="244" t="s">
        <v>86</v>
      </c>
      <c r="AV164" s="13" t="s">
        <v>83</v>
      </c>
      <c r="AW164" s="13" t="s">
        <v>32</v>
      </c>
      <c r="AX164" s="13" t="s">
        <v>75</v>
      </c>
      <c r="AY164" s="244" t="s">
        <v>154</v>
      </c>
    </row>
    <row r="165" spans="1:51" s="14" customFormat="1" ht="12">
      <c r="A165" s="14"/>
      <c r="B165" s="245"/>
      <c r="C165" s="246"/>
      <c r="D165" s="236" t="s">
        <v>162</v>
      </c>
      <c r="E165" s="247" t="s">
        <v>1</v>
      </c>
      <c r="F165" s="248" t="s">
        <v>1464</v>
      </c>
      <c r="G165" s="246"/>
      <c r="H165" s="249">
        <v>9.45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162</v>
      </c>
      <c r="AU165" s="255" t="s">
        <v>86</v>
      </c>
      <c r="AV165" s="14" t="s">
        <v>86</v>
      </c>
      <c r="AW165" s="14" t="s">
        <v>32</v>
      </c>
      <c r="AX165" s="14" t="s">
        <v>75</v>
      </c>
      <c r="AY165" s="255" t="s">
        <v>154</v>
      </c>
    </row>
    <row r="166" spans="1:51" s="15" customFormat="1" ht="12">
      <c r="A166" s="15"/>
      <c r="B166" s="256"/>
      <c r="C166" s="257"/>
      <c r="D166" s="236" t="s">
        <v>162</v>
      </c>
      <c r="E166" s="258" t="s">
        <v>1</v>
      </c>
      <c r="F166" s="259" t="s">
        <v>172</v>
      </c>
      <c r="G166" s="257"/>
      <c r="H166" s="260">
        <v>11.549999999999999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6" t="s">
        <v>162</v>
      </c>
      <c r="AU166" s="266" t="s">
        <v>86</v>
      </c>
      <c r="AV166" s="15" t="s">
        <v>160</v>
      </c>
      <c r="AW166" s="15" t="s">
        <v>32</v>
      </c>
      <c r="AX166" s="15" t="s">
        <v>83</v>
      </c>
      <c r="AY166" s="266" t="s">
        <v>154</v>
      </c>
    </row>
    <row r="167" spans="1:65" s="2" customFormat="1" ht="37.8" customHeight="1">
      <c r="A167" s="39"/>
      <c r="B167" s="40"/>
      <c r="C167" s="220" t="s">
        <v>198</v>
      </c>
      <c r="D167" s="220" t="s">
        <v>156</v>
      </c>
      <c r="E167" s="221" t="s">
        <v>1465</v>
      </c>
      <c r="F167" s="222" t="s">
        <v>1466</v>
      </c>
      <c r="G167" s="223" t="s">
        <v>159</v>
      </c>
      <c r="H167" s="224">
        <v>23.1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40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160</v>
      </c>
      <c r="AT167" s="232" t="s">
        <v>156</v>
      </c>
      <c r="AU167" s="232" t="s">
        <v>86</v>
      </c>
      <c r="AY167" s="18" t="s">
        <v>154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83</v>
      </c>
      <c r="BK167" s="233">
        <f>ROUND(I167*H167,2)</f>
        <v>0</v>
      </c>
      <c r="BL167" s="18" t="s">
        <v>160</v>
      </c>
      <c r="BM167" s="232" t="s">
        <v>1467</v>
      </c>
    </row>
    <row r="168" spans="1:51" s="14" customFormat="1" ht="12">
      <c r="A168" s="14"/>
      <c r="B168" s="245"/>
      <c r="C168" s="246"/>
      <c r="D168" s="236" t="s">
        <v>162</v>
      </c>
      <c r="E168" s="247" t="s">
        <v>1</v>
      </c>
      <c r="F168" s="248" t="s">
        <v>1468</v>
      </c>
      <c r="G168" s="246"/>
      <c r="H168" s="249">
        <v>23.1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162</v>
      </c>
      <c r="AU168" s="255" t="s">
        <v>86</v>
      </c>
      <c r="AV168" s="14" t="s">
        <v>86</v>
      </c>
      <c r="AW168" s="14" t="s">
        <v>32</v>
      </c>
      <c r="AX168" s="14" t="s">
        <v>83</v>
      </c>
      <c r="AY168" s="255" t="s">
        <v>154</v>
      </c>
    </row>
    <row r="169" spans="1:65" s="2" customFormat="1" ht="24.15" customHeight="1">
      <c r="A169" s="39"/>
      <c r="B169" s="40"/>
      <c r="C169" s="220" t="s">
        <v>202</v>
      </c>
      <c r="D169" s="220" t="s">
        <v>156</v>
      </c>
      <c r="E169" s="221" t="s">
        <v>190</v>
      </c>
      <c r="F169" s="222" t="s">
        <v>191</v>
      </c>
      <c r="G169" s="223" t="s">
        <v>159</v>
      </c>
      <c r="H169" s="224">
        <v>5.25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40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160</v>
      </c>
      <c r="AT169" s="232" t="s">
        <v>156</v>
      </c>
      <c r="AU169" s="232" t="s">
        <v>86</v>
      </c>
      <c r="AY169" s="18" t="s">
        <v>154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83</v>
      </c>
      <c r="BK169" s="233">
        <f>ROUND(I169*H169,2)</f>
        <v>0</v>
      </c>
      <c r="BL169" s="18" t="s">
        <v>160</v>
      </c>
      <c r="BM169" s="232" t="s">
        <v>1469</v>
      </c>
    </row>
    <row r="170" spans="1:51" s="13" customFormat="1" ht="12">
      <c r="A170" s="13"/>
      <c r="B170" s="234"/>
      <c r="C170" s="235"/>
      <c r="D170" s="236" t="s">
        <v>162</v>
      </c>
      <c r="E170" s="237" t="s">
        <v>1</v>
      </c>
      <c r="F170" s="238" t="s">
        <v>1470</v>
      </c>
      <c r="G170" s="235"/>
      <c r="H170" s="237" t="s">
        <v>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162</v>
      </c>
      <c r="AU170" s="244" t="s">
        <v>86</v>
      </c>
      <c r="AV170" s="13" t="s">
        <v>83</v>
      </c>
      <c r="AW170" s="13" t="s">
        <v>32</v>
      </c>
      <c r="AX170" s="13" t="s">
        <v>75</v>
      </c>
      <c r="AY170" s="244" t="s">
        <v>154</v>
      </c>
    </row>
    <row r="171" spans="1:51" s="14" customFormat="1" ht="12">
      <c r="A171" s="14"/>
      <c r="B171" s="245"/>
      <c r="C171" s="246"/>
      <c r="D171" s="236" t="s">
        <v>162</v>
      </c>
      <c r="E171" s="247" t="s">
        <v>1</v>
      </c>
      <c r="F171" s="248" t="s">
        <v>1471</v>
      </c>
      <c r="G171" s="246"/>
      <c r="H171" s="249">
        <v>16.8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162</v>
      </c>
      <c r="AU171" s="255" t="s">
        <v>86</v>
      </c>
      <c r="AV171" s="14" t="s">
        <v>86</v>
      </c>
      <c r="AW171" s="14" t="s">
        <v>32</v>
      </c>
      <c r="AX171" s="14" t="s">
        <v>75</v>
      </c>
      <c r="AY171" s="255" t="s">
        <v>154</v>
      </c>
    </row>
    <row r="172" spans="1:51" s="13" customFormat="1" ht="12">
      <c r="A172" s="13"/>
      <c r="B172" s="234"/>
      <c r="C172" s="235"/>
      <c r="D172" s="236" t="s">
        <v>162</v>
      </c>
      <c r="E172" s="237" t="s">
        <v>1</v>
      </c>
      <c r="F172" s="238" t="s">
        <v>1472</v>
      </c>
      <c r="G172" s="235"/>
      <c r="H172" s="237" t="s">
        <v>1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162</v>
      </c>
      <c r="AU172" s="244" t="s">
        <v>86</v>
      </c>
      <c r="AV172" s="13" t="s">
        <v>83</v>
      </c>
      <c r="AW172" s="13" t="s">
        <v>32</v>
      </c>
      <c r="AX172" s="13" t="s">
        <v>75</v>
      </c>
      <c r="AY172" s="244" t="s">
        <v>154</v>
      </c>
    </row>
    <row r="173" spans="1:51" s="14" customFormat="1" ht="12">
      <c r="A173" s="14"/>
      <c r="B173" s="245"/>
      <c r="C173" s="246"/>
      <c r="D173" s="236" t="s">
        <v>162</v>
      </c>
      <c r="E173" s="247" t="s">
        <v>1</v>
      </c>
      <c r="F173" s="248" t="s">
        <v>1473</v>
      </c>
      <c r="G173" s="246"/>
      <c r="H173" s="249">
        <v>-11.55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162</v>
      </c>
      <c r="AU173" s="255" t="s">
        <v>86</v>
      </c>
      <c r="AV173" s="14" t="s">
        <v>86</v>
      </c>
      <c r="AW173" s="14" t="s">
        <v>32</v>
      </c>
      <c r="AX173" s="14" t="s">
        <v>75</v>
      </c>
      <c r="AY173" s="255" t="s">
        <v>154</v>
      </c>
    </row>
    <row r="174" spans="1:51" s="15" customFormat="1" ht="12">
      <c r="A174" s="15"/>
      <c r="B174" s="256"/>
      <c r="C174" s="257"/>
      <c r="D174" s="236" t="s">
        <v>162</v>
      </c>
      <c r="E174" s="258" t="s">
        <v>1</v>
      </c>
      <c r="F174" s="259" t="s">
        <v>172</v>
      </c>
      <c r="G174" s="257"/>
      <c r="H174" s="260">
        <v>5.25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6" t="s">
        <v>162</v>
      </c>
      <c r="AU174" s="266" t="s">
        <v>86</v>
      </c>
      <c r="AV174" s="15" t="s">
        <v>160</v>
      </c>
      <c r="AW174" s="15" t="s">
        <v>32</v>
      </c>
      <c r="AX174" s="15" t="s">
        <v>83</v>
      </c>
      <c r="AY174" s="266" t="s">
        <v>154</v>
      </c>
    </row>
    <row r="175" spans="1:65" s="2" customFormat="1" ht="16.5" customHeight="1">
      <c r="A175" s="39"/>
      <c r="B175" s="40"/>
      <c r="C175" s="220" t="s">
        <v>209</v>
      </c>
      <c r="D175" s="220" t="s">
        <v>156</v>
      </c>
      <c r="E175" s="221" t="s">
        <v>199</v>
      </c>
      <c r="F175" s="222" t="s">
        <v>200</v>
      </c>
      <c r="G175" s="223" t="s">
        <v>159</v>
      </c>
      <c r="H175" s="224">
        <v>11.55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40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160</v>
      </c>
      <c r="AT175" s="232" t="s">
        <v>156</v>
      </c>
      <c r="AU175" s="232" t="s">
        <v>86</v>
      </c>
      <c r="AY175" s="18" t="s">
        <v>154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83</v>
      </c>
      <c r="BK175" s="233">
        <f>ROUND(I175*H175,2)</f>
        <v>0</v>
      </c>
      <c r="BL175" s="18" t="s">
        <v>160</v>
      </c>
      <c r="BM175" s="232" t="s">
        <v>1474</v>
      </c>
    </row>
    <row r="176" spans="1:65" s="2" customFormat="1" ht="33" customHeight="1">
      <c r="A176" s="39"/>
      <c r="B176" s="40"/>
      <c r="C176" s="220" t="s">
        <v>217</v>
      </c>
      <c r="D176" s="220" t="s">
        <v>156</v>
      </c>
      <c r="E176" s="221" t="s">
        <v>203</v>
      </c>
      <c r="F176" s="222" t="s">
        <v>204</v>
      </c>
      <c r="G176" s="223" t="s">
        <v>205</v>
      </c>
      <c r="H176" s="224">
        <v>20.374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40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160</v>
      </c>
      <c r="AT176" s="232" t="s">
        <v>156</v>
      </c>
      <c r="AU176" s="232" t="s">
        <v>86</v>
      </c>
      <c r="AY176" s="18" t="s">
        <v>154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83</v>
      </c>
      <c r="BK176" s="233">
        <f>ROUND(I176*H176,2)</f>
        <v>0</v>
      </c>
      <c r="BL176" s="18" t="s">
        <v>160</v>
      </c>
      <c r="BM176" s="232" t="s">
        <v>1475</v>
      </c>
    </row>
    <row r="177" spans="1:51" s="14" customFormat="1" ht="12">
      <c r="A177" s="14"/>
      <c r="B177" s="245"/>
      <c r="C177" s="246"/>
      <c r="D177" s="236" t="s">
        <v>162</v>
      </c>
      <c r="E177" s="247" t="s">
        <v>1</v>
      </c>
      <c r="F177" s="248" t="s">
        <v>1476</v>
      </c>
      <c r="G177" s="246"/>
      <c r="H177" s="249">
        <v>20.374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162</v>
      </c>
      <c r="AU177" s="255" t="s">
        <v>86</v>
      </c>
      <c r="AV177" s="14" t="s">
        <v>86</v>
      </c>
      <c r="AW177" s="14" t="s">
        <v>32</v>
      </c>
      <c r="AX177" s="14" t="s">
        <v>83</v>
      </c>
      <c r="AY177" s="255" t="s">
        <v>154</v>
      </c>
    </row>
    <row r="178" spans="1:65" s="2" customFormat="1" ht="21.75" customHeight="1">
      <c r="A178" s="39"/>
      <c r="B178" s="40"/>
      <c r="C178" s="220" t="s">
        <v>223</v>
      </c>
      <c r="D178" s="220" t="s">
        <v>156</v>
      </c>
      <c r="E178" s="221" t="s">
        <v>185</v>
      </c>
      <c r="F178" s="222" t="s">
        <v>186</v>
      </c>
      <c r="G178" s="223" t="s">
        <v>159</v>
      </c>
      <c r="H178" s="224">
        <v>5.25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40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160</v>
      </c>
      <c r="AT178" s="232" t="s">
        <v>156</v>
      </c>
      <c r="AU178" s="232" t="s">
        <v>86</v>
      </c>
      <c r="AY178" s="18" t="s">
        <v>154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83</v>
      </c>
      <c r="BK178" s="233">
        <f>ROUND(I178*H178,2)</f>
        <v>0</v>
      </c>
      <c r="BL178" s="18" t="s">
        <v>160</v>
      </c>
      <c r="BM178" s="232" t="s">
        <v>1477</v>
      </c>
    </row>
    <row r="179" spans="1:51" s="13" customFormat="1" ht="12">
      <c r="A179" s="13"/>
      <c r="B179" s="234"/>
      <c r="C179" s="235"/>
      <c r="D179" s="236" t="s">
        <v>162</v>
      </c>
      <c r="E179" s="237" t="s">
        <v>1</v>
      </c>
      <c r="F179" s="238" t="s">
        <v>1470</v>
      </c>
      <c r="G179" s="235"/>
      <c r="H179" s="237" t="s">
        <v>1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162</v>
      </c>
      <c r="AU179" s="244" t="s">
        <v>86</v>
      </c>
      <c r="AV179" s="13" t="s">
        <v>83</v>
      </c>
      <c r="AW179" s="13" t="s">
        <v>32</v>
      </c>
      <c r="AX179" s="13" t="s">
        <v>75</v>
      </c>
      <c r="AY179" s="244" t="s">
        <v>154</v>
      </c>
    </row>
    <row r="180" spans="1:51" s="14" customFormat="1" ht="12">
      <c r="A180" s="14"/>
      <c r="B180" s="245"/>
      <c r="C180" s="246"/>
      <c r="D180" s="236" t="s">
        <v>162</v>
      </c>
      <c r="E180" s="247" t="s">
        <v>1</v>
      </c>
      <c r="F180" s="248" t="s">
        <v>1471</v>
      </c>
      <c r="G180" s="246"/>
      <c r="H180" s="249">
        <v>16.8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162</v>
      </c>
      <c r="AU180" s="255" t="s">
        <v>86</v>
      </c>
      <c r="AV180" s="14" t="s">
        <v>86</v>
      </c>
      <c r="AW180" s="14" t="s">
        <v>32</v>
      </c>
      <c r="AX180" s="14" t="s">
        <v>75</v>
      </c>
      <c r="AY180" s="255" t="s">
        <v>154</v>
      </c>
    </row>
    <row r="181" spans="1:51" s="13" customFormat="1" ht="12">
      <c r="A181" s="13"/>
      <c r="B181" s="234"/>
      <c r="C181" s="235"/>
      <c r="D181" s="236" t="s">
        <v>162</v>
      </c>
      <c r="E181" s="237" t="s">
        <v>1</v>
      </c>
      <c r="F181" s="238" t="s">
        <v>1472</v>
      </c>
      <c r="G181" s="235"/>
      <c r="H181" s="237" t="s">
        <v>1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162</v>
      </c>
      <c r="AU181" s="244" t="s">
        <v>86</v>
      </c>
      <c r="AV181" s="13" t="s">
        <v>83</v>
      </c>
      <c r="AW181" s="13" t="s">
        <v>32</v>
      </c>
      <c r="AX181" s="13" t="s">
        <v>75</v>
      </c>
      <c r="AY181" s="244" t="s">
        <v>154</v>
      </c>
    </row>
    <row r="182" spans="1:51" s="14" customFormat="1" ht="12">
      <c r="A182" s="14"/>
      <c r="B182" s="245"/>
      <c r="C182" s="246"/>
      <c r="D182" s="236" t="s">
        <v>162</v>
      </c>
      <c r="E182" s="247" t="s">
        <v>1</v>
      </c>
      <c r="F182" s="248" t="s">
        <v>1473</v>
      </c>
      <c r="G182" s="246"/>
      <c r="H182" s="249">
        <v>-11.55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162</v>
      </c>
      <c r="AU182" s="255" t="s">
        <v>86</v>
      </c>
      <c r="AV182" s="14" t="s">
        <v>86</v>
      </c>
      <c r="AW182" s="14" t="s">
        <v>32</v>
      </c>
      <c r="AX182" s="14" t="s">
        <v>75</v>
      </c>
      <c r="AY182" s="255" t="s">
        <v>154</v>
      </c>
    </row>
    <row r="183" spans="1:51" s="15" customFormat="1" ht="12">
      <c r="A183" s="15"/>
      <c r="B183" s="256"/>
      <c r="C183" s="257"/>
      <c r="D183" s="236" t="s">
        <v>162</v>
      </c>
      <c r="E183" s="258" t="s">
        <v>1</v>
      </c>
      <c r="F183" s="259" t="s">
        <v>172</v>
      </c>
      <c r="G183" s="257"/>
      <c r="H183" s="260">
        <v>5.25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162</v>
      </c>
      <c r="AU183" s="266" t="s">
        <v>86</v>
      </c>
      <c r="AV183" s="15" t="s">
        <v>160</v>
      </c>
      <c r="AW183" s="15" t="s">
        <v>32</v>
      </c>
      <c r="AX183" s="15" t="s">
        <v>83</v>
      </c>
      <c r="AY183" s="266" t="s">
        <v>154</v>
      </c>
    </row>
    <row r="184" spans="1:65" s="2" customFormat="1" ht="24.15" customHeight="1">
      <c r="A184" s="39"/>
      <c r="B184" s="40"/>
      <c r="C184" s="220" t="s">
        <v>228</v>
      </c>
      <c r="D184" s="220" t="s">
        <v>156</v>
      </c>
      <c r="E184" s="221" t="s">
        <v>1478</v>
      </c>
      <c r="F184" s="222" t="s">
        <v>1479</v>
      </c>
      <c r="G184" s="223" t="s">
        <v>159</v>
      </c>
      <c r="H184" s="224">
        <v>9.45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40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160</v>
      </c>
      <c r="AT184" s="232" t="s">
        <v>156</v>
      </c>
      <c r="AU184" s="232" t="s">
        <v>86</v>
      </c>
      <c r="AY184" s="18" t="s">
        <v>154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83</v>
      </c>
      <c r="BK184" s="233">
        <f>ROUND(I184*H184,2)</f>
        <v>0</v>
      </c>
      <c r="BL184" s="18" t="s">
        <v>160</v>
      </c>
      <c r="BM184" s="232" t="s">
        <v>1480</v>
      </c>
    </row>
    <row r="185" spans="1:51" s="13" customFormat="1" ht="12">
      <c r="A185" s="13"/>
      <c r="B185" s="234"/>
      <c r="C185" s="235"/>
      <c r="D185" s="236" t="s">
        <v>162</v>
      </c>
      <c r="E185" s="237" t="s">
        <v>1</v>
      </c>
      <c r="F185" s="238" t="s">
        <v>1437</v>
      </c>
      <c r="G185" s="235"/>
      <c r="H185" s="237" t="s">
        <v>1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162</v>
      </c>
      <c r="AU185" s="244" t="s">
        <v>86</v>
      </c>
      <c r="AV185" s="13" t="s">
        <v>83</v>
      </c>
      <c r="AW185" s="13" t="s">
        <v>32</v>
      </c>
      <c r="AX185" s="13" t="s">
        <v>75</v>
      </c>
      <c r="AY185" s="244" t="s">
        <v>154</v>
      </c>
    </row>
    <row r="186" spans="1:51" s="13" customFormat="1" ht="12">
      <c r="A186" s="13"/>
      <c r="B186" s="234"/>
      <c r="C186" s="235"/>
      <c r="D186" s="236" t="s">
        <v>162</v>
      </c>
      <c r="E186" s="237" t="s">
        <v>1</v>
      </c>
      <c r="F186" s="238" t="s">
        <v>1438</v>
      </c>
      <c r="G186" s="235"/>
      <c r="H186" s="237" t="s">
        <v>1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162</v>
      </c>
      <c r="AU186" s="244" t="s">
        <v>86</v>
      </c>
      <c r="AV186" s="13" t="s">
        <v>83</v>
      </c>
      <c r="AW186" s="13" t="s">
        <v>32</v>
      </c>
      <c r="AX186" s="13" t="s">
        <v>75</v>
      </c>
      <c r="AY186" s="244" t="s">
        <v>154</v>
      </c>
    </row>
    <row r="187" spans="1:51" s="14" customFormat="1" ht="12">
      <c r="A187" s="14"/>
      <c r="B187" s="245"/>
      <c r="C187" s="246"/>
      <c r="D187" s="236" t="s">
        <v>162</v>
      </c>
      <c r="E187" s="247" t="s">
        <v>1</v>
      </c>
      <c r="F187" s="248" t="s">
        <v>1481</v>
      </c>
      <c r="G187" s="246"/>
      <c r="H187" s="249">
        <v>1.35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162</v>
      </c>
      <c r="AU187" s="255" t="s">
        <v>86</v>
      </c>
      <c r="AV187" s="14" t="s">
        <v>86</v>
      </c>
      <c r="AW187" s="14" t="s">
        <v>32</v>
      </c>
      <c r="AX187" s="14" t="s">
        <v>75</v>
      </c>
      <c r="AY187" s="255" t="s">
        <v>154</v>
      </c>
    </row>
    <row r="188" spans="1:51" s="13" customFormat="1" ht="12">
      <c r="A188" s="13"/>
      <c r="B188" s="234"/>
      <c r="C188" s="235"/>
      <c r="D188" s="236" t="s">
        <v>162</v>
      </c>
      <c r="E188" s="237" t="s">
        <v>1</v>
      </c>
      <c r="F188" s="238" t="s">
        <v>1440</v>
      </c>
      <c r="G188" s="235"/>
      <c r="H188" s="237" t="s">
        <v>1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162</v>
      </c>
      <c r="AU188" s="244" t="s">
        <v>86</v>
      </c>
      <c r="AV188" s="13" t="s">
        <v>83</v>
      </c>
      <c r="AW188" s="13" t="s">
        <v>32</v>
      </c>
      <c r="AX188" s="13" t="s">
        <v>75</v>
      </c>
      <c r="AY188" s="244" t="s">
        <v>154</v>
      </c>
    </row>
    <row r="189" spans="1:51" s="13" customFormat="1" ht="12">
      <c r="A189" s="13"/>
      <c r="B189" s="234"/>
      <c r="C189" s="235"/>
      <c r="D189" s="236" t="s">
        <v>162</v>
      </c>
      <c r="E189" s="237" t="s">
        <v>1</v>
      </c>
      <c r="F189" s="238" t="s">
        <v>1441</v>
      </c>
      <c r="G189" s="235"/>
      <c r="H189" s="237" t="s">
        <v>1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162</v>
      </c>
      <c r="AU189" s="244" t="s">
        <v>86</v>
      </c>
      <c r="AV189" s="13" t="s">
        <v>83</v>
      </c>
      <c r="AW189" s="13" t="s">
        <v>32</v>
      </c>
      <c r="AX189" s="13" t="s">
        <v>75</v>
      </c>
      <c r="AY189" s="244" t="s">
        <v>154</v>
      </c>
    </row>
    <row r="190" spans="1:51" s="13" customFormat="1" ht="12">
      <c r="A190" s="13"/>
      <c r="B190" s="234"/>
      <c r="C190" s="235"/>
      <c r="D190" s="236" t="s">
        <v>162</v>
      </c>
      <c r="E190" s="237" t="s">
        <v>1</v>
      </c>
      <c r="F190" s="238" t="s">
        <v>1442</v>
      </c>
      <c r="G190" s="235"/>
      <c r="H190" s="237" t="s">
        <v>1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162</v>
      </c>
      <c r="AU190" s="244" t="s">
        <v>86</v>
      </c>
      <c r="AV190" s="13" t="s">
        <v>83</v>
      </c>
      <c r="AW190" s="13" t="s">
        <v>32</v>
      </c>
      <c r="AX190" s="13" t="s">
        <v>75</v>
      </c>
      <c r="AY190" s="244" t="s">
        <v>154</v>
      </c>
    </row>
    <row r="191" spans="1:51" s="14" customFormat="1" ht="12">
      <c r="A191" s="14"/>
      <c r="B191" s="245"/>
      <c r="C191" s="246"/>
      <c r="D191" s="236" t="s">
        <v>162</v>
      </c>
      <c r="E191" s="247" t="s">
        <v>1</v>
      </c>
      <c r="F191" s="248" t="s">
        <v>1482</v>
      </c>
      <c r="G191" s="246"/>
      <c r="H191" s="249">
        <v>3.15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162</v>
      </c>
      <c r="AU191" s="255" t="s">
        <v>86</v>
      </c>
      <c r="AV191" s="14" t="s">
        <v>86</v>
      </c>
      <c r="AW191" s="14" t="s">
        <v>32</v>
      </c>
      <c r="AX191" s="14" t="s">
        <v>75</v>
      </c>
      <c r="AY191" s="255" t="s">
        <v>154</v>
      </c>
    </row>
    <row r="192" spans="1:51" s="13" customFormat="1" ht="12">
      <c r="A192" s="13"/>
      <c r="B192" s="234"/>
      <c r="C192" s="235"/>
      <c r="D192" s="236" t="s">
        <v>162</v>
      </c>
      <c r="E192" s="237" t="s">
        <v>1</v>
      </c>
      <c r="F192" s="238" t="s">
        <v>1444</v>
      </c>
      <c r="G192" s="235"/>
      <c r="H192" s="237" t="s">
        <v>1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162</v>
      </c>
      <c r="AU192" s="244" t="s">
        <v>86</v>
      </c>
      <c r="AV192" s="13" t="s">
        <v>83</v>
      </c>
      <c r="AW192" s="13" t="s">
        <v>32</v>
      </c>
      <c r="AX192" s="13" t="s">
        <v>75</v>
      </c>
      <c r="AY192" s="244" t="s">
        <v>154</v>
      </c>
    </row>
    <row r="193" spans="1:51" s="14" customFormat="1" ht="12">
      <c r="A193" s="14"/>
      <c r="B193" s="245"/>
      <c r="C193" s="246"/>
      <c r="D193" s="236" t="s">
        <v>162</v>
      </c>
      <c r="E193" s="247" t="s">
        <v>1</v>
      </c>
      <c r="F193" s="248" t="s">
        <v>1481</v>
      </c>
      <c r="G193" s="246"/>
      <c r="H193" s="249">
        <v>1.35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162</v>
      </c>
      <c r="AU193" s="255" t="s">
        <v>86</v>
      </c>
      <c r="AV193" s="14" t="s">
        <v>86</v>
      </c>
      <c r="AW193" s="14" t="s">
        <v>32</v>
      </c>
      <c r="AX193" s="14" t="s">
        <v>75</v>
      </c>
      <c r="AY193" s="255" t="s">
        <v>154</v>
      </c>
    </row>
    <row r="194" spans="1:51" s="13" customFormat="1" ht="12">
      <c r="A194" s="13"/>
      <c r="B194" s="234"/>
      <c r="C194" s="235"/>
      <c r="D194" s="236" t="s">
        <v>162</v>
      </c>
      <c r="E194" s="237" t="s">
        <v>1</v>
      </c>
      <c r="F194" s="238" t="s">
        <v>1445</v>
      </c>
      <c r="G194" s="235"/>
      <c r="H194" s="237" t="s">
        <v>1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162</v>
      </c>
      <c r="AU194" s="244" t="s">
        <v>86</v>
      </c>
      <c r="AV194" s="13" t="s">
        <v>83</v>
      </c>
      <c r="AW194" s="13" t="s">
        <v>32</v>
      </c>
      <c r="AX194" s="13" t="s">
        <v>75</v>
      </c>
      <c r="AY194" s="244" t="s">
        <v>154</v>
      </c>
    </row>
    <row r="195" spans="1:51" s="13" customFormat="1" ht="12">
      <c r="A195" s="13"/>
      <c r="B195" s="234"/>
      <c r="C195" s="235"/>
      <c r="D195" s="236" t="s">
        <v>162</v>
      </c>
      <c r="E195" s="237" t="s">
        <v>1</v>
      </c>
      <c r="F195" s="238" t="s">
        <v>1442</v>
      </c>
      <c r="G195" s="235"/>
      <c r="H195" s="237" t="s">
        <v>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162</v>
      </c>
      <c r="AU195" s="244" t="s">
        <v>86</v>
      </c>
      <c r="AV195" s="13" t="s">
        <v>83</v>
      </c>
      <c r="AW195" s="13" t="s">
        <v>32</v>
      </c>
      <c r="AX195" s="13" t="s">
        <v>75</v>
      </c>
      <c r="AY195" s="244" t="s">
        <v>154</v>
      </c>
    </row>
    <row r="196" spans="1:51" s="14" customFormat="1" ht="12">
      <c r="A196" s="14"/>
      <c r="B196" s="245"/>
      <c r="C196" s="246"/>
      <c r="D196" s="236" t="s">
        <v>162</v>
      </c>
      <c r="E196" s="247" t="s">
        <v>1</v>
      </c>
      <c r="F196" s="248" t="s">
        <v>1483</v>
      </c>
      <c r="G196" s="246"/>
      <c r="H196" s="249">
        <v>3.6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162</v>
      </c>
      <c r="AU196" s="255" t="s">
        <v>86</v>
      </c>
      <c r="AV196" s="14" t="s">
        <v>86</v>
      </c>
      <c r="AW196" s="14" t="s">
        <v>32</v>
      </c>
      <c r="AX196" s="14" t="s">
        <v>75</v>
      </c>
      <c r="AY196" s="255" t="s">
        <v>154</v>
      </c>
    </row>
    <row r="197" spans="1:51" s="15" customFormat="1" ht="12">
      <c r="A197" s="15"/>
      <c r="B197" s="256"/>
      <c r="C197" s="257"/>
      <c r="D197" s="236" t="s">
        <v>162</v>
      </c>
      <c r="E197" s="258" t="s">
        <v>1</v>
      </c>
      <c r="F197" s="259" t="s">
        <v>172</v>
      </c>
      <c r="G197" s="257"/>
      <c r="H197" s="260">
        <v>9.45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6" t="s">
        <v>162</v>
      </c>
      <c r="AU197" s="266" t="s">
        <v>86</v>
      </c>
      <c r="AV197" s="15" t="s">
        <v>160</v>
      </c>
      <c r="AW197" s="15" t="s">
        <v>32</v>
      </c>
      <c r="AX197" s="15" t="s">
        <v>83</v>
      </c>
      <c r="AY197" s="266" t="s">
        <v>154</v>
      </c>
    </row>
    <row r="198" spans="1:65" s="2" customFormat="1" ht="16.5" customHeight="1">
      <c r="A198" s="39"/>
      <c r="B198" s="40"/>
      <c r="C198" s="278" t="s">
        <v>250</v>
      </c>
      <c r="D198" s="278" t="s">
        <v>411</v>
      </c>
      <c r="E198" s="279" t="s">
        <v>1484</v>
      </c>
      <c r="F198" s="280" t="s">
        <v>1485</v>
      </c>
      <c r="G198" s="281" t="s">
        <v>205</v>
      </c>
      <c r="H198" s="282">
        <v>18.711</v>
      </c>
      <c r="I198" s="283"/>
      <c r="J198" s="284">
        <f>ROUND(I198*H198,2)</f>
        <v>0</v>
      </c>
      <c r="K198" s="285"/>
      <c r="L198" s="286"/>
      <c r="M198" s="287" t="s">
        <v>1</v>
      </c>
      <c r="N198" s="288" t="s">
        <v>40</v>
      </c>
      <c r="O198" s="92"/>
      <c r="P198" s="230">
        <f>O198*H198</f>
        <v>0</v>
      </c>
      <c r="Q198" s="230">
        <v>1</v>
      </c>
      <c r="R198" s="230">
        <f>Q198*H198</f>
        <v>18.711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202</v>
      </c>
      <c r="AT198" s="232" t="s">
        <v>411</v>
      </c>
      <c r="AU198" s="232" t="s">
        <v>86</v>
      </c>
      <c r="AY198" s="18" t="s">
        <v>154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83</v>
      </c>
      <c r="BK198" s="233">
        <f>ROUND(I198*H198,2)</f>
        <v>0</v>
      </c>
      <c r="BL198" s="18" t="s">
        <v>160</v>
      </c>
      <c r="BM198" s="232" t="s">
        <v>1486</v>
      </c>
    </row>
    <row r="199" spans="1:51" s="13" customFormat="1" ht="12">
      <c r="A199" s="13"/>
      <c r="B199" s="234"/>
      <c r="C199" s="235"/>
      <c r="D199" s="236" t="s">
        <v>162</v>
      </c>
      <c r="E199" s="237" t="s">
        <v>1</v>
      </c>
      <c r="F199" s="238" t="s">
        <v>1487</v>
      </c>
      <c r="G199" s="235"/>
      <c r="H199" s="237" t="s">
        <v>1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162</v>
      </c>
      <c r="AU199" s="244" t="s">
        <v>86</v>
      </c>
      <c r="AV199" s="13" t="s">
        <v>83</v>
      </c>
      <c r="AW199" s="13" t="s">
        <v>32</v>
      </c>
      <c r="AX199" s="13" t="s">
        <v>75</v>
      </c>
      <c r="AY199" s="244" t="s">
        <v>154</v>
      </c>
    </row>
    <row r="200" spans="1:51" s="14" customFormat="1" ht="12">
      <c r="A200" s="14"/>
      <c r="B200" s="245"/>
      <c r="C200" s="246"/>
      <c r="D200" s="236" t="s">
        <v>162</v>
      </c>
      <c r="E200" s="247" t="s">
        <v>1</v>
      </c>
      <c r="F200" s="248" t="s">
        <v>1488</v>
      </c>
      <c r="G200" s="246"/>
      <c r="H200" s="249">
        <v>18.711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162</v>
      </c>
      <c r="AU200" s="255" t="s">
        <v>86</v>
      </c>
      <c r="AV200" s="14" t="s">
        <v>86</v>
      </c>
      <c r="AW200" s="14" t="s">
        <v>32</v>
      </c>
      <c r="AX200" s="14" t="s">
        <v>83</v>
      </c>
      <c r="AY200" s="255" t="s">
        <v>154</v>
      </c>
    </row>
    <row r="201" spans="1:65" s="2" customFormat="1" ht="24.15" customHeight="1">
      <c r="A201" s="39"/>
      <c r="B201" s="40"/>
      <c r="C201" s="220" t="s">
        <v>256</v>
      </c>
      <c r="D201" s="220" t="s">
        <v>156</v>
      </c>
      <c r="E201" s="221" t="s">
        <v>1489</v>
      </c>
      <c r="F201" s="222" t="s">
        <v>1490</v>
      </c>
      <c r="G201" s="223" t="s">
        <v>231</v>
      </c>
      <c r="H201" s="224">
        <v>21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40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160</v>
      </c>
      <c r="AT201" s="232" t="s">
        <v>156</v>
      </c>
      <c r="AU201" s="232" t="s">
        <v>86</v>
      </c>
      <c r="AY201" s="18" t="s">
        <v>154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83</v>
      </c>
      <c r="BK201" s="233">
        <f>ROUND(I201*H201,2)</f>
        <v>0</v>
      </c>
      <c r="BL201" s="18" t="s">
        <v>160</v>
      </c>
      <c r="BM201" s="232" t="s">
        <v>1491</v>
      </c>
    </row>
    <row r="202" spans="1:51" s="13" customFormat="1" ht="12">
      <c r="A202" s="13"/>
      <c r="B202" s="234"/>
      <c r="C202" s="235"/>
      <c r="D202" s="236" t="s">
        <v>162</v>
      </c>
      <c r="E202" s="237" t="s">
        <v>1</v>
      </c>
      <c r="F202" s="238" t="s">
        <v>1437</v>
      </c>
      <c r="G202" s="235"/>
      <c r="H202" s="237" t="s">
        <v>1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162</v>
      </c>
      <c r="AU202" s="244" t="s">
        <v>86</v>
      </c>
      <c r="AV202" s="13" t="s">
        <v>83</v>
      </c>
      <c r="AW202" s="13" t="s">
        <v>32</v>
      </c>
      <c r="AX202" s="13" t="s">
        <v>75</v>
      </c>
      <c r="AY202" s="244" t="s">
        <v>154</v>
      </c>
    </row>
    <row r="203" spans="1:51" s="13" customFormat="1" ht="12">
      <c r="A203" s="13"/>
      <c r="B203" s="234"/>
      <c r="C203" s="235"/>
      <c r="D203" s="236" t="s">
        <v>162</v>
      </c>
      <c r="E203" s="237" t="s">
        <v>1</v>
      </c>
      <c r="F203" s="238" t="s">
        <v>1438</v>
      </c>
      <c r="G203" s="235"/>
      <c r="H203" s="237" t="s">
        <v>1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162</v>
      </c>
      <c r="AU203" s="244" t="s">
        <v>86</v>
      </c>
      <c r="AV203" s="13" t="s">
        <v>83</v>
      </c>
      <c r="AW203" s="13" t="s">
        <v>32</v>
      </c>
      <c r="AX203" s="13" t="s">
        <v>75</v>
      </c>
      <c r="AY203" s="244" t="s">
        <v>154</v>
      </c>
    </row>
    <row r="204" spans="1:51" s="14" customFormat="1" ht="12">
      <c r="A204" s="14"/>
      <c r="B204" s="245"/>
      <c r="C204" s="246"/>
      <c r="D204" s="236" t="s">
        <v>162</v>
      </c>
      <c r="E204" s="247" t="s">
        <v>1</v>
      </c>
      <c r="F204" s="248" t="s">
        <v>1492</v>
      </c>
      <c r="G204" s="246"/>
      <c r="H204" s="249">
        <v>3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162</v>
      </c>
      <c r="AU204" s="255" t="s">
        <v>86</v>
      </c>
      <c r="AV204" s="14" t="s">
        <v>86</v>
      </c>
      <c r="AW204" s="14" t="s">
        <v>32</v>
      </c>
      <c r="AX204" s="14" t="s">
        <v>75</v>
      </c>
      <c r="AY204" s="255" t="s">
        <v>154</v>
      </c>
    </row>
    <row r="205" spans="1:51" s="13" customFormat="1" ht="12">
      <c r="A205" s="13"/>
      <c r="B205" s="234"/>
      <c r="C205" s="235"/>
      <c r="D205" s="236" t="s">
        <v>162</v>
      </c>
      <c r="E205" s="237" t="s">
        <v>1</v>
      </c>
      <c r="F205" s="238" t="s">
        <v>1440</v>
      </c>
      <c r="G205" s="235"/>
      <c r="H205" s="237" t="s">
        <v>1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162</v>
      </c>
      <c r="AU205" s="244" t="s">
        <v>86</v>
      </c>
      <c r="AV205" s="13" t="s">
        <v>83</v>
      </c>
      <c r="AW205" s="13" t="s">
        <v>32</v>
      </c>
      <c r="AX205" s="13" t="s">
        <v>75</v>
      </c>
      <c r="AY205" s="244" t="s">
        <v>154</v>
      </c>
    </row>
    <row r="206" spans="1:51" s="13" customFormat="1" ht="12">
      <c r="A206" s="13"/>
      <c r="B206" s="234"/>
      <c r="C206" s="235"/>
      <c r="D206" s="236" t="s">
        <v>162</v>
      </c>
      <c r="E206" s="237" t="s">
        <v>1</v>
      </c>
      <c r="F206" s="238" t="s">
        <v>1441</v>
      </c>
      <c r="G206" s="235"/>
      <c r="H206" s="237" t="s">
        <v>1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162</v>
      </c>
      <c r="AU206" s="244" t="s">
        <v>86</v>
      </c>
      <c r="AV206" s="13" t="s">
        <v>83</v>
      </c>
      <c r="AW206" s="13" t="s">
        <v>32</v>
      </c>
      <c r="AX206" s="13" t="s">
        <v>75</v>
      </c>
      <c r="AY206" s="244" t="s">
        <v>154</v>
      </c>
    </row>
    <row r="207" spans="1:51" s="13" customFormat="1" ht="12">
      <c r="A207" s="13"/>
      <c r="B207" s="234"/>
      <c r="C207" s="235"/>
      <c r="D207" s="236" t="s">
        <v>162</v>
      </c>
      <c r="E207" s="237" t="s">
        <v>1</v>
      </c>
      <c r="F207" s="238" t="s">
        <v>1442</v>
      </c>
      <c r="G207" s="235"/>
      <c r="H207" s="237" t="s">
        <v>1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162</v>
      </c>
      <c r="AU207" s="244" t="s">
        <v>86</v>
      </c>
      <c r="AV207" s="13" t="s">
        <v>83</v>
      </c>
      <c r="AW207" s="13" t="s">
        <v>32</v>
      </c>
      <c r="AX207" s="13" t="s">
        <v>75</v>
      </c>
      <c r="AY207" s="244" t="s">
        <v>154</v>
      </c>
    </row>
    <row r="208" spans="1:51" s="14" customFormat="1" ht="12">
      <c r="A208" s="14"/>
      <c r="B208" s="245"/>
      <c r="C208" s="246"/>
      <c r="D208" s="236" t="s">
        <v>162</v>
      </c>
      <c r="E208" s="247" t="s">
        <v>1</v>
      </c>
      <c r="F208" s="248" t="s">
        <v>1493</v>
      </c>
      <c r="G208" s="246"/>
      <c r="H208" s="249">
        <v>7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162</v>
      </c>
      <c r="AU208" s="255" t="s">
        <v>86</v>
      </c>
      <c r="AV208" s="14" t="s">
        <v>86</v>
      </c>
      <c r="AW208" s="14" t="s">
        <v>32</v>
      </c>
      <c r="AX208" s="14" t="s">
        <v>75</v>
      </c>
      <c r="AY208" s="255" t="s">
        <v>154</v>
      </c>
    </row>
    <row r="209" spans="1:51" s="13" customFormat="1" ht="12">
      <c r="A209" s="13"/>
      <c r="B209" s="234"/>
      <c r="C209" s="235"/>
      <c r="D209" s="236" t="s">
        <v>162</v>
      </c>
      <c r="E209" s="237" t="s">
        <v>1</v>
      </c>
      <c r="F209" s="238" t="s">
        <v>1444</v>
      </c>
      <c r="G209" s="235"/>
      <c r="H209" s="237" t="s">
        <v>1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162</v>
      </c>
      <c r="AU209" s="244" t="s">
        <v>86</v>
      </c>
      <c r="AV209" s="13" t="s">
        <v>83</v>
      </c>
      <c r="AW209" s="13" t="s">
        <v>32</v>
      </c>
      <c r="AX209" s="13" t="s">
        <v>75</v>
      </c>
      <c r="AY209" s="244" t="s">
        <v>154</v>
      </c>
    </row>
    <row r="210" spans="1:51" s="14" customFormat="1" ht="12">
      <c r="A210" s="14"/>
      <c r="B210" s="245"/>
      <c r="C210" s="246"/>
      <c r="D210" s="236" t="s">
        <v>162</v>
      </c>
      <c r="E210" s="247" t="s">
        <v>1</v>
      </c>
      <c r="F210" s="248" t="s">
        <v>1492</v>
      </c>
      <c r="G210" s="246"/>
      <c r="H210" s="249">
        <v>3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162</v>
      </c>
      <c r="AU210" s="255" t="s">
        <v>86</v>
      </c>
      <c r="AV210" s="14" t="s">
        <v>86</v>
      </c>
      <c r="AW210" s="14" t="s">
        <v>32</v>
      </c>
      <c r="AX210" s="14" t="s">
        <v>75</v>
      </c>
      <c r="AY210" s="255" t="s">
        <v>154</v>
      </c>
    </row>
    <row r="211" spans="1:51" s="13" customFormat="1" ht="12">
      <c r="A211" s="13"/>
      <c r="B211" s="234"/>
      <c r="C211" s="235"/>
      <c r="D211" s="236" t="s">
        <v>162</v>
      </c>
      <c r="E211" s="237" t="s">
        <v>1</v>
      </c>
      <c r="F211" s="238" t="s">
        <v>1445</v>
      </c>
      <c r="G211" s="235"/>
      <c r="H211" s="237" t="s">
        <v>1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162</v>
      </c>
      <c r="AU211" s="244" t="s">
        <v>86</v>
      </c>
      <c r="AV211" s="13" t="s">
        <v>83</v>
      </c>
      <c r="AW211" s="13" t="s">
        <v>32</v>
      </c>
      <c r="AX211" s="13" t="s">
        <v>75</v>
      </c>
      <c r="AY211" s="244" t="s">
        <v>154</v>
      </c>
    </row>
    <row r="212" spans="1:51" s="13" customFormat="1" ht="12">
      <c r="A212" s="13"/>
      <c r="B212" s="234"/>
      <c r="C212" s="235"/>
      <c r="D212" s="236" t="s">
        <v>162</v>
      </c>
      <c r="E212" s="237" t="s">
        <v>1</v>
      </c>
      <c r="F212" s="238" t="s">
        <v>1442</v>
      </c>
      <c r="G212" s="235"/>
      <c r="H212" s="237" t="s">
        <v>1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162</v>
      </c>
      <c r="AU212" s="244" t="s">
        <v>86</v>
      </c>
      <c r="AV212" s="13" t="s">
        <v>83</v>
      </c>
      <c r="AW212" s="13" t="s">
        <v>32</v>
      </c>
      <c r="AX212" s="13" t="s">
        <v>75</v>
      </c>
      <c r="AY212" s="244" t="s">
        <v>154</v>
      </c>
    </row>
    <row r="213" spans="1:51" s="14" customFormat="1" ht="12">
      <c r="A213" s="14"/>
      <c r="B213" s="245"/>
      <c r="C213" s="246"/>
      <c r="D213" s="236" t="s">
        <v>162</v>
      </c>
      <c r="E213" s="247" t="s">
        <v>1</v>
      </c>
      <c r="F213" s="248" t="s">
        <v>1494</v>
      </c>
      <c r="G213" s="246"/>
      <c r="H213" s="249">
        <v>8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162</v>
      </c>
      <c r="AU213" s="255" t="s">
        <v>86</v>
      </c>
      <c r="AV213" s="14" t="s">
        <v>86</v>
      </c>
      <c r="AW213" s="14" t="s">
        <v>32</v>
      </c>
      <c r="AX213" s="14" t="s">
        <v>75</v>
      </c>
      <c r="AY213" s="255" t="s">
        <v>154</v>
      </c>
    </row>
    <row r="214" spans="1:51" s="15" customFormat="1" ht="12">
      <c r="A214" s="15"/>
      <c r="B214" s="256"/>
      <c r="C214" s="257"/>
      <c r="D214" s="236" t="s">
        <v>162</v>
      </c>
      <c r="E214" s="258" t="s">
        <v>1</v>
      </c>
      <c r="F214" s="259" t="s">
        <v>172</v>
      </c>
      <c r="G214" s="257"/>
      <c r="H214" s="260">
        <v>21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6" t="s">
        <v>162</v>
      </c>
      <c r="AU214" s="266" t="s">
        <v>86</v>
      </c>
      <c r="AV214" s="15" t="s">
        <v>160</v>
      </c>
      <c r="AW214" s="15" t="s">
        <v>32</v>
      </c>
      <c r="AX214" s="15" t="s">
        <v>83</v>
      </c>
      <c r="AY214" s="266" t="s">
        <v>154</v>
      </c>
    </row>
    <row r="215" spans="1:63" s="12" customFormat="1" ht="22.8" customHeight="1">
      <c r="A215" s="12"/>
      <c r="B215" s="204"/>
      <c r="C215" s="205"/>
      <c r="D215" s="206" t="s">
        <v>74</v>
      </c>
      <c r="E215" s="218" t="s">
        <v>180</v>
      </c>
      <c r="F215" s="218" t="s">
        <v>222</v>
      </c>
      <c r="G215" s="205"/>
      <c r="H215" s="205"/>
      <c r="I215" s="208"/>
      <c r="J215" s="219">
        <f>BK215</f>
        <v>0</v>
      </c>
      <c r="K215" s="205"/>
      <c r="L215" s="210"/>
      <c r="M215" s="211"/>
      <c r="N215" s="212"/>
      <c r="O215" s="212"/>
      <c r="P215" s="213">
        <f>SUM(P216:P221)</f>
        <v>0</v>
      </c>
      <c r="Q215" s="212"/>
      <c r="R215" s="213">
        <f>SUM(R216:R221)</f>
        <v>0.00719271</v>
      </c>
      <c r="S215" s="212"/>
      <c r="T215" s="214">
        <f>SUM(T216:T221)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5" t="s">
        <v>83</v>
      </c>
      <c r="AT215" s="216" t="s">
        <v>74</v>
      </c>
      <c r="AU215" s="216" t="s">
        <v>83</v>
      </c>
      <c r="AY215" s="215" t="s">
        <v>154</v>
      </c>
      <c r="BK215" s="217">
        <f>SUM(BK216:BK221)</f>
        <v>0</v>
      </c>
    </row>
    <row r="216" spans="1:65" s="2" customFormat="1" ht="24.15" customHeight="1">
      <c r="A216" s="39"/>
      <c r="B216" s="40"/>
      <c r="C216" s="220" t="s">
        <v>8</v>
      </c>
      <c r="D216" s="220" t="s">
        <v>156</v>
      </c>
      <c r="E216" s="221" t="s">
        <v>1495</v>
      </c>
      <c r="F216" s="222" t="s">
        <v>1496</v>
      </c>
      <c r="G216" s="223" t="s">
        <v>159</v>
      </c>
      <c r="H216" s="224">
        <v>0.003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40</v>
      </c>
      <c r="O216" s="92"/>
      <c r="P216" s="230">
        <f>O216*H216</f>
        <v>0</v>
      </c>
      <c r="Q216" s="230">
        <v>2.39757</v>
      </c>
      <c r="R216" s="230">
        <f>Q216*H216</f>
        <v>0.00719271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160</v>
      </c>
      <c r="AT216" s="232" t="s">
        <v>156</v>
      </c>
      <c r="AU216" s="232" t="s">
        <v>86</v>
      </c>
      <c r="AY216" s="18" t="s">
        <v>154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83</v>
      </c>
      <c r="BK216" s="233">
        <f>ROUND(I216*H216,2)</f>
        <v>0</v>
      </c>
      <c r="BL216" s="18" t="s">
        <v>160</v>
      </c>
      <c r="BM216" s="232" t="s">
        <v>1497</v>
      </c>
    </row>
    <row r="217" spans="1:51" s="13" customFormat="1" ht="12">
      <c r="A217" s="13"/>
      <c r="B217" s="234"/>
      <c r="C217" s="235"/>
      <c r="D217" s="236" t="s">
        <v>162</v>
      </c>
      <c r="E217" s="237" t="s">
        <v>1</v>
      </c>
      <c r="F217" s="238" t="s">
        <v>1440</v>
      </c>
      <c r="G217" s="235"/>
      <c r="H217" s="237" t="s">
        <v>1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162</v>
      </c>
      <c r="AU217" s="244" t="s">
        <v>86</v>
      </c>
      <c r="AV217" s="13" t="s">
        <v>83</v>
      </c>
      <c r="AW217" s="13" t="s">
        <v>32</v>
      </c>
      <c r="AX217" s="13" t="s">
        <v>75</v>
      </c>
      <c r="AY217" s="244" t="s">
        <v>154</v>
      </c>
    </row>
    <row r="218" spans="1:51" s="13" customFormat="1" ht="12">
      <c r="A218" s="13"/>
      <c r="B218" s="234"/>
      <c r="C218" s="235"/>
      <c r="D218" s="236" t="s">
        <v>162</v>
      </c>
      <c r="E218" s="237" t="s">
        <v>1</v>
      </c>
      <c r="F218" s="238" t="s">
        <v>1444</v>
      </c>
      <c r="G218" s="235"/>
      <c r="H218" s="237" t="s">
        <v>1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162</v>
      </c>
      <c r="AU218" s="244" t="s">
        <v>86</v>
      </c>
      <c r="AV218" s="13" t="s">
        <v>83</v>
      </c>
      <c r="AW218" s="13" t="s">
        <v>32</v>
      </c>
      <c r="AX218" s="13" t="s">
        <v>75</v>
      </c>
      <c r="AY218" s="244" t="s">
        <v>154</v>
      </c>
    </row>
    <row r="219" spans="1:51" s="13" customFormat="1" ht="12">
      <c r="A219" s="13"/>
      <c r="B219" s="234"/>
      <c r="C219" s="235"/>
      <c r="D219" s="236" t="s">
        <v>162</v>
      </c>
      <c r="E219" s="237" t="s">
        <v>1</v>
      </c>
      <c r="F219" s="238" t="s">
        <v>1498</v>
      </c>
      <c r="G219" s="235"/>
      <c r="H219" s="237" t="s">
        <v>1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162</v>
      </c>
      <c r="AU219" s="244" t="s">
        <v>86</v>
      </c>
      <c r="AV219" s="13" t="s">
        <v>83</v>
      </c>
      <c r="AW219" s="13" t="s">
        <v>32</v>
      </c>
      <c r="AX219" s="13" t="s">
        <v>75</v>
      </c>
      <c r="AY219" s="244" t="s">
        <v>154</v>
      </c>
    </row>
    <row r="220" spans="1:51" s="14" customFormat="1" ht="12">
      <c r="A220" s="14"/>
      <c r="B220" s="245"/>
      <c r="C220" s="246"/>
      <c r="D220" s="236" t="s">
        <v>162</v>
      </c>
      <c r="E220" s="247" t="s">
        <v>1</v>
      </c>
      <c r="F220" s="248" t="s">
        <v>1499</v>
      </c>
      <c r="G220" s="246"/>
      <c r="H220" s="249">
        <v>0.003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162</v>
      </c>
      <c r="AU220" s="255" t="s">
        <v>86</v>
      </c>
      <c r="AV220" s="14" t="s">
        <v>86</v>
      </c>
      <c r="AW220" s="14" t="s">
        <v>32</v>
      </c>
      <c r="AX220" s="14" t="s">
        <v>75</v>
      </c>
      <c r="AY220" s="255" t="s">
        <v>154</v>
      </c>
    </row>
    <row r="221" spans="1:51" s="15" customFormat="1" ht="12">
      <c r="A221" s="15"/>
      <c r="B221" s="256"/>
      <c r="C221" s="257"/>
      <c r="D221" s="236" t="s">
        <v>162</v>
      </c>
      <c r="E221" s="258" t="s">
        <v>1</v>
      </c>
      <c r="F221" s="259" t="s">
        <v>172</v>
      </c>
      <c r="G221" s="257"/>
      <c r="H221" s="260">
        <v>0.003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6" t="s">
        <v>162</v>
      </c>
      <c r="AU221" s="266" t="s">
        <v>86</v>
      </c>
      <c r="AV221" s="15" t="s">
        <v>160</v>
      </c>
      <c r="AW221" s="15" t="s">
        <v>32</v>
      </c>
      <c r="AX221" s="15" t="s">
        <v>83</v>
      </c>
      <c r="AY221" s="266" t="s">
        <v>154</v>
      </c>
    </row>
    <row r="222" spans="1:63" s="12" customFormat="1" ht="22.8" customHeight="1">
      <c r="A222" s="12"/>
      <c r="B222" s="204"/>
      <c r="C222" s="205"/>
      <c r="D222" s="206" t="s">
        <v>74</v>
      </c>
      <c r="E222" s="218" t="s">
        <v>160</v>
      </c>
      <c r="F222" s="218" t="s">
        <v>1500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SUM(P223:P246)</f>
        <v>0</v>
      </c>
      <c r="Q222" s="212"/>
      <c r="R222" s="213">
        <f>SUM(R223:R246)</f>
        <v>4.002585</v>
      </c>
      <c r="S222" s="212"/>
      <c r="T222" s="214">
        <f>SUM(T223:T246)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5" t="s">
        <v>83</v>
      </c>
      <c r="AT222" s="216" t="s">
        <v>74</v>
      </c>
      <c r="AU222" s="216" t="s">
        <v>83</v>
      </c>
      <c r="AY222" s="215" t="s">
        <v>154</v>
      </c>
      <c r="BK222" s="217">
        <f>SUM(BK223:BK246)</f>
        <v>0</v>
      </c>
    </row>
    <row r="223" spans="1:65" s="2" customFormat="1" ht="24.15" customHeight="1">
      <c r="A223" s="39"/>
      <c r="B223" s="40"/>
      <c r="C223" s="220" t="s">
        <v>267</v>
      </c>
      <c r="D223" s="220" t="s">
        <v>156</v>
      </c>
      <c r="E223" s="221" t="s">
        <v>1501</v>
      </c>
      <c r="F223" s="222" t="s">
        <v>1502</v>
      </c>
      <c r="G223" s="223" t="s">
        <v>231</v>
      </c>
      <c r="H223" s="224">
        <v>0.15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40</v>
      </c>
      <c r="O223" s="92"/>
      <c r="P223" s="230">
        <f>O223*H223</f>
        <v>0</v>
      </c>
      <c r="Q223" s="230">
        <v>0.21312</v>
      </c>
      <c r="R223" s="230">
        <f>Q223*H223</f>
        <v>0.031967999999999996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160</v>
      </c>
      <c r="AT223" s="232" t="s">
        <v>156</v>
      </c>
      <c r="AU223" s="232" t="s">
        <v>86</v>
      </c>
      <c r="AY223" s="18" t="s">
        <v>154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83</v>
      </c>
      <c r="BK223" s="233">
        <f>ROUND(I223*H223,2)</f>
        <v>0</v>
      </c>
      <c r="BL223" s="18" t="s">
        <v>160</v>
      </c>
      <c r="BM223" s="232" t="s">
        <v>1503</v>
      </c>
    </row>
    <row r="224" spans="1:51" s="13" customFormat="1" ht="12">
      <c r="A224" s="13"/>
      <c r="B224" s="234"/>
      <c r="C224" s="235"/>
      <c r="D224" s="236" t="s">
        <v>162</v>
      </c>
      <c r="E224" s="237" t="s">
        <v>1</v>
      </c>
      <c r="F224" s="238" t="s">
        <v>1437</v>
      </c>
      <c r="G224" s="235"/>
      <c r="H224" s="237" t="s">
        <v>1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162</v>
      </c>
      <c r="AU224" s="244" t="s">
        <v>86</v>
      </c>
      <c r="AV224" s="13" t="s">
        <v>83</v>
      </c>
      <c r="AW224" s="13" t="s">
        <v>32</v>
      </c>
      <c r="AX224" s="13" t="s">
        <v>75</v>
      </c>
      <c r="AY224" s="244" t="s">
        <v>154</v>
      </c>
    </row>
    <row r="225" spans="1:51" s="13" customFormat="1" ht="12">
      <c r="A225" s="13"/>
      <c r="B225" s="234"/>
      <c r="C225" s="235"/>
      <c r="D225" s="236" t="s">
        <v>162</v>
      </c>
      <c r="E225" s="237" t="s">
        <v>1</v>
      </c>
      <c r="F225" s="238" t="s">
        <v>1444</v>
      </c>
      <c r="G225" s="235"/>
      <c r="H225" s="237" t="s">
        <v>1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162</v>
      </c>
      <c r="AU225" s="244" t="s">
        <v>86</v>
      </c>
      <c r="AV225" s="13" t="s">
        <v>83</v>
      </c>
      <c r="AW225" s="13" t="s">
        <v>32</v>
      </c>
      <c r="AX225" s="13" t="s">
        <v>75</v>
      </c>
      <c r="AY225" s="244" t="s">
        <v>154</v>
      </c>
    </row>
    <row r="226" spans="1:51" s="13" customFormat="1" ht="12">
      <c r="A226" s="13"/>
      <c r="B226" s="234"/>
      <c r="C226" s="235"/>
      <c r="D226" s="236" t="s">
        <v>162</v>
      </c>
      <c r="E226" s="237" t="s">
        <v>1</v>
      </c>
      <c r="F226" s="238" t="s">
        <v>1504</v>
      </c>
      <c r="G226" s="235"/>
      <c r="H226" s="237" t="s">
        <v>1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162</v>
      </c>
      <c r="AU226" s="244" t="s">
        <v>86</v>
      </c>
      <c r="AV226" s="13" t="s">
        <v>83</v>
      </c>
      <c r="AW226" s="13" t="s">
        <v>32</v>
      </c>
      <c r="AX226" s="13" t="s">
        <v>75</v>
      </c>
      <c r="AY226" s="244" t="s">
        <v>154</v>
      </c>
    </row>
    <row r="227" spans="1:51" s="14" customFormat="1" ht="12">
      <c r="A227" s="14"/>
      <c r="B227" s="245"/>
      <c r="C227" s="246"/>
      <c r="D227" s="236" t="s">
        <v>162</v>
      </c>
      <c r="E227" s="247" t="s">
        <v>1</v>
      </c>
      <c r="F227" s="248" t="s">
        <v>1505</v>
      </c>
      <c r="G227" s="246"/>
      <c r="H227" s="249">
        <v>0.09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162</v>
      </c>
      <c r="AU227" s="255" t="s">
        <v>86</v>
      </c>
      <c r="AV227" s="14" t="s">
        <v>86</v>
      </c>
      <c r="AW227" s="14" t="s">
        <v>32</v>
      </c>
      <c r="AX227" s="14" t="s">
        <v>75</v>
      </c>
      <c r="AY227" s="255" t="s">
        <v>154</v>
      </c>
    </row>
    <row r="228" spans="1:51" s="13" customFormat="1" ht="12">
      <c r="A228" s="13"/>
      <c r="B228" s="234"/>
      <c r="C228" s="235"/>
      <c r="D228" s="236" t="s">
        <v>162</v>
      </c>
      <c r="E228" s="237" t="s">
        <v>1</v>
      </c>
      <c r="F228" s="238" t="s">
        <v>1506</v>
      </c>
      <c r="G228" s="235"/>
      <c r="H228" s="237" t="s">
        <v>1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162</v>
      </c>
      <c r="AU228" s="244" t="s">
        <v>86</v>
      </c>
      <c r="AV228" s="13" t="s">
        <v>83</v>
      </c>
      <c r="AW228" s="13" t="s">
        <v>32</v>
      </c>
      <c r="AX228" s="13" t="s">
        <v>75</v>
      </c>
      <c r="AY228" s="244" t="s">
        <v>154</v>
      </c>
    </row>
    <row r="229" spans="1:51" s="13" customFormat="1" ht="12">
      <c r="A229" s="13"/>
      <c r="B229" s="234"/>
      <c r="C229" s="235"/>
      <c r="D229" s="236" t="s">
        <v>162</v>
      </c>
      <c r="E229" s="237" t="s">
        <v>1</v>
      </c>
      <c r="F229" s="238" t="s">
        <v>1444</v>
      </c>
      <c r="G229" s="235"/>
      <c r="H229" s="237" t="s">
        <v>1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162</v>
      </c>
      <c r="AU229" s="244" t="s">
        <v>86</v>
      </c>
      <c r="AV229" s="13" t="s">
        <v>83</v>
      </c>
      <c r="AW229" s="13" t="s">
        <v>32</v>
      </c>
      <c r="AX229" s="13" t="s">
        <v>75</v>
      </c>
      <c r="AY229" s="244" t="s">
        <v>154</v>
      </c>
    </row>
    <row r="230" spans="1:51" s="13" customFormat="1" ht="12">
      <c r="A230" s="13"/>
      <c r="B230" s="234"/>
      <c r="C230" s="235"/>
      <c r="D230" s="236" t="s">
        <v>162</v>
      </c>
      <c r="E230" s="237" t="s">
        <v>1</v>
      </c>
      <c r="F230" s="238" t="s">
        <v>1504</v>
      </c>
      <c r="G230" s="235"/>
      <c r="H230" s="237" t="s">
        <v>1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162</v>
      </c>
      <c r="AU230" s="244" t="s">
        <v>86</v>
      </c>
      <c r="AV230" s="13" t="s">
        <v>83</v>
      </c>
      <c r="AW230" s="13" t="s">
        <v>32</v>
      </c>
      <c r="AX230" s="13" t="s">
        <v>75</v>
      </c>
      <c r="AY230" s="244" t="s">
        <v>154</v>
      </c>
    </row>
    <row r="231" spans="1:51" s="14" customFormat="1" ht="12">
      <c r="A231" s="14"/>
      <c r="B231" s="245"/>
      <c r="C231" s="246"/>
      <c r="D231" s="236" t="s">
        <v>162</v>
      </c>
      <c r="E231" s="247" t="s">
        <v>1</v>
      </c>
      <c r="F231" s="248" t="s">
        <v>1507</v>
      </c>
      <c r="G231" s="246"/>
      <c r="H231" s="249">
        <v>0.06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162</v>
      </c>
      <c r="AU231" s="255" t="s">
        <v>86</v>
      </c>
      <c r="AV231" s="14" t="s">
        <v>86</v>
      </c>
      <c r="AW231" s="14" t="s">
        <v>32</v>
      </c>
      <c r="AX231" s="14" t="s">
        <v>75</v>
      </c>
      <c r="AY231" s="255" t="s">
        <v>154</v>
      </c>
    </row>
    <row r="232" spans="1:51" s="15" customFormat="1" ht="12">
      <c r="A232" s="15"/>
      <c r="B232" s="256"/>
      <c r="C232" s="257"/>
      <c r="D232" s="236" t="s">
        <v>162</v>
      </c>
      <c r="E232" s="258" t="s">
        <v>1</v>
      </c>
      <c r="F232" s="259" t="s">
        <v>172</v>
      </c>
      <c r="G232" s="257"/>
      <c r="H232" s="260">
        <v>0.15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6" t="s">
        <v>162</v>
      </c>
      <c r="AU232" s="266" t="s">
        <v>86</v>
      </c>
      <c r="AV232" s="15" t="s">
        <v>160</v>
      </c>
      <c r="AW232" s="15" t="s">
        <v>32</v>
      </c>
      <c r="AX232" s="15" t="s">
        <v>83</v>
      </c>
      <c r="AY232" s="266" t="s">
        <v>154</v>
      </c>
    </row>
    <row r="233" spans="1:65" s="2" customFormat="1" ht="16.5" customHeight="1">
      <c r="A233" s="39"/>
      <c r="B233" s="40"/>
      <c r="C233" s="220" t="s">
        <v>273</v>
      </c>
      <c r="D233" s="220" t="s">
        <v>156</v>
      </c>
      <c r="E233" s="221" t="s">
        <v>1508</v>
      </c>
      <c r="F233" s="222" t="s">
        <v>1509</v>
      </c>
      <c r="G233" s="223" t="s">
        <v>159</v>
      </c>
      <c r="H233" s="224">
        <v>2.1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40</v>
      </c>
      <c r="O233" s="92"/>
      <c r="P233" s="230">
        <f>O233*H233</f>
        <v>0</v>
      </c>
      <c r="Q233" s="230">
        <v>1.89077</v>
      </c>
      <c r="R233" s="230">
        <f>Q233*H233</f>
        <v>3.9706170000000003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160</v>
      </c>
      <c r="AT233" s="232" t="s">
        <v>156</v>
      </c>
      <c r="AU233" s="232" t="s">
        <v>86</v>
      </c>
      <c r="AY233" s="18" t="s">
        <v>154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83</v>
      </c>
      <c r="BK233" s="233">
        <f>ROUND(I233*H233,2)</f>
        <v>0</v>
      </c>
      <c r="BL233" s="18" t="s">
        <v>160</v>
      </c>
      <c r="BM233" s="232" t="s">
        <v>1510</v>
      </c>
    </row>
    <row r="234" spans="1:51" s="13" customFormat="1" ht="12">
      <c r="A234" s="13"/>
      <c r="B234" s="234"/>
      <c r="C234" s="235"/>
      <c r="D234" s="236" t="s">
        <v>162</v>
      </c>
      <c r="E234" s="237" t="s">
        <v>1</v>
      </c>
      <c r="F234" s="238" t="s">
        <v>1437</v>
      </c>
      <c r="G234" s="235"/>
      <c r="H234" s="237" t="s">
        <v>1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162</v>
      </c>
      <c r="AU234" s="244" t="s">
        <v>86</v>
      </c>
      <c r="AV234" s="13" t="s">
        <v>83</v>
      </c>
      <c r="AW234" s="13" t="s">
        <v>32</v>
      </c>
      <c r="AX234" s="13" t="s">
        <v>75</v>
      </c>
      <c r="AY234" s="244" t="s">
        <v>154</v>
      </c>
    </row>
    <row r="235" spans="1:51" s="13" customFormat="1" ht="12">
      <c r="A235" s="13"/>
      <c r="B235" s="234"/>
      <c r="C235" s="235"/>
      <c r="D235" s="236" t="s">
        <v>162</v>
      </c>
      <c r="E235" s="237" t="s">
        <v>1</v>
      </c>
      <c r="F235" s="238" t="s">
        <v>1438</v>
      </c>
      <c r="G235" s="235"/>
      <c r="H235" s="237" t="s">
        <v>1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162</v>
      </c>
      <c r="AU235" s="244" t="s">
        <v>86</v>
      </c>
      <c r="AV235" s="13" t="s">
        <v>83</v>
      </c>
      <c r="AW235" s="13" t="s">
        <v>32</v>
      </c>
      <c r="AX235" s="13" t="s">
        <v>75</v>
      </c>
      <c r="AY235" s="244" t="s">
        <v>154</v>
      </c>
    </row>
    <row r="236" spans="1:51" s="14" customFormat="1" ht="12">
      <c r="A236" s="14"/>
      <c r="B236" s="245"/>
      <c r="C236" s="246"/>
      <c r="D236" s="236" t="s">
        <v>162</v>
      </c>
      <c r="E236" s="247" t="s">
        <v>1</v>
      </c>
      <c r="F236" s="248" t="s">
        <v>1511</v>
      </c>
      <c r="G236" s="246"/>
      <c r="H236" s="249">
        <v>0.3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162</v>
      </c>
      <c r="AU236" s="255" t="s">
        <v>86</v>
      </c>
      <c r="AV236" s="14" t="s">
        <v>86</v>
      </c>
      <c r="AW236" s="14" t="s">
        <v>32</v>
      </c>
      <c r="AX236" s="14" t="s">
        <v>75</v>
      </c>
      <c r="AY236" s="255" t="s">
        <v>154</v>
      </c>
    </row>
    <row r="237" spans="1:51" s="13" customFormat="1" ht="12">
      <c r="A237" s="13"/>
      <c r="B237" s="234"/>
      <c r="C237" s="235"/>
      <c r="D237" s="236" t="s">
        <v>162</v>
      </c>
      <c r="E237" s="237" t="s">
        <v>1</v>
      </c>
      <c r="F237" s="238" t="s">
        <v>1440</v>
      </c>
      <c r="G237" s="235"/>
      <c r="H237" s="237" t="s">
        <v>1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162</v>
      </c>
      <c r="AU237" s="244" t="s">
        <v>86</v>
      </c>
      <c r="AV237" s="13" t="s">
        <v>83</v>
      </c>
      <c r="AW237" s="13" t="s">
        <v>32</v>
      </c>
      <c r="AX237" s="13" t="s">
        <v>75</v>
      </c>
      <c r="AY237" s="244" t="s">
        <v>154</v>
      </c>
    </row>
    <row r="238" spans="1:51" s="13" customFormat="1" ht="12">
      <c r="A238" s="13"/>
      <c r="B238" s="234"/>
      <c r="C238" s="235"/>
      <c r="D238" s="236" t="s">
        <v>162</v>
      </c>
      <c r="E238" s="237" t="s">
        <v>1</v>
      </c>
      <c r="F238" s="238" t="s">
        <v>1441</v>
      </c>
      <c r="G238" s="235"/>
      <c r="H238" s="237" t="s">
        <v>1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162</v>
      </c>
      <c r="AU238" s="244" t="s">
        <v>86</v>
      </c>
      <c r="AV238" s="13" t="s">
        <v>83</v>
      </c>
      <c r="AW238" s="13" t="s">
        <v>32</v>
      </c>
      <c r="AX238" s="13" t="s">
        <v>75</v>
      </c>
      <c r="AY238" s="244" t="s">
        <v>154</v>
      </c>
    </row>
    <row r="239" spans="1:51" s="13" customFormat="1" ht="12">
      <c r="A239" s="13"/>
      <c r="B239" s="234"/>
      <c r="C239" s="235"/>
      <c r="D239" s="236" t="s">
        <v>162</v>
      </c>
      <c r="E239" s="237" t="s">
        <v>1</v>
      </c>
      <c r="F239" s="238" t="s">
        <v>1442</v>
      </c>
      <c r="G239" s="235"/>
      <c r="H239" s="237" t="s">
        <v>1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162</v>
      </c>
      <c r="AU239" s="244" t="s">
        <v>86</v>
      </c>
      <c r="AV239" s="13" t="s">
        <v>83</v>
      </c>
      <c r="AW239" s="13" t="s">
        <v>32</v>
      </c>
      <c r="AX239" s="13" t="s">
        <v>75</v>
      </c>
      <c r="AY239" s="244" t="s">
        <v>154</v>
      </c>
    </row>
    <row r="240" spans="1:51" s="14" customFormat="1" ht="12">
      <c r="A240" s="14"/>
      <c r="B240" s="245"/>
      <c r="C240" s="246"/>
      <c r="D240" s="236" t="s">
        <v>162</v>
      </c>
      <c r="E240" s="247" t="s">
        <v>1</v>
      </c>
      <c r="F240" s="248" t="s">
        <v>1512</v>
      </c>
      <c r="G240" s="246"/>
      <c r="H240" s="249">
        <v>0.7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162</v>
      </c>
      <c r="AU240" s="255" t="s">
        <v>86</v>
      </c>
      <c r="AV240" s="14" t="s">
        <v>86</v>
      </c>
      <c r="AW240" s="14" t="s">
        <v>32</v>
      </c>
      <c r="AX240" s="14" t="s">
        <v>75</v>
      </c>
      <c r="AY240" s="255" t="s">
        <v>154</v>
      </c>
    </row>
    <row r="241" spans="1:51" s="13" customFormat="1" ht="12">
      <c r="A241" s="13"/>
      <c r="B241" s="234"/>
      <c r="C241" s="235"/>
      <c r="D241" s="236" t="s">
        <v>162</v>
      </c>
      <c r="E241" s="237" t="s">
        <v>1</v>
      </c>
      <c r="F241" s="238" t="s">
        <v>1444</v>
      </c>
      <c r="G241" s="235"/>
      <c r="H241" s="237" t="s">
        <v>1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162</v>
      </c>
      <c r="AU241" s="244" t="s">
        <v>86</v>
      </c>
      <c r="AV241" s="13" t="s">
        <v>83</v>
      </c>
      <c r="AW241" s="13" t="s">
        <v>32</v>
      </c>
      <c r="AX241" s="13" t="s">
        <v>75</v>
      </c>
      <c r="AY241" s="244" t="s">
        <v>154</v>
      </c>
    </row>
    <row r="242" spans="1:51" s="14" customFormat="1" ht="12">
      <c r="A242" s="14"/>
      <c r="B242" s="245"/>
      <c r="C242" s="246"/>
      <c r="D242" s="236" t="s">
        <v>162</v>
      </c>
      <c r="E242" s="247" t="s">
        <v>1</v>
      </c>
      <c r="F242" s="248" t="s">
        <v>1511</v>
      </c>
      <c r="G242" s="246"/>
      <c r="H242" s="249">
        <v>0.3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162</v>
      </c>
      <c r="AU242" s="255" t="s">
        <v>86</v>
      </c>
      <c r="AV242" s="14" t="s">
        <v>86</v>
      </c>
      <c r="AW242" s="14" t="s">
        <v>32</v>
      </c>
      <c r="AX242" s="14" t="s">
        <v>75</v>
      </c>
      <c r="AY242" s="255" t="s">
        <v>154</v>
      </c>
    </row>
    <row r="243" spans="1:51" s="13" customFormat="1" ht="12">
      <c r="A243" s="13"/>
      <c r="B243" s="234"/>
      <c r="C243" s="235"/>
      <c r="D243" s="236" t="s">
        <v>162</v>
      </c>
      <c r="E243" s="237" t="s">
        <v>1</v>
      </c>
      <c r="F243" s="238" t="s">
        <v>1445</v>
      </c>
      <c r="G243" s="235"/>
      <c r="H243" s="237" t="s">
        <v>1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162</v>
      </c>
      <c r="AU243" s="244" t="s">
        <v>86</v>
      </c>
      <c r="AV243" s="13" t="s">
        <v>83</v>
      </c>
      <c r="AW243" s="13" t="s">
        <v>32</v>
      </c>
      <c r="AX243" s="13" t="s">
        <v>75</v>
      </c>
      <c r="AY243" s="244" t="s">
        <v>154</v>
      </c>
    </row>
    <row r="244" spans="1:51" s="13" customFormat="1" ht="12">
      <c r="A244" s="13"/>
      <c r="B244" s="234"/>
      <c r="C244" s="235"/>
      <c r="D244" s="236" t="s">
        <v>162</v>
      </c>
      <c r="E244" s="237" t="s">
        <v>1</v>
      </c>
      <c r="F244" s="238" t="s">
        <v>1442</v>
      </c>
      <c r="G244" s="235"/>
      <c r="H244" s="237" t="s">
        <v>1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162</v>
      </c>
      <c r="AU244" s="244" t="s">
        <v>86</v>
      </c>
      <c r="AV244" s="13" t="s">
        <v>83</v>
      </c>
      <c r="AW244" s="13" t="s">
        <v>32</v>
      </c>
      <c r="AX244" s="13" t="s">
        <v>75</v>
      </c>
      <c r="AY244" s="244" t="s">
        <v>154</v>
      </c>
    </row>
    <row r="245" spans="1:51" s="14" customFormat="1" ht="12">
      <c r="A245" s="14"/>
      <c r="B245" s="245"/>
      <c r="C245" s="246"/>
      <c r="D245" s="236" t="s">
        <v>162</v>
      </c>
      <c r="E245" s="247" t="s">
        <v>1</v>
      </c>
      <c r="F245" s="248" t="s">
        <v>1513</v>
      </c>
      <c r="G245" s="246"/>
      <c r="H245" s="249">
        <v>0.8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162</v>
      </c>
      <c r="AU245" s="255" t="s">
        <v>86</v>
      </c>
      <c r="AV245" s="14" t="s">
        <v>86</v>
      </c>
      <c r="AW245" s="14" t="s">
        <v>32</v>
      </c>
      <c r="AX245" s="14" t="s">
        <v>75</v>
      </c>
      <c r="AY245" s="255" t="s">
        <v>154</v>
      </c>
    </row>
    <row r="246" spans="1:51" s="15" customFormat="1" ht="12">
      <c r="A246" s="15"/>
      <c r="B246" s="256"/>
      <c r="C246" s="257"/>
      <c r="D246" s="236" t="s">
        <v>162</v>
      </c>
      <c r="E246" s="258" t="s">
        <v>1</v>
      </c>
      <c r="F246" s="259" t="s">
        <v>172</v>
      </c>
      <c r="G246" s="257"/>
      <c r="H246" s="260">
        <v>2.1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6" t="s">
        <v>162</v>
      </c>
      <c r="AU246" s="266" t="s">
        <v>86</v>
      </c>
      <c r="AV246" s="15" t="s">
        <v>160</v>
      </c>
      <c r="AW246" s="15" t="s">
        <v>32</v>
      </c>
      <c r="AX246" s="15" t="s">
        <v>83</v>
      </c>
      <c r="AY246" s="266" t="s">
        <v>154</v>
      </c>
    </row>
    <row r="247" spans="1:63" s="12" customFormat="1" ht="22.8" customHeight="1">
      <c r="A247" s="12"/>
      <c r="B247" s="204"/>
      <c r="C247" s="205"/>
      <c r="D247" s="206" t="s">
        <v>74</v>
      </c>
      <c r="E247" s="218" t="s">
        <v>193</v>
      </c>
      <c r="F247" s="218" t="s">
        <v>266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SUM(P248:P286)</f>
        <v>0</v>
      </c>
      <c r="Q247" s="212"/>
      <c r="R247" s="213">
        <f>SUM(R248:R286)</f>
        <v>0.2902</v>
      </c>
      <c r="S247" s="212"/>
      <c r="T247" s="214">
        <f>SUM(T248:T286)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5" t="s">
        <v>83</v>
      </c>
      <c r="AT247" s="216" t="s">
        <v>74</v>
      </c>
      <c r="AU247" s="216" t="s">
        <v>83</v>
      </c>
      <c r="AY247" s="215" t="s">
        <v>154</v>
      </c>
      <c r="BK247" s="217">
        <f>SUM(BK248:BK286)</f>
        <v>0</v>
      </c>
    </row>
    <row r="248" spans="1:65" s="2" customFormat="1" ht="21.75" customHeight="1">
      <c r="A248" s="39"/>
      <c r="B248" s="40"/>
      <c r="C248" s="220" t="s">
        <v>277</v>
      </c>
      <c r="D248" s="220" t="s">
        <v>156</v>
      </c>
      <c r="E248" s="221" t="s">
        <v>1514</v>
      </c>
      <c r="F248" s="222" t="s">
        <v>1515</v>
      </c>
      <c r="G248" s="223" t="s">
        <v>231</v>
      </c>
      <c r="H248" s="224">
        <v>7.255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40</v>
      </c>
      <c r="O248" s="92"/>
      <c r="P248" s="230">
        <f>O248*H248</f>
        <v>0</v>
      </c>
      <c r="Q248" s="230">
        <v>0.04</v>
      </c>
      <c r="R248" s="230">
        <f>Q248*H248</f>
        <v>0.2902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160</v>
      </c>
      <c r="AT248" s="232" t="s">
        <v>156</v>
      </c>
      <c r="AU248" s="232" t="s">
        <v>86</v>
      </c>
      <c r="AY248" s="18" t="s">
        <v>154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83</v>
      </c>
      <c r="BK248" s="233">
        <f>ROUND(I248*H248,2)</f>
        <v>0</v>
      </c>
      <c r="BL248" s="18" t="s">
        <v>160</v>
      </c>
      <c r="BM248" s="232" t="s">
        <v>1516</v>
      </c>
    </row>
    <row r="249" spans="1:51" s="13" customFormat="1" ht="12">
      <c r="A249" s="13"/>
      <c r="B249" s="234"/>
      <c r="C249" s="235"/>
      <c r="D249" s="236" t="s">
        <v>162</v>
      </c>
      <c r="E249" s="237" t="s">
        <v>1</v>
      </c>
      <c r="F249" s="238" t="s">
        <v>1437</v>
      </c>
      <c r="G249" s="235"/>
      <c r="H249" s="237" t="s">
        <v>1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162</v>
      </c>
      <c r="AU249" s="244" t="s">
        <v>86</v>
      </c>
      <c r="AV249" s="13" t="s">
        <v>83</v>
      </c>
      <c r="AW249" s="13" t="s">
        <v>32</v>
      </c>
      <c r="AX249" s="13" t="s">
        <v>75</v>
      </c>
      <c r="AY249" s="244" t="s">
        <v>154</v>
      </c>
    </row>
    <row r="250" spans="1:51" s="13" customFormat="1" ht="12">
      <c r="A250" s="13"/>
      <c r="B250" s="234"/>
      <c r="C250" s="235"/>
      <c r="D250" s="236" t="s">
        <v>162</v>
      </c>
      <c r="E250" s="237" t="s">
        <v>1</v>
      </c>
      <c r="F250" s="238" t="s">
        <v>1442</v>
      </c>
      <c r="G250" s="235"/>
      <c r="H250" s="237" t="s">
        <v>1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162</v>
      </c>
      <c r="AU250" s="244" t="s">
        <v>86</v>
      </c>
      <c r="AV250" s="13" t="s">
        <v>83</v>
      </c>
      <c r="AW250" s="13" t="s">
        <v>32</v>
      </c>
      <c r="AX250" s="13" t="s">
        <v>75</v>
      </c>
      <c r="AY250" s="244" t="s">
        <v>154</v>
      </c>
    </row>
    <row r="251" spans="1:51" s="13" customFormat="1" ht="12">
      <c r="A251" s="13"/>
      <c r="B251" s="234"/>
      <c r="C251" s="235"/>
      <c r="D251" s="236" t="s">
        <v>162</v>
      </c>
      <c r="E251" s="237" t="s">
        <v>1</v>
      </c>
      <c r="F251" s="238" t="s">
        <v>1517</v>
      </c>
      <c r="G251" s="235"/>
      <c r="H251" s="237" t="s">
        <v>1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162</v>
      </c>
      <c r="AU251" s="244" t="s">
        <v>86</v>
      </c>
      <c r="AV251" s="13" t="s">
        <v>83</v>
      </c>
      <c r="AW251" s="13" t="s">
        <v>32</v>
      </c>
      <c r="AX251" s="13" t="s">
        <v>75</v>
      </c>
      <c r="AY251" s="244" t="s">
        <v>154</v>
      </c>
    </row>
    <row r="252" spans="1:51" s="14" customFormat="1" ht="12">
      <c r="A252" s="14"/>
      <c r="B252" s="245"/>
      <c r="C252" s="246"/>
      <c r="D252" s="236" t="s">
        <v>162</v>
      </c>
      <c r="E252" s="247" t="s">
        <v>1</v>
      </c>
      <c r="F252" s="248" t="s">
        <v>1518</v>
      </c>
      <c r="G252" s="246"/>
      <c r="H252" s="249">
        <v>2.4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162</v>
      </c>
      <c r="AU252" s="255" t="s">
        <v>86</v>
      </c>
      <c r="AV252" s="14" t="s">
        <v>86</v>
      </c>
      <c r="AW252" s="14" t="s">
        <v>32</v>
      </c>
      <c r="AX252" s="14" t="s">
        <v>75</v>
      </c>
      <c r="AY252" s="255" t="s">
        <v>154</v>
      </c>
    </row>
    <row r="253" spans="1:51" s="14" customFormat="1" ht="12">
      <c r="A253" s="14"/>
      <c r="B253" s="245"/>
      <c r="C253" s="246"/>
      <c r="D253" s="236" t="s">
        <v>162</v>
      </c>
      <c r="E253" s="247" t="s">
        <v>1</v>
      </c>
      <c r="F253" s="248" t="s">
        <v>1519</v>
      </c>
      <c r="G253" s="246"/>
      <c r="H253" s="249">
        <v>0.35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162</v>
      </c>
      <c r="AU253" s="255" t="s">
        <v>86</v>
      </c>
      <c r="AV253" s="14" t="s">
        <v>86</v>
      </c>
      <c r="AW253" s="14" t="s">
        <v>32</v>
      </c>
      <c r="AX253" s="14" t="s">
        <v>75</v>
      </c>
      <c r="AY253" s="255" t="s">
        <v>154</v>
      </c>
    </row>
    <row r="254" spans="1:51" s="14" customFormat="1" ht="12">
      <c r="A254" s="14"/>
      <c r="B254" s="245"/>
      <c r="C254" s="246"/>
      <c r="D254" s="236" t="s">
        <v>162</v>
      </c>
      <c r="E254" s="247" t="s">
        <v>1</v>
      </c>
      <c r="F254" s="248" t="s">
        <v>1520</v>
      </c>
      <c r="G254" s="246"/>
      <c r="H254" s="249">
        <v>0.225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162</v>
      </c>
      <c r="AU254" s="255" t="s">
        <v>86</v>
      </c>
      <c r="AV254" s="14" t="s">
        <v>86</v>
      </c>
      <c r="AW254" s="14" t="s">
        <v>32</v>
      </c>
      <c r="AX254" s="14" t="s">
        <v>75</v>
      </c>
      <c r="AY254" s="255" t="s">
        <v>154</v>
      </c>
    </row>
    <row r="255" spans="1:51" s="14" customFormat="1" ht="12">
      <c r="A255" s="14"/>
      <c r="B255" s="245"/>
      <c r="C255" s="246"/>
      <c r="D255" s="236" t="s">
        <v>162</v>
      </c>
      <c r="E255" s="247" t="s">
        <v>1</v>
      </c>
      <c r="F255" s="248" t="s">
        <v>1521</v>
      </c>
      <c r="G255" s="246"/>
      <c r="H255" s="249">
        <v>0.015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162</v>
      </c>
      <c r="AU255" s="255" t="s">
        <v>86</v>
      </c>
      <c r="AV255" s="14" t="s">
        <v>86</v>
      </c>
      <c r="AW255" s="14" t="s">
        <v>32</v>
      </c>
      <c r="AX255" s="14" t="s">
        <v>75</v>
      </c>
      <c r="AY255" s="255" t="s">
        <v>154</v>
      </c>
    </row>
    <row r="256" spans="1:51" s="13" customFormat="1" ht="12">
      <c r="A256" s="13"/>
      <c r="B256" s="234"/>
      <c r="C256" s="235"/>
      <c r="D256" s="236" t="s">
        <v>162</v>
      </c>
      <c r="E256" s="237" t="s">
        <v>1</v>
      </c>
      <c r="F256" s="238" t="s">
        <v>1444</v>
      </c>
      <c r="G256" s="235"/>
      <c r="H256" s="237" t="s">
        <v>1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162</v>
      </c>
      <c r="AU256" s="244" t="s">
        <v>86</v>
      </c>
      <c r="AV256" s="13" t="s">
        <v>83</v>
      </c>
      <c r="AW256" s="13" t="s">
        <v>32</v>
      </c>
      <c r="AX256" s="13" t="s">
        <v>75</v>
      </c>
      <c r="AY256" s="244" t="s">
        <v>154</v>
      </c>
    </row>
    <row r="257" spans="1:51" s="13" customFormat="1" ht="12">
      <c r="A257" s="13"/>
      <c r="B257" s="234"/>
      <c r="C257" s="235"/>
      <c r="D257" s="236" t="s">
        <v>162</v>
      </c>
      <c r="E257" s="237" t="s">
        <v>1</v>
      </c>
      <c r="F257" s="238" t="s">
        <v>1517</v>
      </c>
      <c r="G257" s="235"/>
      <c r="H257" s="237" t="s">
        <v>1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162</v>
      </c>
      <c r="AU257" s="244" t="s">
        <v>86</v>
      </c>
      <c r="AV257" s="13" t="s">
        <v>83</v>
      </c>
      <c r="AW257" s="13" t="s">
        <v>32</v>
      </c>
      <c r="AX257" s="13" t="s">
        <v>75</v>
      </c>
      <c r="AY257" s="244" t="s">
        <v>154</v>
      </c>
    </row>
    <row r="258" spans="1:51" s="14" customFormat="1" ht="12">
      <c r="A258" s="14"/>
      <c r="B258" s="245"/>
      <c r="C258" s="246"/>
      <c r="D258" s="236" t="s">
        <v>162</v>
      </c>
      <c r="E258" s="247" t="s">
        <v>1</v>
      </c>
      <c r="F258" s="248" t="s">
        <v>1522</v>
      </c>
      <c r="G258" s="246"/>
      <c r="H258" s="249">
        <v>1.5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162</v>
      </c>
      <c r="AU258" s="255" t="s">
        <v>86</v>
      </c>
      <c r="AV258" s="14" t="s">
        <v>86</v>
      </c>
      <c r="AW258" s="14" t="s">
        <v>32</v>
      </c>
      <c r="AX258" s="14" t="s">
        <v>75</v>
      </c>
      <c r="AY258" s="255" t="s">
        <v>154</v>
      </c>
    </row>
    <row r="259" spans="1:51" s="14" customFormat="1" ht="12">
      <c r="A259" s="14"/>
      <c r="B259" s="245"/>
      <c r="C259" s="246"/>
      <c r="D259" s="236" t="s">
        <v>162</v>
      </c>
      <c r="E259" s="247" t="s">
        <v>1</v>
      </c>
      <c r="F259" s="248" t="s">
        <v>1523</v>
      </c>
      <c r="G259" s="246"/>
      <c r="H259" s="249">
        <v>0.4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162</v>
      </c>
      <c r="AU259" s="255" t="s">
        <v>86</v>
      </c>
      <c r="AV259" s="14" t="s">
        <v>86</v>
      </c>
      <c r="AW259" s="14" t="s">
        <v>32</v>
      </c>
      <c r="AX259" s="14" t="s">
        <v>75</v>
      </c>
      <c r="AY259" s="255" t="s">
        <v>154</v>
      </c>
    </row>
    <row r="260" spans="1:51" s="13" customFormat="1" ht="12">
      <c r="A260" s="13"/>
      <c r="B260" s="234"/>
      <c r="C260" s="235"/>
      <c r="D260" s="236" t="s">
        <v>162</v>
      </c>
      <c r="E260" s="237" t="s">
        <v>1</v>
      </c>
      <c r="F260" s="238" t="s">
        <v>1506</v>
      </c>
      <c r="G260" s="235"/>
      <c r="H260" s="237" t="s">
        <v>1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162</v>
      </c>
      <c r="AU260" s="244" t="s">
        <v>86</v>
      </c>
      <c r="AV260" s="13" t="s">
        <v>83</v>
      </c>
      <c r="AW260" s="13" t="s">
        <v>32</v>
      </c>
      <c r="AX260" s="13" t="s">
        <v>75</v>
      </c>
      <c r="AY260" s="244" t="s">
        <v>154</v>
      </c>
    </row>
    <row r="261" spans="1:51" s="13" customFormat="1" ht="12">
      <c r="A261" s="13"/>
      <c r="B261" s="234"/>
      <c r="C261" s="235"/>
      <c r="D261" s="236" t="s">
        <v>162</v>
      </c>
      <c r="E261" s="237" t="s">
        <v>1</v>
      </c>
      <c r="F261" s="238" t="s">
        <v>1442</v>
      </c>
      <c r="G261" s="235"/>
      <c r="H261" s="237" t="s">
        <v>1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162</v>
      </c>
      <c r="AU261" s="244" t="s">
        <v>86</v>
      </c>
      <c r="AV261" s="13" t="s">
        <v>83</v>
      </c>
      <c r="AW261" s="13" t="s">
        <v>32</v>
      </c>
      <c r="AX261" s="13" t="s">
        <v>75</v>
      </c>
      <c r="AY261" s="244" t="s">
        <v>154</v>
      </c>
    </row>
    <row r="262" spans="1:51" s="13" customFormat="1" ht="12">
      <c r="A262" s="13"/>
      <c r="B262" s="234"/>
      <c r="C262" s="235"/>
      <c r="D262" s="236" t="s">
        <v>162</v>
      </c>
      <c r="E262" s="237" t="s">
        <v>1</v>
      </c>
      <c r="F262" s="238" t="s">
        <v>1441</v>
      </c>
      <c r="G262" s="235"/>
      <c r="H262" s="237" t="s">
        <v>1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162</v>
      </c>
      <c r="AU262" s="244" t="s">
        <v>86</v>
      </c>
      <c r="AV262" s="13" t="s">
        <v>83</v>
      </c>
      <c r="AW262" s="13" t="s">
        <v>32</v>
      </c>
      <c r="AX262" s="13" t="s">
        <v>75</v>
      </c>
      <c r="AY262" s="244" t="s">
        <v>154</v>
      </c>
    </row>
    <row r="263" spans="1:51" s="14" customFormat="1" ht="12">
      <c r="A263" s="14"/>
      <c r="B263" s="245"/>
      <c r="C263" s="246"/>
      <c r="D263" s="236" t="s">
        <v>162</v>
      </c>
      <c r="E263" s="247" t="s">
        <v>1</v>
      </c>
      <c r="F263" s="248" t="s">
        <v>1524</v>
      </c>
      <c r="G263" s="246"/>
      <c r="H263" s="249">
        <v>0.7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162</v>
      </c>
      <c r="AU263" s="255" t="s">
        <v>86</v>
      </c>
      <c r="AV263" s="14" t="s">
        <v>86</v>
      </c>
      <c r="AW263" s="14" t="s">
        <v>32</v>
      </c>
      <c r="AX263" s="14" t="s">
        <v>75</v>
      </c>
      <c r="AY263" s="255" t="s">
        <v>154</v>
      </c>
    </row>
    <row r="264" spans="1:51" s="13" customFormat="1" ht="12">
      <c r="A264" s="13"/>
      <c r="B264" s="234"/>
      <c r="C264" s="235"/>
      <c r="D264" s="236" t="s">
        <v>162</v>
      </c>
      <c r="E264" s="237" t="s">
        <v>1</v>
      </c>
      <c r="F264" s="238" t="s">
        <v>1444</v>
      </c>
      <c r="G264" s="235"/>
      <c r="H264" s="237" t="s">
        <v>1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162</v>
      </c>
      <c r="AU264" s="244" t="s">
        <v>86</v>
      </c>
      <c r="AV264" s="13" t="s">
        <v>83</v>
      </c>
      <c r="AW264" s="13" t="s">
        <v>32</v>
      </c>
      <c r="AX264" s="13" t="s">
        <v>75</v>
      </c>
      <c r="AY264" s="244" t="s">
        <v>154</v>
      </c>
    </row>
    <row r="265" spans="1:51" s="13" customFormat="1" ht="12">
      <c r="A265" s="13"/>
      <c r="B265" s="234"/>
      <c r="C265" s="235"/>
      <c r="D265" s="236" t="s">
        <v>162</v>
      </c>
      <c r="E265" s="237" t="s">
        <v>1</v>
      </c>
      <c r="F265" s="238" t="s">
        <v>1441</v>
      </c>
      <c r="G265" s="235"/>
      <c r="H265" s="237" t="s">
        <v>1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162</v>
      </c>
      <c r="AU265" s="244" t="s">
        <v>86</v>
      </c>
      <c r="AV265" s="13" t="s">
        <v>83</v>
      </c>
      <c r="AW265" s="13" t="s">
        <v>32</v>
      </c>
      <c r="AX265" s="13" t="s">
        <v>75</v>
      </c>
      <c r="AY265" s="244" t="s">
        <v>154</v>
      </c>
    </row>
    <row r="266" spans="1:51" s="14" customFormat="1" ht="12">
      <c r="A266" s="14"/>
      <c r="B266" s="245"/>
      <c r="C266" s="246"/>
      <c r="D266" s="236" t="s">
        <v>162</v>
      </c>
      <c r="E266" s="247" t="s">
        <v>1</v>
      </c>
      <c r="F266" s="248" t="s">
        <v>1525</v>
      </c>
      <c r="G266" s="246"/>
      <c r="H266" s="249">
        <v>0.6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162</v>
      </c>
      <c r="AU266" s="255" t="s">
        <v>86</v>
      </c>
      <c r="AV266" s="14" t="s">
        <v>86</v>
      </c>
      <c r="AW266" s="14" t="s">
        <v>32</v>
      </c>
      <c r="AX266" s="14" t="s">
        <v>75</v>
      </c>
      <c r="AY266" s="255" t="s">
        <v>154</v>
      </c>
    </row>
    <row r="267" spans="1:51" s="13" customFormat="1" ht="12">
      <c r="A267" s="13"/>
      <c r="B267" s="234"/>
      <c r="C267" s="235"/>
      <c r="D267" s="236" t="s">
        <v>162</v>
      </c>
      <c r="E267" s="237" t="s">
        <v>1</v>
      </c>
      <c r="F267" s="238" t="s">
        <v>1506</v>
      </c>
      <c r="G267" s="235"/>
      <c r="H267" s="237" t="s">
        <v>1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162</v>
      </c>
      <c r="AU267" s="244" t="s">
        <v>86</v>
      </c>
      <c r="AV267" s="13" t="s">
        <v>83</v>
      </c>
      <c r="AW267" s="13" t="s">
        <v>32</v>
      </c>
      <c r="AX267" s="13" t="s">
        <v>75</v>
      </c>
      <c r="AY267" s="244" t="s">
        <v>154</v>
      </c>
    </row>
    <row r="268" spans="1:51" s="13" customFormat="1" ht="12">
      <c r="A268" s="13"/>
      <c r="B268" s="234"/>
      <c r="C268" s="235"/>
      <c r="D268" s="236" t="s">
        <v>162</v>
      </c>
      <c r="E268" s="237" t="s">
        <v>1</v>
      </c>
      <c r="F268" s="238" t="s">
        <v>1442</v>
      </c>
      <c r="G268" s="235"/>
      <c r="H268" s="237" t="s">
        <v>1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162</v>
      </c>
      <c r="AU268" s="244" t="s">
        <v>86</v>
      </c>
      <c r="AV268" s="13" t="s">
        <v>83</v>
      </c>
      <c r="AW268" s="13" t="s">
        <v>32</v>
      </c>
      <c r="AX268" s="13" t="s">
        <v>75</v>
      </c>
      <c r="AY268" s="244" t="s">
        <v>154</v>
      </c>
    </row>
    <row r="269" spans="1:51" s="13" customFormat="1" ht="12">
      <c r="A269" s="13"/>
      <c r="B269" s="234"/>
      <c r="C269" s="235"/>
      <c r="D269" s="236" t="s">
        <v>162</v>
      </c>
      <c r="E269" s="237" t="s">
        <v>1</v>
      </c>
      <c r="F269" s="238" t="s">
        <v>1517</v>
      </c>
      <c r="G269" s="235"/>
      <c r="H269" s="237" t="s">
        <v>1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162</v>
      </c>
      <c r="AU269" s="244" t="s">
        <v>86</v>
      </c>
      <c r="AV269" s="13" t="s">
        <v>83</v>
      </c>
      <c r="AW269" s="13" t="s">
        <v>32</v>
      </c>
      <c r="AX269" s="13" t="s">
        <v>75</v>
      </c>
      <c r="AY269" s="244" t="s">
        <v>154</v>
      </c>
    </row>
    <row r="270" spans="1:51" s="14" customFormat="1" ht="12">
      <c r="A270" s="14"/>
      <c r="B270" s="245"/>
      <c r="C270" s="246"/>
      <c r="D270" s="236" t="s">
        <v>162</v>
      </c>
      <c r="E270" s="247" t="s">
        <v>1</v>
      </c>
      <c r="F270" s="248" t="s">
        <v>1526</v>
      </c>
      <c r="G270" s="246"/>
      <c r="H270" s="249">
        <v>0.1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162</v>
      </c>
      <c r="AU270" s="255" t="s">
        <v>86</v>
      </c>
      <c r="AV270" s="14" t="s">
        <v>86</v>
      </c>
      <c r="AW270" s="14" t="s">
        <v>32</v>
      </c>
      <c r="AX270" s="14" t="s">
        <v>75</v>
      </c>
      <c r="AY270" s="255" t="s">
        <v>154</v>
      </c>
    </row>
    <row r="271" spans="1:51" s="14" customFormat="1" ht="12">
      <c r="A271" s="14"/>
      <c r="B271" s="245"/>
      <c r="C271" s="246"/>
      <c r="D271" s="236" t="s">
        <v>162</v>
      </c>
      <c r="E271" s="247" t="s">
        <v>1</v>
      </c>
      <c r="F271" s="248" t="s">
        <v>1527</v>
      </c>
      <c r="G271" s="246"/>
      <c r="H271" s="249">
        <v>0.14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162</v>
      </c>
      <c r="AU271" s="255" t="s">
        <v>86</v>
      </c>
      <c r="AV271" s="14" t="s">
        <v>86</v>
      </c>
      <c r="AW271" s="14" t="s">
        <v>32</v>
      </c>
      <c r="AX271" s="14" t="s">
        <v>75</v>
      </c>
      <c r="AY271" s="255" t="s">
        <v>154</v>
      </c>
    </row>
    <row r="272" spans="1:51" s="14" customFormat="1" ht="12">
      <c r="A272" s="14"/>
      <c r="B272" s="245"/>
      <c r="C272" s="246"/>
      <c r="D272" s="236" t="s">
        <v>162</v>
      </c>
      <c r="E272" s="247" t="s">
        <v>1</v>
      </c>
      <c r="F272" s="248" t="s">
        <v>1528</v>
      </c>
      <c r="G272" s="246"/>
      <c r="H272" s="249">
        <v>0.05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162</v>
      </c>
      <c r="AU272" s="255" t="s">
        <v>86</v>
      </c>
      <c r="AV272" s="14" t="s">
        <v>86</v>
      </c>
      <c r="AW272" s="14" t="s">
        <v>32</v>
      </c>
      <c r="AX272" s="14" t="s">
        <v>75</v>
      </c>
      <c r="AY272" s="255" t="s">
        <v>154</v>
      </c>
    </row>
    <row r="273" spans="1:51" s="13" customFormat="1" ht="12">
      <c r="A273" s="13"/>
      <c r="B273" s="234"/>
      <c r="C273" s="235"/>
      <c r="D273" s="236" t="s">
        <v>162</v>
      </c>
      <c r="E273" s="237" t="s">
        <v>1</v>
      </c>
      <c r="F273" s="238" t="s">
        <v>1444</v>
      </c>
      <c r="G273" s="235"/>
      <c r="H273" s="237" t="s">
        <v>1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162</v>
      </c>
      <c r="AU273" s="244" t="s">
        <v>86</v>
      </c>
      <c r="AV273" s="13" t="s">
        <v>83</v>
      </c>
      <c r="AW273" s="13" t="s">
        <v>32</v>
      </c>
      <c r="AX273" s="13" t="s">
        <v>75</v>
      </c>
      <c r="AY273" s="244" t="s">
        <v>154</v>
      </c>
    </row>
    <row r="274" spans="1:51" s="13" customFormat="1" ht="12">
      <c r="A274" s="13"/>
      <c r="B274" s="234"/>
      <c r="C274" s="235"/>
      <c r="D274" s="236" t="s">
        <v>162</v>
      </c>
      <c r="E274" s="237" t="s">
        <v>1</v>
      </c>
      <c r="F274" s="238" t="s">
        <v>1517</v>
      </c>
      <c r="G274" s="235"/>
      <c r="H274" s="237" t="s">
        <v>1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162</v>
      </c>
      <c r="AU274" s="244" t="s">
        <v>86</v>
      </c>
      <c r="AV274" s="13" t="s">
        <v>83</v>
      </c>
      <c r="AW274" s="13" t="s">
        <v>32</v>
      </c>
      <c r="AX274" s="13" t="s">
        <v>75</v>
      </c>
      <c r="AY274" s="244" t="s">
        <v>154</v>
      </c>
    </row>
    <row r="275" spans="1:51" s="14" customFormat="1" ht="12">
      <c r="A275" s="14"/>
      <c r="B275" s="245"/>
      <c r="C275" s="246"/>
      <c r="D275" s="236" t="s">
        <v>162</v>
      </c>
      <c r="E275" s="247" t="s">
        <v>1</v>
      </c>
      <c r="F275" s="248" t="s">
        <v>1529</v>
      </c>
      <c r="G275" s="246"/>
      <c r="H275" s="249">
        <v>0.2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162</v>
      </c>
      <c r="AU275" s="255" t="s">
        <v>86</v>
      </c>
      <c r="AV275" s="14" t="s">
        <v>86</v>
      </c>
      <c r="AW275" s="14" t="s">
        <v>32</v>
      </c>
      <c r="AX275" s="14" t="s">
        <v>75</v>
      </c>
      <c r="AY275" s="255" t="s">
        <v>154</v>
      </c>
    </row>
    <row r="276" spans="1:51" s="14" customFormat="1" ht="12">
      <c r="A276" s="14"/>
      <c r="B276" s="245"/>
      <c r="C276" s="246"/>
      <c r="D276" s="236" t="s">
        <v>162</v>
      </c>
      <c r="E276" s="247" t="s">
        <v>1</v>
      </c>
      <c r="F276" s="248" t="s">
        <v>1530</v>
      </c>
      <c r="G276" s="246"/>
      <c r="H276" s="249">
        <v>0.25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162</v>
      </c>
      <c r="AU276" s="255" t="s">
        <v>86</v>
      </c>
      <c r="AV276" s="14" t="s">
        <v>86</v>
      </c>
      <c r="AW276" s="14" t="s">
        <v>32</v>
      </c>
      <c r="AX276" s="14" t="s">
        <v>75</v>
      </c>
      <c r="AY276" s="255" t="s">
        <v>154</v>
      </c>
    </row>
    <row r="277" spans="1:51" s="13" customFormat="1" ht="12">
      <c r="A277" s="13"/>
      <c r="B277" s="234"/>
      <c r="C277" s="235"/>
      <c r="D277" s="236" t="s">
        <v>162</v>
      </c>
      <c r="E277" s="237" t="s">
        <v>1</v>
      </c>
      <c r="F277" s="238" t="s">
        <v>1440</v>
      </c>
      <c r="G277" s="235"/>
      <c r="H277" s="237" t="s">
        <v>1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162</v>
      </c>
      <c r="AU277" s="244" t="s">
        <v>86</v>
      </c>
      <c r="AV277" s="13" t="s">
        <v>83</v>
      </c>
      <c r="AW277" s="13" t="s">
        <v>32</v>
      </c>
      <c r="AX277" s="13" t="s">
        <v>75</v>
      </c>
      <c r="AY277" s="244" t="s">
        <v>154</v>
      </c>
    </row>
    <row r="278" spans="1:51" s="13" customFormat="1" ht="12">
      <c r="A278" s="13"/>
      <c r="B278" s="234"/>
      <c r="C278" s="235"/>
      <c r="D278" s="236" t="s">
        <v>162</v>
      </c>
      <c r="E278" s="237" t="s">
        <v>1</v>
      </c>
      <c r="F278" s="238" t="s">
        <v>1442</v>
      </c>
      <c r="G278" s="235"/>
      <c r="H278" s="237" t="s">
        <v>1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162</v>
      </c>
      <c r="AU278" s="244" t="s">
        <v>86</v>
      </c>
      <c r="AV278" s="13" t="s">
        <v>83</v>
      </c>
      <c r="AW278" s="13" t="s">
        <v>32</v>
      </c>
      <c r="AX278" s="13" t="s">
        <v>75</v>
      </c>
      <c r="AY278" s="244" t="s">
        <v>154</v>
      </c>
    </row>
    <row r="279" spans="1:51" s="13" customFormat="1" ht="12">
      <c r="A279" s="13"/>
      <c r="B279" s="234"/>
      <c r="C279" s="235"/>
      <c r="D279" s="236" t="s">
        <v>162</v>
      </c>
      <c r="E279" s="237" t="s">
        <v>1</v>
      </c>
      <c r="F279" s="238" t="s">
        <v>1531</v>
      </c>
      <c r="G279" s="235"/>
      <c r="H279" s="237" t="s">
        <v>1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162</v>
      </c>
      <c r="AU279" s="244" t="s">
        <v>86</v>
      </c>
      <c r="AV279" s="13" t="s">
        <v>83</v>
      </c>
      <c r="AW279" s="13" t="s">
        <v>32</v>
      </c>
      <c r="AX279" s="13" t="s">
        <v>75</v>
      </c>
      <c r="AY279" s="244" t="s">
        <v>154</v>
      </c>
    </row>
    <row r="280" spans="1:51" s="14" customFormat="1" ht="12">
      <c r="A280" s="14"/>
      <c r="B280" s="245"/>
      <c r="C280" s="246"/>
      <c r="D280" s="236" t="s">
        <v>162</v>
      </c>
      <c r="E280" s="247" t="s">
        <v>1</v>
      </c>
      <c r="F280" s="248" t="s">
        <v>1532</v>
      </c>
      <c r="G280" s="246"/>
      <c r="H280" s="249">
        <v>0.025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162</v>
      </c>
      <c r="AU280" s="255" t="s">
        <v>86</v>
      </c>
      <c r="AV280" s="14" t="s">
        <v>86</v>
      </c>
      <c r="AW280" s="14" t="s">
        <v>32</v>
      </c>
      <c r="AX280" s="14" t="s">
        <v>75</v>
      </c>
      <c r="AY280" s="255" t="s">
        <v>154</v>
      </c>
    </row>
    <row r="281" spans="1:51" s="13" customFormat="1" ht="12">
      <c r="A281" s="13"/>
      <c r="B281" s="234"/>
      <c r="C281" s="235"/>
      <c r="D281" s="236" t="s">
        <v>162</v>
      </c>
      <c r="E281" s="237" t="s">
        <v>1</v>
      </c>
      <c r="F281" s="238" t="s">
        <v>1444</v>
      </c>
      <c r="G281" s="235"/>
      <c r="H281" s="237" t="s">
        <v>1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162</v>
      </c>
      <c r="AU281" s="244" t="s">
        <v>86</v>
      </c>
      <c r="AV281" s="13" t="s">
        <v>83</v>
      </c>
      <c r="AW281" s="13" t="s">
        <v>32</v>
      </c>
      <c r="AX281" s="13" t="s">
        <v>75</v>
      </c>
      <c r="AY281" s="244" t="s">
        <v>154</v>
      </c>
    </row>
    <row r="282" spans="1:51" s="13" customFormat="1" ht="12">
      <c r="A282" s="13"/>
      <c r="B282" s="234"/>
      <c r="C282" s="235"/>
      <c r="D282" s="236" t="s">
        <v>162</v>
      </c>
      <c r="E282" s="237" t="s">
        <v>1</v>
      </c>
      <c r="F282" s="238" t="s">
        <v>1517</v>
      </c>
      <c r="G282" s="235"/>
      <c r="H282" s="237" t="s">
        <v>1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162</v>
      </c>
      <c r="AU282" s="244" t="s">
        <v>86</v>
      </c>
      <c r="AV282" s="13" t="s">
        <v>83</v>
      </c>
      <c r="AW282" s="13" t="s">
        <v>32</v>
      </c>
      <c r="AX282" s="13" t="s">
        <v>75</v>
      </c>
      <c r="AY282" s="244" t="s">
        <v>154</v>
      </c>
    </row>
    <row r="283" spans="1:51" s="14" customFormat="1" ht="12">
      <c r="A283" s="14"/>
      <c r="B283" s="245"/>
      <c r="C283" s="246"/>
      <c r="D283" s="236" t="s">
        <v>162</v>
      </c>
      <c r="E283" s="247" t="s">
        <v>1</v>
      </c>
      <c r="F283" s="248" t="s">
        <v>1529</v>
      </c>
      <c r="G283" s="246"/>
      <c r="H283" s="249">
        <v>0.2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162</v>
      </c>
      <c r="AU283" s="255" t="s">
        <v>86</v>
      </c>
      <c r="AV283" s="14" t="s">
        <v>86</v>
      </c>
      <c r="AW283" s="14" t="s">
        <v>32</v>
      </c>
      <c r="AX283" s="14" t="s">
        <v>75</v>
      </c>
      <c r="AY283" s="255" t="s">
        <v>154</v>
      </c>
    </row>
    <row r="284" spans="1:51" s="14" customFormat="1" ht="12">
      <c r="A284" s="14"/>
      <c r="B284" s="245"/>
      <c r="C284" s="246"/>
      <c r="D284" s="236" t="s">
        <v>162</v>
      </c>
      <c r="E284" s="247" t="s">
        <v>1</v>
      </c>
      <c r="F284" s="248" t="s">
        <v>1528</v>
      </c>
      <c r="G284" s="246"/>
      <c r="H284" s="249">
        <v>0.05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162</v>
      </c>
      <c r="AU284" s="255" t="s">
        <v>86</v>
      </c>
      <c r="AV284" s="14" t="s">
        <v>86</v>
      </c>
      <c r="AW284" s="14" t="s">
        <v>32</v>
      </c>
      <c r="AX284" s="14" t="s">
        <v>75</v>
      </c>
      <c r="AY284" s="255" t="s">
        <v>154</v>
      </c>
    </row>
    <row r="285" spans="1:51" s="14" customFormat="1" ht="12">
      <c r="A285" s="14"/>
      <c r="B285" s="245"/>
      <c r="C285" s="246"/>
      <c r="D285" s="236" t="s">
        <v>162</v>
      </c>
      <c r="E285" s="247" t="s">
        <v>1</v>
      </c>
      <c r="F285" s="248" t="s">
        <v>1528</v>
      </c>
      <c r="G285" s="246"/>
      <c r="H285" s="249">
        <v>0.05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162</v>
      </c>
      <c r="AU285" s="255" t="s">
        <v>86</v>
      </c>
      <c r="AV285" s="14" t="s">
        <v>86</v>
      </c>
      <c r="AW285" s="14" t="s">
        <v>32</v>
      </c>
      <c r="AX285" s="14" t="s">
        <v>75</v>
      </c>
      <c r="AY285" s="255" t="s">
        <v>154</v>
      </c>
    </row>
    <row r="286" spans="1:51" s="15" customFormat="1" ht="12">
      <c r="A286" s="15"/>
      <c r="B286" s="256"/>
      <c r="C286" s="257"/>
      <c r="D286" s="236" t="s">
        <v>162</v>
      </c>
      <c r="E286" s="258" t="s">
        <v>1</v>
      </c>
      <c r="F286" s="259" t="s">
        <v>172</v>
      </c>
      <c r="G286" s="257"/>
      <c r="H286" s="260">
        <v>7.255</v>
      </c>
      <c r="I286" s="261"/>
      <c r="J286" s="257"/>
      <c r="K286" s="257"/>
      <c r="L286" s="262"/>
      <c r="M286" s="263"/>
      <c r="N286" s="264"/>
      <c r="O286" s="264"/>
      <c r="P286" s="264"/>
      <c r="Q286" s="264"/>
      <c r="R286" s="264"/>
      <c r="S286" s="264"/>
      <c r="T286" s="26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6" t="s">
        <v>162</v>
      </c>
      <c r="AU286" s="266" t="s">
        <v>86</v>
      </c>
      <c r="AV286" s="15" t="s">
        <v>160</v>
      </c>
      <c r="AW286" s="15" t="s">
        <v>32</v>
      </c>
      <c r="AX286" s="15" t="s">
        <v>83</v>
      </c>
      <c r="AY286" s="266" t="s">
        <v>154</v>
      </c>
    </row>
    <row r="287" spans="1:63" s="12" customFormat="1" ht="22.8" customHeight="1">
      <c r="A287" s="12"/>
      <c r="B287" s="204"/>
      <c r="C287" s="205"/>
      <c r="D287" s="206" t="s">
        <v>74</v>
      </c>
      <c r="E287" s="218" t="s">
        <v>202</v>
      </c>
      <c r="F287" s="218" t="s">
        <v>1533</v>
      </c>
      <c r="G287" s="205"/>
      <c r="H287" s="205"/>
      <c r="I287" s="208"/>
      <c r="J287" s="219">
        <f>BK287</f>
        <v>0</v>
      </c>
      <c r="K287" s="205"/>
      <c r="L287" s="210"/>
      <c r="M287" s="211"/>
      <c r="N287" s="212"/>
      <c r="O287" s="212"/>
      <c r="P287" s="213">
        <f>SUM(P288:P291)</f>
        <v>0</v>
      </c>
      <c r="Q287" s="212"/>
      <c r="R287" s="213">
        <f>SUM(R288:R291)</f>
        <v>0.0030800000000000003</v>
      </c>
      <c r="S287" s="212"/>
      <c r="T287" s="214">
        <f>SUM(T288:T291)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5" t="s">
        <v>83</v>
      </c>
      <c r="AT287" s="216" t="s">
        <v>74</v>
      </c>
      <c r="AU287" s="216" t="s">
        <v>83</v>
      </c>
      <c r="AY287" s="215" t="s">
        <v>154</v>
      </c>
      <c r="BK287" s="217">
        <f>SUM(BK288:BK291)</f>
        <v>0</v>
      </c>
    </row>
    <row r="288" spans="1:65" s="2" customFormat="1" ht="16.5" customHeight="1">
      <c r="A288" s="39"/>
      <c r="B288" s="40"/>
      <c r="C288" s="220" t="s">
        <v>285</v>
      </c>
      <c r="D288" s="220" t="s">
        <v>156</v>
      </c>
      <c r="E288" s="221" t="s">
        <v>1534</v>
      </c>
      <c r="F288" s="222" t="s">
        <v>1535</v>
      </c>
      <c r="G288" s="223" t="s">
        <v>304</v>
      </c>
      <c r="H288" s="224">
        <v>11</v>
      </c>
      <c r="I288" s="225"/>
      <c r="J288" s="226">
        <f>ROUND(I288*H288,2)</f>
        <v>0</v>
      </c>
      <c r="K288" s="227"/>
      <c r="L288" s="45"/>
      <c r="M288" s="228" t="s">
        <v>1</v>
      </c>
      <c r="N288" s="229" t="s">
        <v>40</v>
      </c>
      <c r="O288" s="92"/>
      <c r="P288" s="230">
        <f>O288*H288</f>
        <v>0</v>
      </c>
      <c r="Q288" s="230">
        <v>0.00019</v>
      </c>
      <c r="R288" s="230">
        <f>Q288*H288</f>
        <v>0.0020900000000000003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160</v>
      </c>
      <c r="AT288" s="232" t="s">
        <v>156</v>
      </c>
      <c r="AU288" s="232" t="s">
        <v>86</v>
      </c>
      <c r="AY288" s="18" t="s">
        <v>154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83</v>
      </c>
      <c r="BK288" s="233">
        <f>ROUND(I288*H288,2)</f>
        <v>0</v>
      </c>
      <c r="BL288" s="18" t="s">
        <v>160</v>
      </c>
      <c r="BM288" s="232" t="s">
        <v>1536</v>
      </c>
    </row>
    <row r="289" spans="1:51" s="14" customFormat="1" ht="12">
      <c r="A289" s="14"/>
      <c r="B289" s="245"/>
      <c r="C289" s="246"/>
      <c r="D289" s="236" t="s">
        <v>162</v>
      </c>
      <c r="E289" s="247" t="s">
        <v>1</v>
      </c>
      <c r="F289" s="248" t="s">
        <v>1537</v>
      </c>
      <c r="G289" s="246"/>
      <c r="H289" s="249">
        <v>11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162</v>
      </c>
      <c r="AU289" s="255" t="s">
        <v>86</v>
      </c>
      <c r="AV289" s="14" t="s">
        <v>86</v>
      </c>
      <c r="AW289" s="14" t="s">
        <v>32</v>
      </c>
      <c r="AX289" s="14" t="s">
        <v>83</v>
      </c>
      <c r="AY289" s="255" t="s">
        <v>154</v>
      </c>
    </row>
    <row r="290" spans="1:65" s="2" customFormat="1" ht="21.75" customHeight="1">
      <c r="A290" s="39"/>
      <c r="B290" s="40"/>
      <c r="C290" s="220" t="s">
        <v>289</v>
      </c>
      <c r="D290" s="220" t="s">
        <v>156</v>
      </c>
      <c r="E290" s="221" t="s">
        <v>1538</v>
      </c>
      <c r="F290" s="222" t="s">
        <v>1539</v>
      </c>
      <c r="G290" s="223" t="s">
        <v>304</v>
      </c>
      <c r="H290" s="224">
        <v>11</v>
      </c>
      <c r="I290" s="225"/>
      <c r="J290" s="226">
        <f>ROUND(I290*H290,2)</f>
        <v>0</v>
      </c>
      <c r="K290" s="227"/>
      <c r="L290" s="45"/>
      <c r="M290" s="228" t="s">
        <v>1</v>
      </c>
      <c r="N290" s="229" t="s">
        <v>40</v>
      </c>
      <c r="O290" s="92"/>
      <c r="P290" s="230">
        <f>O290*H290</f>
        <v>0</v>
      </c>
      <c r="Q290" s="230">
        <v>9E-05</v>
      </c>
      <c r="R290" s="230">
        <f>Q290*H290</f>
        <v>0.00099</v>
      </c>
      <c r="S290" s="230">
        <v>0</v>
      </c>
      <c r="T290" s="23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2" t="s">
        <v>160</v>
      </c>
      <c r="AT290" s="232" t="s">
        <v>156</v>
      </c>
      <c r="AU290" s="232" t="s">
        <v>86</v>
      </c>
      <c r="AY290" s="18" t="s">
        <v>154</v>
      </c>
      <c r="BE290" s="233">
        <f>IF(N290="základní",J290,0)</f>
        <v>0</v>
      </c>
      <c r="BF290" s="233">
        <f>IF(N290="snížená",J290,0)</f>
        <v>0</v>
      </c>
      <c r="BG290" s="233">
        <f>IF(N290="zákl. přenesená",J290,0)</f>
        <v>0</v>
      </c>
      <c r="BH290" s="233">
        <f>IF(N290="sníž. přenesená",J290,0)</f>
        <v>0</v>
      </c>
      <c r="BI290" s="233">
        <f>IF(N290="nulová",J290,0)</f>
        <v>0</v>
      </c>
      <c r="BJ290" s="18" t="s">
        <v>83</v>
      </c>
      <c r="BK290" s="233">
        <f>ROUND(I290*H290,2)</f>
        <v>0</v>
      </c>
      <c r="BL290" s="18" t="s">
        <v>160</v>
      </c>
      <c r="BM290" s="232" t="s">
        <v>1540</v>
      </c>
    </row>
    <row r="291" spans="1:51" s="14" customFormat="1" ht="12">
      <c r="A291" s="14"/>
      <c r="B291" s="245"/>
      <c r="C291" s="246"/>
      <c r="D291" s="236" t="s">
        <v>162</v>
      </c>
      <c r="E291" s="247" t="s">
        <v>1</v>
      </c>
      <c r="F291" s="248" t="s">
        <v>1537</v>
      </c>
      <c r="G291" s="246"/>
      <c r="H291" s="249">
        <v>11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162</v>
      </c>
      <c r="AU291" s="255" t="s">
        <v>86</v>
      </c>
      <c r="AV291" s="14" t="s">
        <v>86</v>
      </c>
      <c r="AW291" s="14" t="s">
        <v>32</v>
      </c>
      <c r="AX291" s="14" t="s">
        <v>83</v>
      </c>
      <c r="AY291" s="255" t="s">
        <v>154</v>
      </c>
    </row>
    <row r="292" spans="1:63" s="12" customFormat="1" ht="22.8" customHeight="1">
      <c r="A292" s="12"/>
      <c r="B292" s="204"/>
      <c r="C292" s="205"/>
      <c r="D292" s="206" t="s">
        <v>74</v>
      </c>
      <c r="E292" s="218" t="s">
        <v>209</v>
      </c>
      <c r="F292" s="218" t="s">
        <v>1541</v>
      </c>
      <c r="G292" s="205"/>
      <c r="H292" s="205"/>
      <c r="I292" s="208"/>
      <c r="J292" s="219">
        <f>BK292</f>
        <v>0</v>
      </c>
      <c r="K292" s="205"/>
      <c r="L292" s="210"/>
      <c r="M292" s="211"/>
      <c r="N292" s="212"/>
      <c r="O292" s="212"/>
      <c r="P292" s="213">
        <f>SUM(P293:P391)</f>
        <v>0</v>
      </c>
      <c r="Q292" s="212"/>
      <c r="R292" s="213">
        <f>SUM(R293:R391)</f>
        <v>0.00788</v>
      </c>
      <c r="S292" s="212"/>
      <c r="T292" s="214">
        <f>SUM(T293:T391)</f>
        <v>1.11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5" t="s">
        <v>83</v>
      </c>
      <c r="AT292" s="216" t="s">
        <v>74</v>
      </c>
      <c r="AU292" s="216" t="s">
        <v>83</v>
      </c>
      <c r="AY292" s="215" t="s">
        <v>154</v>
      </c>
      <c r="BK292" s="217">
        <f>SUM(BK293:BK391)</f>
        <v>0</v>
      </c>
    </row>
    <row r="293" spans="1:65" s="2" customFormat="1" ht="33" customHeight="1">
      <c r="A293" s="39"/>
      <c r="B293" s="40"/>
      <c r="C293" s="220" t="s">
        <v>7</v>
      </c>
      <c r="D293" s="220" t="s">
        <v>156</v>
      </c>
      <c r="E293" s="221" t="s">
        <v>1542</v>
      </c>
      <c r="F293" s="222" t="s">
        <v>1543</v>
      </c>
      <c r="G293" s="223" t="s">
        <v>304</v>
      </c>
      <c r="H293" s="224">
        <v>0.5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40</v>
      </c>
      <c r="O293" s="92"/>
      <c r="P293" s="230">
        <f>O293*H293</f>
        <v>0</v>
      </c>
      <c r="Q293" s="230">
        <v>0.00711</v>
      </c>
      <c r="R293" s="230">
        <f>Q293*H293</f>
        <v>0.003555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160</v>
      </c>
      <c r="AT293" s="232" t="s">
        <v>156</v>
      </c>
      <c r="AU293" s="232" t="s">
        <v>86</v>
      </c>
      <c r="AY293" s="18" t="s">
        <v>154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83</v>
      </c>
      <c r="BK293" s="233">
        <f>ROUND(I293*H293,2)</f>
        <v>0</v>
      </c>
      <c r="BL293" s="18" t="s">
        <v>160</v>
      </c>
      <c r="BM293" s="232" t="s">
        <v>1544</v>
      </c>
    </row>
    <row r="294" spans="1:51" s="13" customFormat="1" ht="12">
      <c r="A294" s="13"/>
      <c r="B294" s="234"/>
      <c r="C294" s="235"/>
      <c r="D294" s="236" t="s">
        <v>162</v>
      </c>
      <c r="E294" s="237" t="s">
        <v>1</v>
      </c>
      <c r="F294" s="238" t="s">
        <v>1437</v>
      </c>
      <c r="G294" s="235"/>
      <c r="H294" s="237" t="s">
        <v>1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162</v>
      </c>
      <c r="AU294" s="244" t="s">
        <v>86</v>
      </c>
      <c r="AV294" s="13" t="s">
        <v>83</v>
      </c>
      <c r="AW294" s="13" t="s">
        <v>32</v>
      </c>
      <c r="AX294" s="13" t="s">
        <v>75</v>
      </c>
      <c r="AY294" s="244" t="s">
        <v>154</v>
      </c>
    </row>
    <row r="295" spans="1:51" s="13" customFormat="1" ht="12">
      <c r="A295" s="13"/>
      <c r="B295" s="234"/>
      <c r="C295" s="235"/>
      <c r="D295" s="236" t="s">
        <v>162</v>
      </c>
      <c r="E295" s="237" t="s">
        <v>1</v>
      </c>
      <c r="F295" s="238" t="s">
        <v>1442</v>
      </c>
      <c r="G295" s="235"/>
      <c r="H295" s="237" t="s">
        <v>1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162</v>
      </c>
      <c r="AU295" s="244" t="s">
        <v>86</v>
      </c>
      <c r="AV295" s="13" t="s">
        <v>83</v>
      </c>
      <c r="AW295" s="13" t="s">
        <v>32</v>
      </c>
      <c r="AX295" s="13" t="s">
        <v>75</v>
      </c>
      <c r="AY295" s="244" t="s">
        <v>154</v>
      </c>
    </row>
    <row r="296" spans="1:51" s="13" customFormat="1" ht="12">
      <c r="A296" s="13"/>
      <c r="B296" s="234"/>
      <c r="C296" s="235"/>
      <c r="D296" s="236" t="s">
        <v>162</v>
      </c>
      <c r="E296" s="237" t="s">
        <v>1</v>
      </c>
      <c r="F296" s="238" t="s">
        <v>1545</v>
      </c>
      <c r="G296" s="235"/>
      <c r="H296" s="237" t="s">
        <v>1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162</v>
      </c>
      <c r="AU296" s="244" t="s">
        <v>86</v>
      </c>
      <c r="AV296" s="13" t="s">
        <v>83</v>
      </c>
      <c r="AW296" s="13" t="s">
        <v>32</v>
      </c>
      <c r="AX296" s="13" t="s">
        <v>75</v>
      </c>
      <c r="AY296" s="244" t="s">
        <v>154</v>
      </c>
    </row>
    <row r="297" spans="1:51" s="14" customFormat="1" ht="12">
      <c r="A297" s="14"/>
      <c r="B297" s="245"/>
      <c r="C297" s="246"/>
      <c r="D297" s="236" t="s">
        <v>162</v>
      </c>
      <c r="E297" s="247" t="s">
        <v>1</v>
      </c>
      <c r="F297" s="248" t="s">
        <v>171</v>
      </c>
      <c r="G297" s="246"/>
      <c r="H297" s="249">
        <v>0.5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162</v>
      </c>
      <c r="AU297" s="255" t="s">
        <v>86</v>
      </c>
      <c r="AV297" s="14" t="s">
        <v>86</v>
      </c>
      <c r="AW297" s="14" t="s">
        <v>32</v>
      </c>
      <c r="AX297" s="14" t="s">
        <v>83</v>
      </c>
      <c r="AY297" s="255" t="s">
        <v>154</v>
      </c>
    </row>
    <row r="298" spans="1:65" s="2" customFormat="1" ht="24.15" customHeight="1">
      <c r="A298" s="39"/>
      <c r="B298" s="40"/>
      <c r="C298" s="278" t="s">
        <v>301</v>
      </c>
      <c r="D298" s="278" t="s">
        <v>411</v>
      </c>
      <c r="E298" s="279" t="s">
        <v>1546</v>
      </c>
      <c r="F298" s="280" t="s">
        <v>1547</v>
      </c>
      <c r="G298" s="281" t="s">
        <v>220</v>
      </c>
      <c r="H298" s="282">
        <v>1</v>
      </c>
      <c r="I298" s="283"/>
      <c r="J298" s="284">
        <f>ROUND(I298*H298,2)</f>
        <v>0</v>
      </c>
      <c r="K298" s="285"/>
      <c r="L298" s="286"/>
      <c r="M298" s="287" t="s">
        <v>1</v>
      </c>
      <c r="N298" s="288" t="s">
        <v>40</v>
      </c>
      <c r="O298" s="92"/>
      <c r="P298" s="230">
        <f>O298*H298</f>
        <v>0</v>
      </c>
      <c r="Q298" s="230">
        <v>0.0012</v>
      </c>
      <c r="R298" s="230">
        <f>Q298*H298</f>
        <v>0.0012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202</v>
      </c>
      <c r="AT298" s="232" t="s">
        <v>411</v>
      </c>
      <c r="AU298" s="232" t="s">
        <v>86</v>
      </c>
      <c r="AY298" s="18" t="s">
        <v>154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83</v>
      </c>
      <c r="BK298" s="233">
        <f>ROUND(I298*H298,2)</f>
        <v>0</v>
      </c>
      <c r="BL298" s="18" t="s">
        <v>160</v>
      </c>
      <c r="BM298" s="232" t="s">
        <v>1548</v>
      </c>
    </row>
    <row r="299" spans="1:51" s="13" customFormat="1" ht="12">
      <c r="A299" s="13"/>
      <c r="B299" s="234"/>
      <c r="C299" s="235"/>
      <c r="D299" s="236" t="s">
        <v>162</v>
      </c>
      <c r="E299" s="237" t="s">
        <v>1</v>
      </c>
      <c r="F299" s="238" t="s">
        <v>1437</v>
      </c>
      <c r="G299" s="235"/>
      <c r="H299" s="237" t="s">
        <v>1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162</v>
      </c>
      <c r="AU299" s="244" t="s">
        <v>86</v>
      </c>
      <c r="AV299" s="13" t="s">
        <v>83</v>
      </c>
      <c r="AW299" s="13" t="s">
        <v>32</v>
      </c>
      <c r="AX299" s="13" t="s">
        <v>75</v>
      </c>
      <c r="AY299" s="244" t="s">
        <v>154</v>
      </c>
    </row>
    <row r="300" spans="1:51" s="13" customFormat="1" ht="12">
      <c r="A300" s="13"/>
      <c r="B300" s="234"/>
      <c r="C300" s="235"/>
      <c r="D300" s="236" t="s">
        <v>162</v>
      </c>
      <c r="E300" s="237" t="s">
        <v>1</v>
      </c>
      <c r="F300" s="238" t="s">
        <v>1442</v>
      </c>
      <c r="G300" s="235"/>
      <c r="H300" s="237" t="s">
        <v>1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162</v>
      </c>
      <c r="AU300" s="244" t="s">
        <v>86</v>
      </c>
      <c r="AV300" s="13" t="s">
        <v>83</v>
      </c>
      <c r="AW300" s="13" t="s">
        <v>32</v>
      </c>
      <c r="AX300" s="13" t="s">
        <v>75</v>
      </c>
      <c r="AY300" s="244" t="s">
        <v>154</v>
      </c>
    </row>
    <row r="301" spans="1:51" s="13" customFormat="1" ht="12">
      <c r="A301" s="13"/>
      <c r="B301" s="234"/>
      <c r="C301" s="235"/>
      <c r="D301" s="236" t="s">
        <v>162</v>
      </c>
      <c r="E301" s="237" t="s">
        <v>1</v>
      </c>
      <c r="F301" s="238" t="s">
        <v>1545</v>
      </c>
      <c r="G301" s="235"/>
      <c r="H301" s="237" t="s">
        <v>1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162</v>
      </c>
      <c r="AU301" s="244" t="s">
        <v>86</v>
      </c>
      <c r="AV301" s="13" t="s">
        <v>83</v>
      </c>
      <c r="AW301" s="13" t="s">
        <v>32</v>
      </c>
      <c r="AX301" s="13" t="s">
        <v>75</v>
      </c>
      <c r="AY301" s="244" t="s">
        <v>154</v>
      </c>
    </row>
    <row r="302" spans="1:51" s="14" customFormat="1" ht="12">
      <c r="A302" s="14"/>
      <c r="B302" s="245"/>
      <c r="C302" s="246"/>
      <c r="D302" s="236" t="s">
        <v>162</v>
      </c>
      <c r="E302" s="247" t="s">
        <v>1</v>
      </c>
      <c r="F302" s="248" t="s">
        <v>83</v>
      </c>
      <c r="G302" s="246"/>
      <c r="H302" s="249">
        <v>1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162</v>
      </c>
      <c r="AU302" s="255" t="s">
        <v>86</v>
      </c>
      <c r="AV302" s="14" t="s">
        <v>86</v>
      </c>
      <c r="AW302" s="14" t="s">
        <v>32</v>
      </c>
      <c r="AX302" s="14" t="s">
        <v>83</v>
      </c>
      <c r="AY302" s="255" t="s">
        <v>154</v>
      </c>
    </row>
    <row r="303" spans="1:65" s="2" customFormat="1" ht="24.15" customHeight="1">
      <c r="A303" s="39"/>
      <c r="B303" s="40"/>
      <c r="C303" s="220" t="s">
        <v>316</v>
      </c>
      <c r="D303" s="220" t="s">
        <v>156</v>
      </c>
      <c r="E303" s="221" t="s">
        <v>1549</v>
      </c>
      <c r="F303" s="222" t="s">
        <v>1550</v>
      </c>
      <c r="G303" s="223" t="s">
        <v>231</v>
      </c>
      <c r="H303" s="224">
        <v>0.5</v>
      </c>
      <c r="I303" s="225"/>
      <c r="J303" s="226">
        <f>ROUND(I303*H303,2)</f>
        <v>0</v>
      </c>
      <c r="K303" s="227"/>
      <c r="L303" s="45"/>
      <c r="M303" s="228" t="s">
        <v>1</v>
      </c>
      <c r="N303" s="229" t="s">
        <v>40</v>
      </c>
      <c r="O303" s="92"/>
      <c r="P303" s="230">
        <f>O303*H303</f>
        <v>0</v>
      </c>
      <c r="Q303" s="230">
        <v>0</v>
      </c>
      <c r="R303" s="230">
        <f>Q303*H303</f>
        <v>0</v>
      </c>
      <c r="S303" s="230">
        <v>0.09</v>
      </c>
      <c r="T303" s="231">
        <f>S303*H303</f>
        <v>0.045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160</v>
      </c>
      <c r="AT303" s="232" t="s">
        <v>156</v>
      </c>
      <c r="AU303" s="232" t="s">
        <v>86</v>
      </c>
      <c r="AY303" s="18" t="s">
        <v>154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83</v>
      </c>
      <c r="BK303" s="233">
        <f>ROUND(I303*H303,2)</f>
        <v>0</v>
      </c>
      <c r="BL303" s="18" t="s">
        <v>160</v>
      </c>
      <c r="BM303" s="232" t="s">
        <v>1551</v>
      </c>
    </row>
    <row r="304" spans="1:51" s="13" customFormat="1" ht="12">
      <c r="A304" s="13"/>
      <c r="B304" s="234"/>
      <c r="C304" s="235"/>
      <c r="D304" s="236" t="s">
        <v>162</v>
      </c>
      <c r="E304" s="237" t="s">
        <v>1</v>
      </c>
      <c r="F304" s="238" t="s">
        <v>1440</v>
      </c>
      <c r="G304" s="235"/>
      <c r="H304" s="237" t="s">
        <v>1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162</v>
      </c>
      <c r="AU304" s="244" t="s">
        <v>86</v>
      </c>
      <c r="AV304" s="13" t="s">
        <v>83</v>
      </c>
      <c r="AW304" s="13" t="s">
        <v>32</v>
      </c>
      <c r="AX304" s="13" t="s">
        <v>75</v>
      </c>
      <c r="AY304" s="244" t="s">
        <v>154</v>
      </c>
    </row>
    <row r="305" spans="1:51" s="13" customFormat="1" ht="12">
      <c r="A305" s="13"/>
      <c r="B305" s="234"/>
      <c r="C305" s="235"/>
      <c r="D305" s="236" t="s">
        <v>162</v>
      </c>
      <c r="E305" s="237" t="s">
        <v>1</v>
      </c>
      <c r="F305" s="238" t="s">
        <v>1444</v>
      </c>
      <c r="G305" s="235"/>
      <c r="H305" s="237" t="s">
        <v>1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162</v>
      </c>
      <c r="AU305" s="244" t="s">
        <v>86</v>
      </c>
      <c r="AV305" s="13" t="s">
        <v>83</v>
      </c>
      <c r="AW305" s="13" t="s">
        <v>32</v>
      </c>
      <c r="AX305" s="13" t="s">
        <v>75</v>
      </c>
      <c r="AY305" s="244" t="s">
        <v>154</v>
      </c>
    </row>
    <row r="306" spans="1:51" s="13" customFormat="1" ht="12">
      <c r="A306" s="13"/>
      <c r="B306" s="234"/>
      <c r="C306" s="235"/>
      <c r="D306" s="236" t="s">
        <v>162</v>
      </c>
      <c r="E306" s="237" t="s">
        <v>1</v>
      </c>
      <c r="F306" s="238" t="s">
        <v>1552</v>
      </c>
      <c r="G306" s="235"/>
      <c r="H306" s="237" t="s">
        <v>1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162</v>
      </c>
      <c r="AU306" s="244" t="s">
        <v>86</v>
      </c>
      <c r="AV306" s="13" t="s">
        <v>83</v>
      </c>
      <c r="AW306" s="13" t="s">
        <v>32</v>
      </c>
      <c r="AX306" s="13" t="s">
        <v>75</v>
      </c>
      <c r="AY306" s="244" t="s">
        <v>154</v>
      </c>
    </row>
    <row r="307" spans="1:51" s="14" customFormat="1" ht="12">
      <c r="A307" s="14"/>
      <c r="B307" s="245"/>
      <c r="C307" s="246"/>
      <c r="D307" s="236" t="s">
        <v>162</v>
      </c>
      <c r="E307" s="247" t="s">
        <v>1</v>
      </c>
      <c r="F307" s="248" t="s">
        <v>1553</v>
      </c>
      <c r="G307" s="246"/>
      <c r="H307" s="249">
        <v>0.5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162</v>
      </c>
      <c r="AU307" s="255" t="s">
        <v>86</v>
      </c>
      <c r="AV307" s="14" t="s">
        <v>86</v>
      </c>
      <c r="AW307" s="14" t="s">
        <v>32</v>
      </c>
      <c r="AX307" s="14" t="s">
        <v>83</v>
      </c>
      <c r="AY307" s="255" t="s">
        <v>154</v>
      </c>
    </row>
    <row r="308" spans="1:65" s="2" customFormat="1" ht="24.15" customHeight="1">
      <c r="A308" s="39"/>
      <c r="B308" s="40"/>
      <c r="C308" s="220" t="s">
        <v>326</v>
      </c>
      <c r="D308" s="220" t="s">
        <v>156</v>
      </c>
      <c r="E308" s="221" t="s">
        <v>1554</v>
      </c>
      <c r="F308" s="222" t="s">
        <v>1555</v>
      </c>
      <c r="G308" s="223" t="s">
        <v>220</v>
      </c>
      <c r="H308" s="224">
        <v>1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40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0.008</v>
      </c>
      <c r="T308" s="231">
        <f>S308*H308</f>
        <v>0.008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160</v>
      </c>
      <c r="AT308" s="232" t="s">
        <v>156</v>
      </c>
      <c r="AU308" s="232" t="s">
        <v>86</v>
      </c>
      <c r="AY308" s="18" t="s">
        <v>154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83</v>
      </c>
      <c r="BK308" s="233">
        <f>ROUND(I308*H308,2)</f>
        <v>0</v>
      </c>
      <c r="BL308" s="18" t="s">
        <v>160</v>
      </c>
      <c r="BM308" s="232" t="s">
        <v>1556</v>
      </c>
    </row>
    <row r="309" spans="1:51" s="13" customFormat="1" ht="12">
      <c r="A309" s="13"/>
      <c r="B309" s="234"/>
      <c r="C309" s="235"/>
      <c r="D309" s="236" t="s">
        <v>162</v>
      </c>
      <c r="E309" s="237" t="s">
        <v>1</v>
      </c>
      <c r="F309" s="238" t="s">
        <v>1440</v>
      </c>
      <c r="G309" s="235"/>
      <c r="H309" s="237" t="s">
        <v>1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162</v>
      </c>
      <c r="AU309" s="244" t="s">
        <v>86</v>
      </c>
      <c r="AV309" s="13" t="s">
        <v>83</v>
      </c>
      <c r="AW309" s="13" t="s">
        <v>32</v>
      </c>
      <c r="AX309" s="13" t="s">
        <v>75</v>
      </c>
      <c r="AY309" s="244" t="s">
        <v>154</v>
      </c>
    </row>
    <row r="310" spans="1:51" s="13" customFormat="1" ht="12">
      <c r="A310" s="13"/>
      <c r="B310" s="234"/>
      <c r="C310" s="235"/>
      <c r="D310" s="236" t="s">
        <v>162</v>
      </c>
      <c r="E310" s="237" t="s">
        <v>1</v>
      </c>
      <c r="F310" s="238" t="s">
        <v>1444</v>
      </c>
      <c r="G310" s="235"/>
      <c r="H310" s="237" t="s">
        <v>1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162</v>
      </c>
      <c r="AU310" s="244" t="s">
        <v>86</v>
      </c>
      <c r="AV310" s="13" t="s">
        <v>83</v>
      </c>
      <c r="AW310" s="13" t="s">
        <v>32</v>
      </c>
      <c r="AX310" s="13" t="s">
        <v>75</v>
      </c>
      <c r="AY310" s="244" t="s">
        <v>154</v>
      </c>
    </row>
    <row r="311" spans="1:51" s="13" customFormat="1" ht="12">
      <c r="A311" s="13"/>
      <c r="B311" s="234"/>
      <c r="C311" s="235"/>
      <c r="D311" s="236" t="s">
        <v>162</v>
      </c>
      <c r="E311" s="237" t="s">
        <v>1</v>
      </c>
      <c r="F311" s="238" t="s">
        <v>1498</v>
      </c>
      <c r="G311" s="235"/>
      <c r="H311" s="237" t="s">
        <v>1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162</v>
      </c>
      <c r="AU311" s="244" t="s">
        <v>86</v>
      </c>
      <c r="AV311" s="13" t="s">
        <v>83</v>
      </c>
      <c r="AW311" s="13" t="s">
        <v>32</v>
      </c>
      <c r="AX311" s="13" t="s">
        <v>75</v>
      </c>
      <c r="AY311" s="244" t="s">
        <v>154</v>
      </c>
    </row>
    <row r="312" spans="1:51" s="14" customFormat="1" ht="12">
      <c r="A312" s="14"/>
      <c r="B312" s="245"/>
      <c r="C312" s="246"/>
      <c r="D312" s="236" t="s">
        <v>162</v>
      </c>
      <c r="E312" s="247" t="s">
        <v>1</v>
      </c>
      <c r="F312" s="248" t="s">
        <v>83</v>
      </c>
      <c r="G312" s="246"/>
      <c r="H312" s="249">
        <v>1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162</v>
      </c>
      <c r="AU312" s="255" t="s">
        <v>86</v>
      </c>
      <c r="AV312" s="14" t="s">
        <v>86</v>
      </c>
      <c r="AW312" s="14" t="s">
        <v>32</v>
      </c>
      <c r="AX312" s="14" t="s">
        <v>83</v>
      </c>
      <c r="AY312" s="255" t="s">
        <v>154</v>
      </c>
    </row>
    <row r="313" spans="1:65" s="2" customFormat="1" ht="33" customHeight="1">
      <c r="A313" s="39"/>
      <c r="B313" s="40"/>
      <c r="C313" s="220" t="s">
        <v>343</v>
      </c>
      <c r="D313" s="220" t="s">
        <v>156</v>
      </c>
      <c r="E313" s="221" t="s">
        <v>1557</v>
      </c>
      <c r="F313" s="222" t="s">
        <v>1558</v>
      </c>
      <c r="G313" s="223" t="s">
        <v>220</v>
      </c>
      <c r="H313" s="224">
        <v>6</v>
      </c>
      <c r="I313" s="225"/>
      <c r="J313" s="226">
        <f>ROUND(I313*H313,2)</f>
        <v>0</v>
      </c>
      <c r="K313" s="227"/>
      <c r="L313" s="45"/>
      <c r="M313" s="228" t="s">
        <v>1</v>
      </c>
      <c r="N313" s="229" t="s">
        <v>40</v>
      </c>
      <c r="O313" s="92"/>
      <c r="P313" s="230">
        <f>O313*H313</f>
        <v>0</v>
      </c>
      <c r="Q313" s="230">
        <v>0</v>
      </c>
      <c r="R313" s="230">
        <f>Q313*H313</f>
        <v>0</v>
      </c>
      <c r="S313" s="230">
        <v>0.002</v>
      </c>
      <c r="T313" s="231">
        <f>S313*H313</f>
        <v>0.012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160</v>
      </c>
      <c r="AT313" s="232" t="s">
        <v>156</v>
      </c>
      <c r="AU313" s="232" t="s">
        <v>86</v>
      </c>
      <c r="AY313" s="18" t="s">
        <v>154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83</v>
      </c>
      <c r="BK313" s="233">
        <f>ROUND(I313*H313,2)</f>
        <v>0</v>
      </c>
      <c r="BL313" s="18" t="s">
        <v>160</v>
      </c>
      <c r="BM313" s="232" t="s">
        <v>1559</v>
      </c>
    </row>
    <row r="314" spans="1:51" s="13" customFormat="1" ht="12">
      <c r="A314" s="13"/>
      <c r="B314" s="234"/>
      <c r="C314" s="235"/>
      <c r="D314" s="236" t="s">
        <v>162</v>
      </c>
      <c r="E314" s="237" t="s">
        <v>1</v>
      </c>
      <c r="F314" s="238" t="s">
        <v>1437</v>
      </c>
      <c r="G314" s="235"/>
      <c r="H314" s="237" t="s">
        <v>1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162</v>
      </c>
      <c r="AU314" s="244" t="s">
        <v>86</v>
      </c>
      <c r="AV314" s="13" t="s">
        <v>83</v>
      </c>
      <c r="AW314" s="13" t="s">
        <v>32</v>
      </c>
      <c r="AX314" s="13" t="s">
        <v>75</v>
      </c>
      <c r="AY314" s="244" t="s">
        <v>154</v>
      </c>
    </row>
    <row r="315" spans="1:51" s="13" customFormat="1" ht="12">
      <c r="A315" s="13"/>
      <c r="B315" s="234"/>
      <c r="C315" s="235"/>
      <c r="D315" s="236" t="s">
        <v>162</v>
      </c>
      <c r="E315" s="237" t="s">
        <v>1</v>
      </c>
      <c r="F315" s="238" t="s">
        <v>1444</v>
      </c>
      <c r="G315" s="235"/>
      <c r="H315" s="237" t="s">
        <v>1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162</v>
      </c>
      <c r="AU315" s="244" t="s">
        <v>86</v>
      </c>
      <c r="AV315" s="13" t="s">
        <v>83</v>
      </c>
      <c r="AW315" s="13" t="s">
        <v>32</v>
      </c>
      <c r="AX315" s="13" t="s">
        <v>75</v>
      </c>
      <c r="AY315" s="244" t="s">
        <v>154</v>
      </c>
    </row>
    <row r="316" spans="1:51" s="13" customFormat="1" ht="12">
      <c r="A316" s="13"/>
      <c r="B316" s="234"/>
      <c r="C316" s="235"/>
      <c r="D316" s="236" t="s">
        <v>162</v>
      </c>
      <c r="E316" s="237" t="s">
        <v>1</v>
      </c>
      <c r="F316" s="238" t="s">
        <v>1504</v>
      </c>
      <c r="G316" s="235"/>
      <c r="H316" s="237" t="s">
        <v>1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162</v>
      </c>
      <c r="AU316" s="244" t="s">
        <v>86</v>
      </c>
      <c r="AV316" s="13" t="s">
        <v>83</v>
      </c>
      <c r="AW316" s="13" t="s">
        <v>32</v>
      </c>
      <c r="AX316" s="13" t="s">
        <v>75</v>
      </c>
      <c r="AY316" s="244" t="s">
        <v>154</v>
      </c>
    </row>
    <row r="317" spans="1:51" s="14" customFormat="1" ht="12">
      <c r="A317" s="14"/>
      <c r="B317" s="245"/>
      <c r="C317" s="246"/>
      <c r="D317" s="236" t="s">
        <v>162</v>
      </c>
      <c r="E317" s="247" t="s">
        <v>1</v>
      </c>
      <c r="F317" s="248" t="s">
        <v>180</v>
      </c>
      <c r="G317" s="246"/>
      <c r="H317" s="249">
        <v>3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162</v>
      </c>
      <c r="AU317" s="255" t="s">
        <v>86</v>
      </c>
      <c r="AV317" s="14" t="s">
        <v>86</v>
      </c>
      <c r="AW317" s="14" t="s">
        <v>32</v>
      </c>
      <c r="AX317" s="14" t="s">
        <v>75</v>
      </c>
      <c r="AY317" s="255" t="s">
        <v>154</v>
      </c>
    </row>
    <row r="318" spans="1:51" s="13" customFormat="1" ht="12">
      <c r="A318" s="13"/>
      <c r="B318" s="234"/>
      <c r="C318" s="235"/>
      <c r="D318" s="236" t="s">
        <v>162</v>
      </c>
      <c r="E318" s="237" t="s">
        <v>1</v>
      </c>
      <c r="F318" s="238" t="s">
        <v>1506</v>
      </c>
      <c r="G318" s="235"/>
      <c r="H318" s="237" t="s">
        <v>1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162</v>
      </c>
      <c r="AU318" s="244" t="s">
        <v>86</v>
      </c>
      <c r="AV318" s="13" t="s">
        <v>83</v>
      </c>
      <c r="AW318" s="13" t="s">
        <v>32</v>
      </c>
      <c r="AX318" s="13" t="s">
        <v>75</v>
      </c>
      <c r="AY318" s="244" t="s">
        <v>154</v>
      </c>
    </row>
    <row r="319" spans="1:51" s="13" customFormat="1" ht="12">
      <c r="A319" s="13"/>
      <c r="B319" s="234"/>
      <c r="C319" s="235"/>
      <c r="D319" s="236" t="s">
        <v>162</v>
      </c>
      <c r="E319" s="237" t="s">
        <v>1</v>
      </c>
      <c r="F319" s="238" t="s">
        <v>1444</v>
      </c>
      <c r="G319" s="235"/>
      <c r="H319" s="237" t="s">
        <v>1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162</v>
      </c>
      <c r="AU319" s="244" t="s">
        <v>86</v>
      </c>
      <c r="AV319" s="13" t="s">
        <v>83</v>
      </c>
      <c r="AW319" s="13" t="s">
        <v>32</v>
      </c>
      <c r="AX319" s="13" t="s">
        <v>75</v>
      </c>
      <c r="AY319" s="244" t="s">
        <v>154</v>
      </c>
    </row>
    <row r="320" spans="1:51" s="13" customFormat="1" ht="12">
      <c r="A320" s="13"/>
      <c r="B320" s="234"/>
      <c r="C320" s="235"/>
      <c r="D320" s="236" t="s">
        <v>162</v>
      </c>
      <c r="E320" s="237" t="s">
        <v>1</v>
      </c>
      <c r="F320" s="238" t="s">
        <v>1504</v>
      </c>
      <c r="G320" s="235"/>
      <c r="H320" s="237" t="s">
        <v>1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162</v>
      </c>
      <c r="AU320" s="244" t="s">
        <v>86</v>
      </c>
      <c r="AV320" s="13" t="s">
        <v>83</v>
      </c>
      <c r="AW320" s="13" t="s">
        <v>32</v>
      </c>
      <c r="AX320" s="13" t="s">
        <v>75</v>
      </c>
      <c r="AY320" s="244" t="s">
        <v>154</v>
      </c>
    </row>
    <row r="321" spans="1:51" s="14" customFormat="1" ht="12">
      <c r="A321" s="14"/>
      <c r="B321" s="245"/>
      <c r="C321" s="246"/>
      <c r="D321" s="236" t="s">
        <v>162</v>
      </c>
      <c r="E321" s="247" t="s">
        <v>1</v>
      </c>
      <c r="F321" s="248" t="s">
        <v>180</v>
      </c>
      <c r="G321" s="246"/>
      <c r="H321" s="249">
        <v>3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162</v>
      </c>
      <c r="AU321" s="255" t="s">
        <v>86</v>
      </c>
      <c r="AV321" s="14" t="s">
        <v>86</v>
      </c>
      <c r="AW321" s="14" t="s">
        <v>32</v>
      </c>
      <c r="AX321" s="14" t="s">
        <v>75</v>
      </c>
      <c r="AY321" s="255" t="s">
        <v>154</v>
      </c>
    </row>
    <row r="322" spans="1:51" s="15" customFormat="1" ht="12">
      <c r="A322" s="15"/>
      <c r="B322" s="256"/>
      <c r="C322" s="257"/>
      <c r="D322" s="236" t="s">
        <v>162</v>
      </c>
      <c r="E322" s="258" t="s">
        <v>1</v>
      </c>
      <c r="F322" s="259" t="s">
        <v>172</v>
      </c>
      <c r="G322" s="257"/>
      <c r="H322" s="260">
        <v>6</v>
      </c>
      <c r="I322" s="261"/>
      <c r="J322" s="257"/>
      <c r="K322" s="257"/>
      <c r="L322" s="262"/>
      <c r="M322" s="263"/>
      <c r="N322" s="264"/>
      <c r="O322" s="264"/>
      <c r="P322" s="264"/>
      <c r="Q322" s="264"/>
      <c r="R322" s="264"/>
      <c r="S322" s="264"/>
      <c r="T322" s="26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6" t="s">
        <v>162</v>
      </c>
      <c r="AU322" s="266" t="s">
        <v>86</v>
      </c>
      <c r="AV322" s="15" t="s">
        <v>160</v>
      </c>
      <c r="AW322" s="15" t="s">
        <v>32</v>
      </c>
      <c r="AX322" s="15" t="s">
        <v>83</v>
      </c>
      <c r="AY322" s="266" t="s">
        <v>154</v>
      </c>
    </row>
    <row r="323" spans="1:65" s="2" customFormat="1" ht="24.15" customHeight="1">
      <c r="A323" s="39"/>
      <c r="B323" s="40"/>
      <c r="C323" s="220" t="s">
        <v>354</v>
      </c>
      <c r="D323" s="220" t="s">
        <v>156</v>
      </c>
      <c r="E323" s="221" t="s">
        <v>1560</v>
      </c>
      <c r="F323" s="222" t="s">
        <v>1561</v>
      </c>
      <c r="G323" s="223" t="s">
        <v>304</v>
      </c>
      <c r="H323" s="224">
        <v>15.5</v>
      </c>
      <c r="I323" s="225"/>
      <c r="J323" s="226">
        <f>ROUND(I323*H323,2)</f>
        <v>0</v>
      </c>
      <c r="K323" s="227"/>
      <c r="L323" s="45"/>
      <c r="M323" s="228" t="s">
        <v>1</v>
      </c>
      <c r="N323" s="229" t="s">
        <v>40</v>
      </c>
      <c r="O323" s="92"/>
      <c r="P323" s="230">
        <f>O323*H323</f>
        <v>0</v>
      </c>
      <c r="Q323" s="230">
        <v>0</v>
      </c>
      <c r="R323" s="230">
        <f>Q323*H323</f>
        <v>0</v>
      </c>
      <c r="S323" s="230">
        <v>0.002</v>
      </c>
      <c r="T323" s="231">
        <f>S323*H323</f>
        <v>0.031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160</v>
      </c>
      <c r="AT323" s="232" t="s">
        <v>156</v>
      </c>
      <c r="AU323" s="232" t="s">
        <v>86</v>
      </c>
      <c r="AY323" s="18" t="s">
        <v>154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83</v>
      </c>
      <c r="BK323" s="233">
        <f>ROUND(I323*H323,2)</f>
        <v>0</v>
      </c>
      <c r="BL323" s="18" t="s">
        <v>160</v>
      </c>
      <c r="BM323" s="232" t="s">
        <v>1562</v>
      </c>
    </row>
    <row r="324" spans="1:51" s="13" customFormat="1" ht="12">
      <c r="A324" s="13"/>
      <c r="B324" s="234"/>
      <c r="C324" s="235"/>
      <c r="D324" s="236" t="s">
        <v>162</v>
      </c>
      <c r="E324" s="237" t="s">
        <v>1</v>
      </c>
      <c r="F324" s="238" t="s">
        <v>1437</v>
      </c>
      <c r="G324" s="235"/>
      <c r="H324" s="237" t="s">
        <v>1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162</v>
      </c>
      <c r="AU324" s="244" t="s">
        <v>86</v>
      </c>
      <c r="AV324" s="13" t="s">
        <v>83</v>
      </c>
      <c r="AW324" s="13" t="s">
        <v>32</v>
      </c>
      <c r="AX324" s="13" t="s">
        <v>75</v>
      </c>
      <c r="AY324" s="244" t="s">
        <v>154</v>
      </c>
    </row>
    <row r="325" spans="1:51" s="13" customFormat="1" ht="12">
      <c r="A325" s="13"/>
      <c r="B325" s="234"/>
      <c r="C325" s="235"/>
      <c r="D325" s="236" t="s">
        <v>162</v>
      </c>
      <c r="E325" s="237" t="s">
        <v>1</v>
      </c>
      <c r="F325" s="238" t="s">
        <v>1442</v>
      </c>
      <c r="G325" s="235"/>
      <c r="H325" s="237" t="s">
        <v>1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162</v>
      </c>
      <c r="AU325" s="244" t="s">
        <v>86</v>
      </c>
      <c r="AV325" s="13" t="s">
        <v>83</v>
      </c>
      <c r="AW325" s="13" t="s">
        <v>32</v>
      </c>
      <c r="AX325" s="13" t="s">
        <v>75</v>
      </c>
      <c r="AY325" s="244" t="s">
        <v>154</v>
      </c>
    </row>
    <row r="326" spans="1:51" s="13" customFormat="1" ht="12">
      <c r="A326" s="13"/>
      <c r="B326" s="234"/>
      <c r="C326" s="235"/>
      <c r="D326" s="236" t="s">
        <v>162</v>
      </c>
      <c r="E326" s="237" t="s">
        <v>1</v>
      </c>
      <c r="F326" s="238" t="s">
        <v>1517</v>
      </c>
      <c r="G326" s="235"/>
      <c r="H326" s="237" t="s">
        <v>1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162</v>
      </c>
      <c r="AU326" s="244" t="s">
        <v>86</v>
      </c>
      <c r="AV326" s="13" t="s">
        <v>83</v>
      </c>
      <c r="AW326" s="13" t="s">
        <v>32</v>
      </c>
      <c r="AX326" s="13" t="s">
        <v>75</v>
      </c>
      <c r="AY326" s="244" t="s">
        <v>154</v>
      </c>
    </row>
    <row r="327" spans="1:51" s="14" customFormat="1" ht="12">
      <c r="A327" s="14"/>
      <c r="B327" s="245"/>
      <c r="C327" s="246"/>
      <c r="D327" s="236" t="s">
        <v>162</v>
      </c>
      <c r="E327" s="247" t="s">
        <v>1</v>
      </c>
      <c r="F327" s="248" t="s">
        <v>171</v>
      </c>
      <c r="G327" s="246"/>
      <c r="H327" s="249">
        <v>0.5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162</v>
      </c>
      <c r="AU327" s="255" t="s">
        <v>86</v>
      </c>
      <c r="AV327" s="14" t="s">
        <v>86</v>
      </c>
      <c r="AW327" s="14" t="s">
        <v>32</v>
      </c>
      <c r="AX327" s="14" t="s">
        <v>75</v>
      </c>
      <c r="AY327" s="255" t="s">
        <v>154</v>
      </c>
    </row>
    <row r="328" spans="1:51" s="13" customFormat="1" ht="12">
      <c r="A328" s="13"/>
      <c r="B328" s="234"/>
      <c r="C328" s="235"/>
      <c r="D328" s="236" t="s">
        <v>162</v>
      </c>
      <c r="E328" s="237" t="s">
        <v>1</v>
      </c>
      <c r="F328" s="238" t="s">
        <v>1506</v>
      </c>
      <c r="G328" s="235"/>
      <c r="H328" s="237" t="s">
        <v>1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162</v>
      </c>
      <c r="AU328" s="244" t="s">
        <v>86</v>
      </c>
      <c r="AV328" s="13" t="s">
        <v>83</v>
      </c>
      <c r="AW328" s="13" t="s">
        <v>32</v>
      </c>
      <c r="AX328" s="13" t="s">
        <v>75</v>
      </c>
      <c r="AY328" s="244" t="s">
        <v>154</v>
      </c>
    </row>
    <row r="329" spans="1:51" s="13" customFormat="1" ht="12">
      <c r="A329" s="13"/>
      <c r="B329" s="234"/>
      <c r="C329" s="235"/>
      <c r="D329" s="236" t="s">
        <v>162</v>
      </c>
      <c r="E329" s="237" t="s">
        <v>1</v>
      </c>
      <c r="F329" s="238" t="s">
        <v>1444</v>
      </c>
      <c r="G329" s="235"/>
      <c r="H329" s="237" t="s">
        <v>1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162</v>
      </c>
      <c r="AU329" s="244" t="s">
        <v>86</v>
      </c>
      <c r="AV329" s="13" t="s">
        <v>83</v>
      </c>
      <c r="AW329" s="13" t="s">
        <v>32</v>
      </c>
      <c r="AX329" s="13" t="s">
        <v>75</v>
      </c>
      <c r="AY329" s="244" t="s">
        <v>154</v>
      </c>
    </row>
    <row r="330" spans="1:51" s="13" customFormat="1" ht="12">
      <c r="A330" s="13"/>
      <c r="B330" s="234"/>
      <c r="C330" s="235"/>
      <c r="D330" s="236" t="s">
        <v>162</v>
      </c>
      <c r="E330" s="237" t="s">
        <v>1</v>
      </c>
      <c r="F330" s="238" t="s">
        <v>1517</v>
      </c>
      <c r="G330" s="235"/>
      <c r="H330" s="237" t="s">
        <v>1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162</v>
      </c>
      <c r="AU330" s="244" t="s">
        <v>86</v>
      </c>
      <c r="AV330" s="13" t="s">
        <v>83</v>
      </c>
      <c r="AW330" s="13" t="s">
        <v>32</v>
      </c>
      <c r="AX330" s="13" t="s">
        <v>75</v>
      </c>
      <c r="AY330" s="244" t="s">
        <v>154</v>
      </c>
    </row>
    <row r="331" spans="1:51" s="14" customFormat="1" ht="12">
      <c r="A331" s="14"/>
      <c r="B331" s="245"/>
      <c r="C331" s="246"/>
      <c r="D331" s="236" t="s">
        <v>162</v>
      </c>
      <c r="E331" s="247" t="s">
        <v>1</v>
      </c>
      <c r="F331" s="248" t="s">
        <v>160</v>
      </c>
      <c r="G331" s="246"/>
      <c r="H331" s="249">
        <v>4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162</v>
      </c>
      <c r="AU331" s="255" t="s">
        <v>86</v>
      </c>
      <c r="AV331" s="14" t="s">
        <v>86</v>
      </c>
      <c r="AW331" s="14" t="s">
        <v>32</v>
      </c>
      <c r="AX331" s="14" t="s">
        <v>75</v>
      </c>
      <c r="AY331" s="255" t="s">
        <v>154</v>
      </c>
    </row>
    <row r="332" spans="1:51" s="14" customFormat="1" ht="12">
      <c r="A332" s="14"/>
      <c r="B332" s="245"/>
      <c r="C332" s="246"/>
      <c r="D332" s="236" t="s">
        <v>162</v>
      </c>
      <c r="E332" s="247" t="s">
        <v>1</v>
      </c>
      <c r="F332" s="248" t="s">
        <v>189</v>
      </c>
      <c r="G332" s="246"/>
      <c r="H332" s="249">
        <v>5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162</v>
      </c>
      <c r="AU332" s="255" t="s">
        <v>86</v>
      </c>
      <c r="AV332" s="14" t="s">
        <v>86</v>
      </c>
      <c r="AW332" s="14" t="s">
        <v>32</v>
      </c>
      <c r="AX332" s="14" t="s">
        <v>75</v>
      </c>
      <c r="AY332" s="255" t="s">
        <v>154</v>
      </c>
    </row>
    <row r="333" spans="1:51" s="13" customFormat="1" ht="12">
      <c r="A333" s="13"/>
      <c r="B333" s="234"/>
      <c r="C333" s="235"/>
      <c r="D333" s="236" t="s">
        <v>162</v>
      </c>
      <c r="E333" s="237" t="s">
        <v>1</v>
      </c>
      <c r="F333" s="238" t="s">
        <v>1440</v>
      </c>
      <c r="G333" s="235"/>
      <c r="H333" s="237" t="s">
        <v>1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162</v>
      </c>
      <c r="AU333" s="244" t="s">
        <v>86</v>
      </c>
      <c r="AV333" s="13" t="s">
        <v>83</v>
      </c>
      <c r="AW333" s="13" t="s">
        <v>32</v>
      </c>
      <c r="AX333" s="13" t="s">
        <v>75</v>
      </c>
      <c r="AY333" s="244" t="s">
        <v>154</v>
      </c>
    </row>
    <row r="334" spans="1:51" s="13" customFormat="1" ht="12">
      <c r="A334" s="13"/>
      <c r="B334" s="234"/>
      <c r="C334" s="235"/>
      <c r="D334" s="236" t="s">
        <v>162</v>
      </c>
      <c r="E334" s="237" t="s">
        <v>1</v>
      </c>
      <c r="F334" s="238" t="s">
        <v>1444</v>
      </c>
      <c r="G334" s="235"/>
      <c r="H334" s="237" t="s">
        <v>1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162</v>
      </c>
      <c r="AU334" s="244" t="s">
        <v>86</v>
      </c>
      <c r="AV334" s="13" t="s">
        <v>83</v>
      </c>
      <c r="AW334" s="13" t="s">
        <v>32</v>
      </c>
      <c r="AX334" s="13" t="s">
        <v>75</v>
      </c>
      <c r="AY334" s="244" t="s">
        <v>154</v>
      </c>
    </row>
    <row r="335" spans="1:51" s="13" customFormat="1" ht="12">
      <c r="A335" s="13"/>
      <c r="B335" s="234"/>
      <c r="C335" s="235"/>
      <c r="D335" s="236" t="s">
        <v>162</v>
      </c>
      <c r="E335" s="237" t="s">
        <v>1</v>
      </c>
      <c r="F335" s="238" t="s">
        <v>1517</v>
      </c>
      <c r="G335" s="235"/>
      <c r="H335" s="237" t="s">
        <v>1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162</v>
      </c>
      <c r="AU335" s="244" t="s">
        <v>86</v>
      </c>
      <c r="AV335" s="13" t="s">
        <v>83</v>
      </c>
      <c r="AW335" s="13" t="s">
        <v>32</v>
      </c>
      <c r="AX335" s="13" t="s">
        <v>75</v>
      </c>
      <c r="AY335" s="244" t="s">
        <v>154</v>
      </c>
    </row>
    <row r="336" spans="1:51" s="14" customFormat="1" ht="12">
      <c r="A336" s="14"/>
      <c r="B336" s="245"/>
      <c r="C336" s="246"/>
      <c r="D336" s="236" t="s">
        <v>162</v>
      </c>
      <c r="E336" s="247" t="s">
        <v>1</v>
      </c>
      <c r="F336" s="248" t="s">
        <v>160</v>
      </c>
      <c r="G336" s="246"/>
      <c r="H336" s="249">
        <v>4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162</v>
      </c>
      <c r="AU336" s="255" t="s">
        <v>86</v>
      </c>
      <c r="AV336" s="14" t="s">
        <v>86</v>
      </c>
      <c r="AW336" s="14" t="s">
        <v>32</v>
      </c>
      <c r="AX336" s="14" t="s">
        <v>75</v>
      </c>
      <c r="AY336" s="255" t="s">
        <v>154</v>
      </c>
    </row>
    <row r="337" spans="1:51" s="14" customFormat="1" ht="12">
      <c r="A337" s="14"/>
      <c r="B337" s="245"/>
      <c r="C337" s="246"/>
      <c r="D337" s="236" t="s">
        <v>162</v>
      </c>
      <c r="E337" s="247" t="s">
        <v>1</v>
      </c>
      <c r="F337" s="248" t="s">
        <v>83</v>
      </c>
      <c r="G337" s="246"/>
      <c r="H337" s="249">
        <v>1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162</v>
      </c>
      <c r="AU337" s="255" t="s">
        <v>86</v>
      </c>
      <c r="AV337" s="14" t="s">
        <v>86</v>
      </c>
      <c r="AW337" s="14" t="s">
        <v>32</v>
      </c>
      <c r="AX337" s="14" t="s">
        <v>75</v>
      </c>
      <c r="AY337" s="255" t="s">
        <v>154</v>
      </c>
    </row>
    <row r="338" spans="1:51" s="14" customFormat="1" ht="12">
      <c r="A338" s="14"/>
      <c r="B338" s="245"/>
      <c r="C338" s="246"/>
      <c r="D338" s="236" t="s">
        <v>162</v>
      </c>
      <c r="E338" s="247" t="s">
        <v>1</v>
      </c>
      <c r="F338" s="248" t="s">
        <v>83</v>
      </c>
      <c r="G338" s="246"/>
      <c r="H338" s="249">
        <v>1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162</v>
      </c>
      <c r="AU338" s="255" t="s">
        <v>86</v>
      </c>
      <c r="AV338" s="14" t="s">
        <v>86</v>
      </c>
      <c r="AW338" s="14" t="s">
        <v>32</v>
      </c>
      <c r="AX338" s="14" t="s">
        <v>75</v>
      </c>
      <c r="AY338" s="255" t="s">
        <v>154</v>
      </c>
    </row>
    <row r="339" spans="1:51" s="15" customFormat="1" ht="12">
      <c r="A339" s="15"/>
      <c r="B339" s="256"/>
      <c r="C339" s="257"/>
      <c r="D339" s="236" t="s">
        <v>162</v>
      </c>
      <c r="E339" s="258" t="s">
        <v>1</v>
      </c>
      <c r="F339" s="259" t="s">
        <v>172</v>
      </c>
      <c r="G339" s="257"/>
      <c r="H339" s="260">
        <v>15.5</v>
      </c>
      <c r="I339" s="261"/>
      <c r="J339" s="257"/>
      <c r="K339" s="257"/>
      <c r="L339" s="262"/>
      <c r="M339" s="263"/>
      <c r="N339" s="264"/>
      <c r="O339" s="264"/>
      <c r="P339" s="264"/>
      <c r="Q339" s="264"/>
      <c r="R339" s="264"/>
      <c r="S339" s="264"/>
      <c r="T339" s="26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6" t="s">
        <v>162</v>
      </c>
      <c r="AU339" s="266" t="s">
        <v>86</v>
      </c>
      <c r="AV339" s="15" t="s">
        <v>160</v>
      </c>
      <c r="AW339" s="15" t="s">
        <v>32</v>
      </c>
      <c r="AX339" s="15" t="s">
        <v>83</v>
      </c>
      <c r="AY339" s="266" t="s">
        <v>154</v>
      </c>
    </row>
    <row r="340" spans="1:65" s="2" customFormat="1" ht="33" customHeight="1">
      <c r="A340" s="39"/>
      <c r="B340" s="40"/>
      <c r="C340" s="220" t="s">
        <v>366</v>
      </c>
      <c r="D340" s="220" t="s">
        <v>156</v>
      </c>
      <c r="E340" s="221" t="s">
        <v>1563</v>
      </c>
      <c r="F340" s="222" t="s">
        <v>1564</v>
      </c>
      <c r="G340" s="223" t="s">
        <v>304</v>
      </c>
      <c r="H340" s="224">
        <v>20</v>
      </c>
      <c r="I340" s="225"/>
      <c r="J340" s="226">
        <f>ROUND(I340*H340,2)</f>
        <v>0</v>
      </c>
      <c r="K340" s="227"/>
      <c r="L340" s="45"/>
      <c r="M340" s="228" t="s">
        <v>1</v>
      </c>
      <c r="N340" s="229" t="s">
        <v>40</v>
      </c>
      <c r="O340" s="92"/>
      <c r="P340" s="230">
        <f>O340*H340</f>
        <v>0</v>
      </c>
      <c r="Q340" s="230">
        <v>0</v>
      </c>
      <c r="R340" s="230">
        <f>Q340*H340</f>
        <v>0</v>
      </c>
      <c r="S340" s="230">
        <v>0.003</v>
      </c>
      <c r="T340" s="231">
        <f>S340*H340</f>
        <v>0.06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2" t="s">
        <v>610</v>
      </c>
      <c r="AT340" s="232" t="s">
        <v>156</v>
      </c>
      <c r="AU340" s="232" t="s">
        <v>86</v>
      </c>
      <c r="AY340" s="18" t="s">
        <v>154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8" t="s">
        <v>83</v>
      </c>
      <c r="BK340" s="233">
        <f>ROUND(I340*H340,2)</f>
        <v>0</v>
      </c>
      <c r="BL340" s="18" t="s">
        <v>610</v>
      </c>
      <c r="BM340" s="232" t="s">
        <v>1565</v>
      </c>
    </row>
    <row r="341" spans="1:51" s="13" customFormat="1" ht="12">
      <c r="A341" s="13"/>
      <c r="B341" s="234"/>
      <c r="C341" s="235"/>
      <c r="D341" s="236" t="s">
        <v>162</v>
      </c>
      <c r="E341" s="237" t="s">
        <v>1</v>
      </c>
      <c r="F341" s="238" t="s">
        <v>1506</v>
      </c>
      <c r="G341" s="235"/>
      <c r="H341" s="237" t="s">
        <v>1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162</v>
      </c>
      <c r="AU341" s="244" t="s">
        <v>86</v>
      </c>
      <c r="AV341" s="13" t="s">
        <v>83</v>
      </c>
      <c r="AW341" s="13" t="s">
        <v>32</v>
      </c>
      <c r="AX341" s="13" t="s">
        <v>75</v>
      </c>
      <c r="AY341" s="244" t="s">
        <v>154</v>
      </c>
    </row>
    <row r="342" spans="1:51" s="13" customFormat="1" ht="12">
      <c r="A342" s="13"/>
      <c r="B342" s="234"/>
      <c r="C342" s="235"/>
      <c r="D342" s="236" t="s">
        <v>162</v>
      </c>
      <c r="E342" s="237" t="s">
        <v>1</v>
      </c>
      <c r="F342" s="238" t="s">
        <v>1444</v>
      </c>
      <c r="G342" s="235"/>
      <c r="H342" s="237" t="s">
        <v>1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162</v>
      </c>
      <c r="AU342" s="244" t="s">
        <v>86</v>
      </c>
      <c r="AV342" s="13" t="s">
        <v>83</v>
      </c>
      <c r="AW342" s="13" t="s">
        <v>32</v>
      </c>
      <c r="AX342" s="13" t="s">
        <v>75</v>
      </c>
      <c r="AY342" s="244" t="s">
        <v>154</v>
      </c>
    </row>
    <row r="343" spans="1:51" s="13" customFormat="1" ht="12">
      <c r="A343" s="13"/>
      <c r="B343" s="234"/>
      <c r="C343" s="235"/>
      <c r="D343" s="236" t="s">
        <v>162</v>
      </c>
      <c r="E343" s="237" t="s">
        <v>1</v>
      </c>
      <c r="F343" s="238" t="s">
        <v>1441</v>
      </c>
      <c r="G343" s="235"/>
      <c r="H343" s="237" t="s">
        <v>1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162</v>
      </c>
      <c r="AU343" s="244" t="s">
        <v>86</v>
      </c>
      <c r="AV343" s="13" t="s">
        <v>83</v>
      </c>
      <c r="AW343" s="13" t="s">
        <v>32</v>
      </c>
      <c r="AX343" s="13" t="s">
        <v>75</v>
      </c>
      <c r="AY343" s="244" t="s">
        <v>154</v>
      </c>
    </row>
    <row r="344" spans="1:51" s="14" customFormat="1" ht="12">
      <c r="A344" s="14"/>
      <c r="B344" s="245"/>
      <c r="C344" s="246"/>
      <c r="D344" s="236" t="s">
        <v>162</v>
      </c>
      <c r="E344" s="247" t="s">
        <v>1</v>
      </c>
      <c r="F344" s="248" t="s">
        <v>289</v>
      </c>
      <c r="G344" s="246"/>
      <c r="H344" s="249">
        <v>20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162</v>
      </c>
      <c r="AU344" s="255" t="s">
        <v>86</v>
      </c>
      <c r="AV344" s="14" t="s">
        <v>86</v>
      </c>
      <c r="AW344" s="14" t="s">
        <v>32</v>
      </c>
      <c r="AX344" s="14" t="s">
        <v>83</v>
      </c>
      <c r="AY344" s="255" t="s">
        <v>154</v>
      </c>
    </row>
    <row r="345" spans="1:65" s="2" customFormat="1" ht="24.15" customHeight="1">
      <c r="A345" s="39"/>
      <c r="B345" s="40"/>
      <c r="C345" s="220" t="s">
        <v>376</v>
      </c>
      <c r="D345" s="220" t="s">
        <v>156</v>
      </c>
      <c r="E345" s="221" t="s">
        <v>1566</v>
      </c>
      <c r="F345" s="222" t="s">
        <v>1567</v>
      </c>
      <c r="G345" s="223" t="s">
        <v>304</v>
      </c>
      <c r="H345" s="224">
        <v>56.5</v>
      </c>
      <c r="I345" s="225"/>
      <c r="J345" s="226">
        <f>ROUND(I345*H345,2)</f>
        <v>0</v>
      </c>
      <c r="K345" s="227"/>
      <c r="L345" s="45"/>
      <c r="M345" s="228" t="s">
        <v>1</v>
      </c>
      <c r="N345" s="229" t="s">
        <v>40</v>
      </c>
      <c r="O345" s="92"/>
      <c r="P345" s="230">
        <f>O345*H345</f>
        <v>0</v>
      </c>
      <c r="Q345" s="230">
        <v>0</v>
      </c>
      <c r="R345" s="230">
        <f>Q345*H345</f>
        <v>0</v>
      </c>
      <c r="S345" s="230">
        <v>0.005</v>
      </c>
      <c r="T345" s="231">
        <f>S345*H345</f>
        <v>0.28250000000000003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2" t="s">
        <v>160</v>
      </c>
      <c r="AT345" s="232" t="s">
        <v>156</v>
      </c>
      <c r="AU345" s="232" t="s">
        <v>86</v>
      </c>
      <c r="AY345" s="18" t="s">
        <v>154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83</v>
      </c>
      <c r="BK345" s="233">
        <f>ROUND(I345*H345,2)</f>
        <v>0</v>
      </c>
      <c r="BL345" s="18" t="s">
        <v>160</v>
      </c>
      <c r="BM345" s="232" t="s">
        <v>1568</v>
      </c>
    </row>
    <row r="346" spans="1:51" s="13" customFormat="1" ht="12">
      <c r="A346" s="13"/>
      <c r="B346" s="234"/>
      <c r="C346" s="235"/>
      <c r="D346" s="236" t="s">
        <v>162</v>
      </c>
      <c r="E346" s="237" t="s">
        <v>1</v>
      </c>
      <c r="F346" s="238" t="s">
        <v>1437</v>
      </c>
      <c r="G346" s="235"/>
      <c r="H346" s="237" t="s">
        <v>1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162</v>
      </c>
      <c r="AU346" s="244" t="s">
        <v>86</v>
      </c>
      <c r="AV346" s="13" t="s">
        <v>83</v>
      </c>
      <c r="AW346" s="13" t="s">
        <v>32</v>
      </c>
      <c r="AX346" s="13" t="s">
        <v>75</v>
      </c>
      <c r="AY346" s="244" t="s">
        <v>154</v>
      </c>
    </row>
    <row r="347" spans="1:51" s="13" customFormat="1" ht="12">
      <c r="A347" s="13"/>
      <c r="B347" s="234"/>
      <c r="C347" s="235"/>
      <c r="D347" s="236" t="s">
        <v>162</v>
      </c>
      <c r="E347" s="237" t="s">
        <v>1</v>
      </c>
      <c r="F347" s="238" t="s">
        <v>1442</v>
      </c>
      <c r="G347" s="235"/>
      <c r="H347" s="237" t="s">
        <v>1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162</v>
      </c>
      <c r="AU347" s="244" t="s">
        <v>86</v>
      </c>
      <c r="AV347" s="13" t="s">
        <v>83</v>
      </c>
      <c r="AW347" s="13" t="s">
        <v>32</v>
      </c>
      <c r="AX347" s="13" t="s">
        <v>75</v>
      </c>
      <c r="AY347" s="244" t="s">
        <v>154</v>
      </c>
    </row>
    <row r="348" spans="1:51" s="13" customFormat="1" ht="12">
      <c r="A348" s="13"/>
      <c r="B348" s="234"/>
      <c r="C348" s="235"/>
      <c r="D348" s="236" t="s">
        <v>162</v>
      </c>
      <c r="E348" s="237" t="s">
        <v>1</v>
      </c>
      <c r="F348" s="238" t="s">
        <v>1517</v>
      </c>
      <c r="G348" s="235"/>
      <c r="H348" s="237" t="s">
        <v>1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162</v>
      </c>
      <c r="AU348" s="244" t="s">
        <v>86</v>
      </c>
      <c r="AV348" s="13" t="s">
        <v>83</v>
      </c>
      <c r="AW348" s="13" t="s">
        <v>32</v>
      </c>
      <c r="AX348" s="13" t="s">
        <v>75</v>
      </c>
      <c r="AY348" s="244" t="s">
        <v>154</v>
      </c>
    </row>
    <row r="349" spans="1:51" s="14" customFormat="1" ht="12">
      <c r="A349" s="14"/>
      <c r="B349" s="245"/>
      <c r="C349" s="246"/>
      <c r="D349" s="236" t="s">
        <v>162</v>
      </c>
      <c r="E349" s="247" t="s">
        <v>1</v>
      </c>
      <c r="F349" s="248" t="s">
        <v>198</v>
      </c>
      <c r="G349" s="246"/>
      <c r="H349" s="249">
        <v>7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162</v>
      </c>
      <c r="AU349" s="255" t="s">
        <v>86</v>
      </c>
      <c r="AV349" s="14" t="s">
        <v>86</v>
      </c>
      <c r="AW349" s="14" t="s">
        <v>32</v>
      </c>
      <c r="AX349" s="14" t="s">
        <v>75</v>
      </c>
      <c r="AY349" s="255" t="s">
        <v>154</v>
      </c>
    </row>
    <row r="350" spans="1:51" s="13" customFormat="1" ht="12">
      <c r="A350" s="13"/>
      <c r="B350" s="234"/>
      <c r="C350" s="235"/>
      <c r="D350" s="236" t="s">
        <v>162</v>
      </c>
      <c r="E350" s="237" t="s">
        <v>1</v>
      </c>
      <c r="F350" s="238" t="s">
        <v>1444</v>
      </c>
      <c r="G350" s="235"/>
      <c r="H350" s="237" t="s">
        <v>1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162</v>
      </c>
      <c r="AU350" s="244" t="s">
        <v>86</v>
      </c>
      <c r="AV350" s="13" t="s">
        <v>83</v>
      </c>
      <c r="AW350" s="13" t="s">
        <v>32</v>
      </c>
      <c r="AX350" s="13" t="s">
        <v>75</v>
      </c>
      <c r="AY350" s="244" t="s">
        <v>154</v>
      </c>
    </row>
    <row r="351" spans="1:51" s="13" customFormat="1" ht="12">
      <c r="A351" s="13"/>
      <c r="B351" s="234"/>
      <c r="C351" s="235"/>
      <c r="D351" s="236" t="s">
        <v>162</v>
      </c>
      <c r="E351" s="237" t="s">
        <v>1</v>
      </c>
      <c r="F351" s="238" t="s">
        <v>1517</v>
      </c>
      <c r="G351" s="235"/>
      <c r="H351" s="237" t="s">
        <v>1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162</v>
      </c>
      <c r="AU351" s="244" t="s">
        <v>86</v>
      </c>
      <c r="AV351" s="13" t="s">
        <v>83</v>
      </c>
      <c r="AW351" s="13" t="s">
        <v>32</v>
      </c>
      <c r="AX351" s="13" t="s">
        <v>75</v>
      </c>
      <c r="AY351" s="244" t="s">
        <v>154</v>
      </c>
    </row>
    <row r="352" spans="1:51" s="14" customFormat="1" ht="12">
      <c r="A352" s="14"/>
      <c r="B352" s="245"/>
      <c r="C352" s="246"/>
      <c r="D352" s="236" t="s">
        <v>162</v>
      </c>
      <c r="E352" s="247" t="s">
        <v>1</v>
      </c>
      <c r="F352" s="248" t="s">
        <v>388</v>
      </c>
      <c r="G352" s="246"/>
      <c r="H352" s="249">
        <v>30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162</v>
      </c>
      <c r="AU352" s="255" t="s">
        <v>86</v>
      </c>
      <c r="AV352" s="14" t="s">
        <v>86</v>
      </c>
      <c r="AW352" s="14" t="s">
        <v>32</v>
      </c>
      <c r="AX352" s="14" t="s">
        <v>75</v>
      </c>
      <c r="AY352" s="255" t="s">
        <v>154</v>
      </c>
    </row>
    <row r="353" spans="1:51" s="14" customFormat="1" ht="12">
      <c r="A353" s="14"/>
      <c r="B353" s="245"/>
      <c r="C353" s="246"/>
      <c r="D353" s="236" t="s">
        <v>162</v>
      </c>
      <c r="E353" s="247" t="s">
        <v>1</v>
      </c>
      <c r="F353" s="248" t="s">
        <v>202</v>
      </c>
      <c r="G353" s="246"/>
      <c r="H353" s="249">
        <v>8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5" t="s">
        <v>162</v>
      </c>
      <c r="AU353" s="255" t="s">
        <v>86</v>
      </c>
      <c r="AV353" s="14" t="s">
        <v>86</v>
      </c>
      <c r="AW353" s="14" t="s">
        <v>32</v>
      </c>
      <c r="AX353" s="14" t="s">
        <v>75</v>
      </c>
      <c r="AY353" s="255" t="s">
        <v>154</v>
      </c>
    </row>
    <row r="354" spans="1:51" s="13" customFormat="1" ht="12">
      <c r="A354" s="13"/>
      <c r="B354" s="234"/>
      <c r="C354" s="235"/>
      <c r="D354" s="236" t="s">
        <v>162</v>
      </c>
      <c r="E354" s="237" t="s">
        <v>1</v>
      </c>
      <c r="F354" s="238" t="s">
        <v>1506</v>
      </c>
      <c r="G354" s="235"/>
      <c r="H354" s="237" t="s">
        <v>1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162</v>
      </c>
      <c r="AU354" s="244" t="s">
        <v>86</v>
      </c>
      <c r="AV354" s="13" t="s">
        <v>83</v>
      </c>
      <c r="AW354" s="13" t="s">
        <v>32</v>
      </c>
      <c r="AX354" s="13" t="s">
        <v>75</v>
      </c>
      <c r="AY354" s="244" t="s">
        <v>154</v>
      </c>
    </row>
    <row r="355" spans="1:51" s="13" customFormat="1" ht="12">
      <c r="A355" s="13"/>
      <c r="B355" s="234"/>
      <c r="C355" s="235"/>
      <c r="D355" s="236" t="s">
        <v>162</v>
      </c>
      <c r="E355" s="237" t="s">
        <v>1</v>
      </c>
      <c r="F355" s="238" t="s">
        <v>1442</v>
      </c>
      <c r="G355" s="235"/>
      <c r="H355" s="237" t="s">
        <v>1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162</v>
      </c>
      <c r="AU355" s="244" t="s">
        <v>86</v>
      </c>
      <c r="AV355" s="13" t="s">
        <v>83</v>
      </c>
      <c r="AW355" s="13" t="s">
        <v>32</v>
      </c>
      <c r="AX355" s="13" t="s">
        <v>75</v>
      </c>
      <c r="AY355" s="244" t="s">
        <v>154</v>
      </c>
    </row>
    <row r="356" spans="1:51" s="13" customFormat="1" ht="12">
      <c r="A356" s="13"/>
      <c r="B356" s="234"/>
      <c r="C356" s="235"/>
      <c r="D356" s="236" t="s">
        <v>162</v>
      </c>
      <c r="E356" s="237" t="s">
        <v>1</v>
      </c>
      <c r="F356" s="238" t="s">
        <v>1441</v>
      </c>
      <c r="G356" s="235"/>
      <c r="H356" s="237" t="s">
        <v>1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162</v>
      </c>
      <c r="AU356" s="244" t="s">
        <v>86</v>
      </c>
      <c r="AV356" s="13" t="s">
        <v>83</v>
      </c>
      <c r="AW356" s="13" t="s">
        <v>32</v>
      </c>
      <c r="AX356" s="13" t="s">
        <v>75</v>
      </c>
      <c r="AY356" s="244" t="s">
        <v>154</v>
      </c>
    </row>
    <row r="357" spans="1:51" s="14" customFormat="1" ht="12">
      <c r="A357" s="14"/>
      <c r="B357" s="245"/>
      <c r="C357" s="246"/>
      <c r="D357" s="236" t="s">
        <v>162</v>
      </c>
      <c r="E357" s="247" t="s">
        <v>1</v>
      </c>
      <c r="F357" s="248" t="s">
        <v>217</v>
      </c>
      <c r="G357" s="246"/>
      <c r="H357" s="249">
        <v>10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162</v>
      </c>
      <c r="AU357" s="255" t="s">
        <v>86</v>
      </c>
      <c r="AV357" s="14" t="s">
        <v>86</v>
      </c>
      <c r="AW357" s="14" t="s">
        <v>32</v>
      </c>
      <c r="AX357" s="14" t="s">
        <v>75</v>
      </c>
      <c r="AY357" s="255" t="s">
        <v>154</v>
      </c>
    </row>
    <row r="358" spans="1:51" s="13" customFormat="1" ht="12">
      <c r="A358" s="13"/>
      <c r="B358" s="234"/>
      <c r="C358" s="235"/>
      <c r="D358" s="236" t="s">
        <v>162</v>
      </c>
      <c r="E358" s="237" t="s">
        <v>1</v>
      </c>
      <c r="F358" s="238" t="s">
        <v>1517</v>
      </c>
      <c r="G358" s="235"/>
      <c r="H358" s="237" t="s">
        <v>1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4" t="s">
        <v>162</v>
      </c>
      <c r="AU358" s="244" t="s">
        <v>86</v>
      </c>
      <c r="AV358" s="13" t="s">
        <v>83</v>
      </c>
      <c r="AW358" s="13" t="s">
        <v>32</v>
      </c>
      <c r="AX358" s="13" t="s">
        <v>75</v>
      </c>
      <c r="AY358" s="244" t="s">
        <v>154</v>
      </c>
    </row>
    <row r="359" spans="1:51" s="14" customFormat="1" ht="12">
      <c r="A359" s="14"/>
      <c r="B359" s="245"/>
      <c r="C359" s="246"/>
      <c r="D359" s="236" t="s">
        <v>162</v>
      </c>
      <c r="E359" s="247" t="s">
        <v>1</v>
      </c>
      <c r="F359" s="248" t="s">
        <v>83</v>
      </c>
      <c r="G359" s="246"/>
      <c r="H359" s="249">
        <v>1</v>
      </c>
      <c r="I359" s="250"/>
      <c r="J359" s="246"/>
      <c r="K359" s="246"/>
      <c r="L359" s="251"/>
      <c r="M359" s="252"/>
      <c r="N359" s="253"/>
      <c r="O359" s="253"/>
      <c r="P359" s="253"/>
      <c r="Q359" s="253"/>
      <c r="R359" s="253"/>
      <c r="S359" s="253"/>
      <c r="T359" s="25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5" t="s">
        <v>162</v>
      </c>
      <c r="AU359" s="255" t="s">
        <v>86</v>
      </c>
      <c r="AV359" s="14" t="s">
        <v>86</v>
      </c>
      <c r="AW359" s="14" t="s">
        <v>32</v>
      </c>
      <c r="AX359" s="14" t="s">
        <v>75</v>
      </c>
      <c r="AY359" s="255" t="s">
        <v>154</v>
      </c>
    </row>
    <row r="360" spans="1:51" s="13" customFormat="1" ht="12">
      <c r="A360" s="13"/>
      <c r="B360" s="234"/>
      <c r="C360" s="235"/>
      <c r="D360" s="236" t="s">
        <v>162</v>
      </c>
      <c r="E360" s="237" t="s">
        <v>1</v>
      </c>
      <c r="F360" s="238" t="s">
        <v>1440</v>
      </c>
      <c r="G360" s="235"/>
      <c r="H360" s="237" t="s">
        <v>1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162</v>
      </c>
      <c r="AU360" s="244" t="s">
        <v>86</v>
      </c>
      <c r="AV360" s="13" t="s">
        <v>83</v>
      </c>
      <c r="AW360" s="13" t="s">
        <v>32</v>
      </c>
      <c r="AX360" s="13" t="s">
        <v>75</v>
      </c>
      <c r="AY360" s="244" t="s">
        <v>154</v>
      </c>
    </row>
    <row r="361" spans="1:51" s="13" customFormat="1" ht="12">
      <c r="A361" s="13"/>
      <c r="B361" s="234"/>
      <c r="C361" s="235"/>
      <c r="D361" s="236" t="s">
        <v>162</v>
      </c>
      <c r="E361" s="237" t="s">
        <v>1</v>
      </c>
      <c r="F361" s="238" t="s">
        <v>1442</v>
      </c>
      <c r="G361" s="235"/>
      <c r="H361" s="237" t="s">
        <v>1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162</v>
      </c>
      <c r="AU361" s="244" t="s">
        <v>86</v>
      </c>
      <c r="AV361" s="13" t="s">
        <v>83</v>
      </c>
      <c r="AW361" s="13" t="s">
        <v>32</v>
      </c>
      <c r="AX361" s="13" t="s">
        <v>75</v>
      </c>
      <c r="AY361" s="244" t="s">
        <v>154</v>
      </c>
    </row>
    <row r="362" spans="1:51" s="13" customFormat="1" ht="12">
      <c r="A362" s="13"/>
      <c r="B362" s="234"/>
      <c r="C362" s="235"/>
      <c r="D362" s="236" t="s">
        <v>162</v>
      </c>
      <c r="E362" s="237" t="s">
        <v>1</v>
      </c>
      <c r="F362" s="238" t="s">
        <v>1531</v>
      </c>
      <c r="G362" s="235"/>
      <c r="H362" s="237" t="s">
        <v>1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162</v>
      </c>
      <c r="AU362" s="244" t="s">
        <v>86</v>
      </c>
      <c r="AV362" s="13" t="s">
        <v>83</v>
      </c>
      <c r="AW362" s="13" t="s">
        <v>32</v>
      </c>
      <c r="AX362" s="13" t="s">
        <v>75</v>
      </c>
      <c r="AY362" s="244" t="s">
        <v>154</v>
      </c>
    </row>
    <row r="363" spans="1:51" s="14" customFormat="1" ht="12">
      <c r="A363" s="14"/>
      <c r="B363" s="245"/>
      <c r="C363" s="246"/>
      <c r="D363" s="236" t="s">
        <v>162</v>
      </c>
      <c r="E363" s="247" t="s">
        <v>1</v>
      </c>
      <c r="F363" s="248" t="s">
        <v>171</v>
      </c>
      <c r="G363" s="246"/>
      <c r="H363" s="249">
        <v>0.5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162</v>
      </c>
      <c r="AU363" s="255" t="s">
        <v>86</v>
      </c>
      <c r="AV363" s="14" t="s">
        <v>86</v>
      </c>
      <c r="AW363" s="14" t="s">
        <v>32</v>
      </c>
      <c r="AX363" s="14" t="s">
        <v>75</v>
      </c>
      <c r="AY363" s="255" t="s">
        <v>154</v>
      </c>
    </row>
    <row r="364" spans="1:51" s="15" customFormat="1" ht="12">
      <c r="A364" s="15"/>
      <c r="B364" s="256"/>
      <c r="C364" s="257"/>
      <c r="D364" s="236" t="s">
        <v>162</v>
      </c>
      <c r="E364" s="258" t="s">
        <v>1</v>
      </c>
      <c r="F364" s="259" t="s">
        <v>172</v>
      </c>
      <c r="G364" s="257"/>
      <c r="H364" s="260">
        <v>56.5</v>
      </c>
      <c r="I364" s="261"/>
      <c r="J364" s="257"/>
      <c r="K364" s="257"/>
      <c r="L364" s="262"/>
      <c r="M364" s="263"/>
      <c r="N364" s="264"/>
      <c r="O364" s="264"/>
      <c r="P364" s="264"/>
      <c r="Q364" s="264"/>
      <c r="R364" s="264"/>
      <c r="S364" s="264"/>
      <c r="T364" s="26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6" t="s">
        <v>162</v>
      </c>
      <c r="AU364" s="266" t="s">
        <v>86</v>
      </c>
      <c r="AV364" s="15" t="s">
        <v>160</v>
      </c>
      <c r="AW364" s="15" t="s">
        <v>32</v>
      </c>
      <c r="AX364" s="15" t="s">
        <v>83</v>
      </c>
      <c r="AY364" s="266" t="s">
        <v>154</v>
      </c>
    </row>
    <row r="365" spans="1:65" s="2" customFormat="1" ht="33" customHeight="1">
      <c r="A365" s="39"/>
      <c r="B365" s="40"/>
      <c r="C365" s="220" t="s">
        <v>382</v>
      </c>
      <c r="D365" s="220" t="s">
        <v>156</v>
      </c>
      <c r="E365" s="221" t="s">
        <v>1569</v>
      </c>
      <c r="F365" s="222" t="s">
        <v>1570</v>
      </c>
      <c r="G365" s="223" t="s">
        <v>304</v>
      </c>
      <c r="H365" s="224">
        <v>2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40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0.007</v>
      </c>
      <c r="T365" s="231">
        <f>S365*H365</f>
        <v>0.014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160</v>
      </c>
      <c r="AT365" s="232" t="s">
        <v>156</v>
      </c>
      <c r="AU365" s="232" t="s">
        <v>86</v>
      </c>
      <c r="AY365" s="18" t="s">
        <v>154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83</v>
      </c>
      <c r="BK365" s="233">
        <f>ROUND(I365*H365,2)</f>
        <v>0</v>
      </c>
      <c r="BL365" s="18" t="s">
        <v>160</v>
      </c>
      <c r="BM365" s="232" t="s">
        <v>1571</v>
      </c>
    </row>
    <row r="366" spans="1:51" s="13" customFormat="1" ht="12">
      <c r="A366" s="13"/>
      <c r="B366" s="234"/>
      <c r="C366" s="235"/>
      <c r="D366" s="236" t="s">
        <v>162</v>
      </c>
      <c r="E366" s="237" t="s">
        <v>1</v>
      </c>
      <c r="F366" s="238" t="s">
        <v>1506</v>
      </c>
      <c r="G366" s="235"/>
      <c r="H366" s="237" t="s">
        <v>1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162</v>
      </c>
      <c r="AU366" s="244" t="s">
        <v>86</v>
      </c>
      <c r="AV366" s="13" t="s">
        <v>83</v>
      </c>
      <c r="AW366" s="13" t="s">
        <v>32</v>
      </c>
      <c r="AX366" s="13" t="s">
        <v>75</v>
      </c>
      <c r="AY366" s="244" t="s">
        <v>154</v>
      </c>
    </row>
    <row r="367" spans="1:51" s="13" customFormat="1" ht="12">
      <c r="A367" s="13"/>
      <c r="B367" s="234"/>
      <c r="C367" s="235"/>
      <c r="D367" s="236" t="s">
        <v>162</v>
      </c>
      <c r="E367" s="237" t="s">
        <v>1</v>
      </c>
      <c r="F367" s="238" t="s">
        <v>1442</v>
      </c>
      <c r="G367" s="235"/>
      <c r="H367" s="237" t="s">
        <v>1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162</v>
      </c>
      <c r="AU367" s="244" t="s">
        <v>86</v>
      </c>
      <c r="AV367" s="13" t="s">
        <v>83</v>
      </c>
      <c r="AW367" s="13" t="s">
        <v>32</v>
      </c>
      <c r="AX367" s="13" t="s">
        <v>75</v>
      </c>
      <c r="AY367" s="244" t="s">
        <v>154</v>
      </c>
    </row>
    <row r="368" spans="1:51" s="13" customFormat="1" ht="12">
      <c r="A368" s="13"/>
      <c r="B368" s="234"/>
      <c r="C368" s="235"/>
      <c r="D368" s="236" t="s">
        <v>162</v>
      </c>
      <c r="E368" s="237" t="s">
        <v>1</v>
      </c>
      <c r="F368" s="238" t="s">
        <v>1517</v>
      </c>
      <c r="G368" s="235"/>
      <c r="H368" s="237" t="s">
        <v>1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162</v>
      </c>
      <c r="AU368" s="244" t="s">
        <v>86</v>
      </c>
      <c r="AV368" s="13" t="s">
        <v>83</v>
      </c>
      <c r="AW368" s="13" t="s">
        <v>32</v>
      </c>
      <c r="AX368" s="13" t="s">
        <v>75</v>
      </c>
      <c r="AY368" s="244" t="s">
        <v>154</v>
      </c>
    </row>
    <row r="369" spans="1:51" s="14" customFormat="1" ht="12">
      <c r="A369" s="14"/>
      <c r="B369" s="245"/>
      <c r="C369" s="246"/>
      <c r="D369" s="236" t="s">
        <v>162</v>
      </c>
      <c r="E369" s="247" t="s">
        <v>1</v>
      </c>
      <c r="F369" s="248" t="s">
        <v>86</v>
      </c>
      <c r="G369" s="246"/>
      <c r="H369" s="249">
        <v>2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162</v>
      </c>
      <c r="AU369" s="255" t="s">
        <v>86</v>
      </c>
      <c r="AV369" s="14" t="s">
        <v>86</v>
      </c>
      <c r="AW369" s="14" t="s">
        <v>32</v>
      </c>
      <c r="AX369" s="14" t="s">
        <v>83</v>
      </c>
      <c r="AY369" s="255" t="s">
        <v>154</v>
      </c>
    </row>
    <row r="370" spans="1:65" s="2" customFormat="1" ht="33" customHeight="1">
      <c r="A370" s="39"/>
      <c r="B370" s="40"/>
      <c r="C370" s="220" t="s">
        <v>388</v>
      </c>
      <c r="D370" s="220" t="s">
        <v>156</v>
      </c>
      <c r="E370" s="221" t="s">
        <v>1572</v>
      </c>
      <c r="F370" s="222" t="s">
        <v>1573</v>
      </c>
      <c r="G370" s="223" t="s">
        <v>304</v>
      </c>
      <c r="H370" s="224">
        <v>1</v>
      </c>
      <c r="I370" s="225"/>
      <c r="J370" s="226">
        <f>ROUND(I370*H370,2)</f>
        <v>0</v>
      </c>
      <c r="K370" s="227"/>
      <c r="L370" s="45"/>
      <c r="M370" s="228" t="s">
        <v>1</v>
      </c>
      <c r="N370" s="229" t="s">
        <v>40</v>
      </c>
      <c r="O370" s="92"/>
      <c r="P370" s="230">
        <f>O370*H370</f>
        <v>0</v>
      </c>
      <c r="Q370" s="230">
        <v>0</v>
      </c>
      <c r="R370" s="230">
        <f>Q370*H370</f>
        <v>0</v>
      </c>
      <c r="S370" s="230">
        <v>0.015</v>
      </c>
      <c r="T370" s="231">
        <f>S370*H370</f>
        <v>0.015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2" t="s">
        <v>160</v>
      </c>
      <c r="AT370" s="232" t="s">
        <v>156</v>
      </c>
      <c r="AU370" s="232" t="s">
        <v>86</v>
      </c>
      <c r="AY370" s="18" t="s">
        <v>154</v>
      </c>
      <c r="BE370" s="233">
        <f>IF(N370="základní",J370,0)</f>
        <v>0</v>
      </c>
      <c r="BF370" s="233">
        <f>IF(N370="snížená",J370,0)</f>
        <v>0</v>
      </c>
      <c r="BG370" s="233">
        <f>IF(N370="zákl. přenesená",J370,0)</f>
        <v>0</v>
      </c>
      <c r="BH370" s="233">
        <f>IF(N370="sníž. přenesená",J370,0)</f>
        <v>0</v>
      </c>
      <c r="BI370" s="233">
        <f>IF(N370="nulová",J370,0)</f>
        <v>0</v>
      </c>
      <c r="BJ370" s="18" t="s">
        <v>83</v>
      </c>
      <c r="BK370" s="233">
        <f>ROUND(I370*H370,2)</f>
        <v>0</v>
      </c>
      <c r="BL370" s="18" t="s">
        <v>160</v>
      </c>
      <c r="BM370" s="232" t="s">
        <v>1574</v>
      </c>
    </row>
    <row r="371" spans="1:51" s="13" customFormat="1" ht="12">
      <c r="A371" s="13"/>
      <c r="B371" s="234"/>
      <c r="C371" s="235"/>
      <c r="D371" s="236" t="s">
        <v>162</v>
      </c>
      <c r="E371" s="237" t="s">
        <v>1</v>
      </c>
      <c r="F371" s="238" t="s">
        <v>1506</v>
      </c>
      <c r="G371" s="235"/>
      <c r="H371" s="237" t="s">
        <v>1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162</v>
      </c>
      <c r="AU371" s="244" t="s">
        <v>86</v>
      </c>
      <c r="AV371" s="13" t="s">
        <v>83</v>
      </c>
      <c r="AW371" s="13" t="s">
        <v>32</v>
      </c>
      <c r="AX371" s="13" t="s">
        <v>75</v>
      </c>
      <c r="AY371" s="244" t="s">
        <v>154</v>
      </c>
    </row>
    <row r="372" spans="1:51" s="13" customFormat="1" ht="12">
      <c r="A372" s="13"/>
      <c r="B372" s="234"/>
      <c r="C372" s="235"/>
      <c r="D372" s="236" t="s">
        <v>162</v>
      </c>
      <c r="E372" s="237" t="s">
        <v>1</v>
      </c>
      <c r="F372" s="238" t="s">
        <v>1442</v>
      </c>
      <c r="G372" s="235"/>
      <c r="H372" s="237" t="s">
        <v>1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162</v>
      </c>
      <c r="AU372" s="244" t="s">
        <v>86</v>
      </c>
      <c r="AV372" s="13" t="s">
        <v>83</v>
      </c>
      <c r="AW372" s="13" t="s">
        <v>32</v>
      </c>
      <c r="AX372" s="13" t="s">
        <v>75</v>
      </c>
      <c r="AY372" s="244" t="s">
        <v>154</v>
      </c>
    </row>
    <row r="373" spans="1:51" s="13" customFormat="1" ht="12">
      <c r="A373" s="13"/>
      <c r="B373" s="234"/>
      <c r="C373" s="235"/>
      <c r="D373" s="236" t="s">
        <v>162</v>
      </c>
      <c r="E373" s="237" t="s">
        <v>1</v>
      </c>
      <c r="F373" s="238" t="s">
        <v>1517</v>
      </c>
      <c r="G373" s="235"/>
      <c r="H373" s="237" t="s">
        <v>1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162</v>
      </c>
      <c r="AU373" s="244" t="s">
        <v>86</v>
      </c>
      <c r="AV373" s="13" t="s">
        <v>83</v>
      </c>
      <c r="AW373" s="13" t="s">
        <v>32</v>
      </c>
      <c r="AX373" s="13" t="s">
        <v>75</v>
      </c>
      <c r="AY373" s="244" t="s">
        <v>154</v>
      </c>
    </row>
    <row r="374" spans="1:51" s="14" customFormat="1" ht="12">
      <c r="A374" s="14"/>
      <c r="B374" s="245"/>
      <c r="C374" s="246"/>
      <c r="D374" s="236" t="s">
        <v>162</v>
      </c>
      <c r="E374" s="247" t="s">
        <v>1</v>
      </c>
      <c r="F374" s="248" t="s">
        <v>83</v>
      </c>
      <c r="G374" s="246"/>
      <c r="H374" s="249">
        <v>1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162</v>
      </c>
      <c r="AU374" s="255" t="s">
        <v>86</v>
      </c>
      <c r="AV374" s="14" t="s">
        <v>86</v>
      </c>
      <c r="AW374" s="14" t="s">
        <v>32</v>
      </c>
      <c r="AX374" s="14" t="s">
        <v>83</v>
      </c>
      <c r="AY374" s="255" t="s">
        <v>154</v>
      </c>
    </row>
    <row r="375" spans="1:65" s="2" customFormat="1" ht="33" customHeight="1">
      <c r="A375" s="39"/>
      <c r="B375" s="40"/>
      <c r="C375" s="220" t="s">
        <v>392</v>
      </c>
      <c r="D375" s="220" t="s">
        <v>156</v>
      </c>
      <c r="E375" s="221" t="s">
        <v>1575</v>
      </c>
      <c r="F375" s="222" t="s">
        <v>1576</v>
      </c>
      <c r="G375" s="223" t="s">
        <v>304</v>
      </c>
      <c r="H375" s="224">
        <v>17.5</v>
      </c>
      <c r="I375" s="225"/>
      <c r="J375" s="226">
        <f>ROUND(I375*H375,2)</f>
        <v>0</v>
      </c>
      <c r="K375" s="227"/>
      <c r="L375" s="45"/>
      <c r="M375" s="228" t="s">
        <v>1</v>
      </c>
      <c r="N375" s="229" t="s">
        <v>40</v>
      </c>
      <c r="O375" s="92"/>
      <c r="P375" s="230">
        <f>O375*H375</f>
        <v>0</v>
      </c>
      <c r="Q375" s="230">
        <v>0</v>
      </c>
      <c r="R375" s="230">
        <f>Q375*H375</f>
        <v>0</v>
      </c>
      <c r="S375" s="230">
        <v>0.034</v>
      </c>
      <c r="T375" s="231">
        <f>S375*H375</f>
        <v>0.5950000000000001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2" t="s">
        <v>160</v>
      </c>
      <c r="AT375" s="232" t="s">
        <v>156</v>
      </c>
      <c r="AU375" s="232" t="s">
        <v>86</v>
      </c>
      <c r="AY375" s="18" t="s">
        <v>154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8" t="s">
        <v>83</v>
      </c>
      <c r="BK375" s="233">
        <f>ROUND(I375*H375,2)</f>
        <v>0</v>
      </c>
      <c r="BL375" s="18" t="s">
        <v>160</v>
      </c>
      <c r="BM375" s="232" t="s">
        <v>1577</v>
      </c>
    </row>
    <row r="376" spans="1:51" s="13" customFormat="1" ht="12">
      <c r="A376" s="13"/>
      <c r="B376" s="234"/>
      <c r="C376" s="235"/>
      <c r="D376" s="236" t="s">
        <v>162</v>
      </c>
      <c r="E376" s="237" t="s">
        <v>1</v>
      </c>
      <c r="F376" s="238" t="s">
        <v>1437</v>
      </c>
      <c r="G376" s="235"/>
      <c r="H376" s="237" t="s">
        <v>1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162</v>
      </c>
      <c r="AU376" s="244" t="s">
        <v>86</v>
      </c>
      <c r="AV376" s="13" t="s">
        <v>83</v>
      </c>
      <c r="AW376" s="13" t="s">
        <v>32</v>
      </c>
      <c r="AX376" s="13" t="s">
        <v>75</v>
      </c>
      <c r="AY376" s="244" t="s">
        <v>154</v>
      </c>
    </row>
    <row r="377" spans="1:51" s="13" customFormat="1" ht="12">
      <c r="A377" s="13"/>
      <c r="B377" s="234"/>
      <c r="C377" s="235"/>
      <c r="D377" s="236" t="s">
        <v>162</v>
      </c>
      <c r="E377" s="237" t="s">
        <v>1</v>
      </c>
      <c r="F377" s="238" t="s">
        <v>1442</v>
      </c>
      <c r="G377" s="235"/>
      <c r="H377" s="237" t="s">
        <v>1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162</v>
      </c>
      <c r="AU377" s="244" t="s">
        <v>86</v>
      </c>
      <c r="AV377" s="13" t="s">
        <v>83</v>
      </c>
      <c r="AW377" s="13" t="s">
        <v>32</v>
      </c>
      <c r="AX377" s="13" t="s">
        <v>75</v>
      </c>
      <c r="AY377" s="244" t="s">
        <v>154</v>
      </c>
    </row>
    <row r="378" spans="1:51" s="13" customFormat="1" ht="12">
      <c r="A378" s="13"/>
      <c r="B378" s="234"/>
      <c r="C378" s="235"/>
      <c r="D378" s="236" t="s">
        <v>162</v>
      </c>
      <c r="E378" s="237" t="s">
        <v>1</v>
      </c>
      <c r="F378" s="238" t="s">
        <v>1517</v>
      </c>
      <c r="G378" s="235"/>
      <c r="H378" s="237" t="s">
        <v>1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162</v>
      </c>
      <c r="AU378" s="244" t="s">
        <v>86</v>
      </c>
      <c r="AV378" s="13" t="s">
        <v>83</v>
      </c>
      <c r="AW378" s="13" t="s">
        <v>32</v>
      </c>
      <c r="AX378" s="13" t="s">
        <v>75</v>
      </c>
      <c r="AY378" s="244" t="s">
        <v>154</v>
      </c>
    </row>
    <row r="379" spans="1:51" s="14" customFormat="1" ht="12">
      <c r="A379" s="14"/>
      <c r="B379" s="245"/>
      <c r="C379" s="246"/>
      <c r="D379" s="236" t="s">
        <v>162</v>
      </c>
      <c r="E379" s="247" t="s">
        <v>1</v>
      </c>
      <c r="F379" s="248" t="s">
        <v>267</v>
      </c>
      <c r="G379" s="246"/>
      <c r="H379" s="249">
        <v>16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5" t="s">
        <v>162</v>
      </c>
      <c r="AU379" s="255" t="s">
        <v>86</v>
      </c>
      <c r="AV379" s="14" t="s">
        <v>86</v>
      </c>
      <c r="AW379" s="14" t="s">
        <v>32</v>
      </c>
      <c r="AX379" s="14" t="s">
        <v>75</v>
      </c>
      <c r="AY379" s="255" t="s">
        <v>154</v>
      </c>
    </row>
    <row r="380" spans="1:51" s="14" customFormat="1" ht="12">
      <c r="A380" s="14"/>
      <c r="B380" s="245"/>
      <c r="C380" s="246"/>
      <c r="D380" s="236" t="s">
        <v>162</v>
      </c>
      <c r="E380" s="247" t="s">
        <v>1</v>
      </c>
      <c r="F380" s="248" t="s">
        <v>1578</v>
      </c>
      <c r="G380" s="246"/>
      <c r="H380" s="249">
        <v>1.5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162</v>
      </c>
      <c r="AU380" s="255" t="s">
        <v>86</v>
      </c>
      <c r="AV380" s="14" t="s">
        <v>86</v>
      </c>
      <c r="AW380" s="14" t="s">
        <v>32</v>
      </c>
      <c r="AX380" s="14" t="s">
        <v>75</v>
      </c>
      <c r="AY380" s="255" t="s">
        <v>154</v>
      </c>
    </row>
    <row r="381" spans="1:51" s="15" customFormat="1" ht="12">
      <c r="A381" s="15"/>
      <c r="B381" s="256"/>
      <c r="C381" s="257"/>
      <c r="D381" s="236" t="s">
        <v>162</v>
      </c>
      <c r="E381" s="258" t="s">
        <v>1</v>
      </c>
      <c r="F381" s="259" t="s">
        <v>172</v>
      </c>
      <c r="G381" s="257"/>
      <c r="H381" s="260">
        <v>17.5</v>
      </c>
      <c r="I381" s="261"/>
      <c r="J381" s="257"/>
      <c r="K381" s="257"/>
      <c r="L381" s="262"/>
      <c r="M381" s="263"/>
      <c r="N381" s="264"/>
      <c r="O381" s="264"/>
      <c r="P381" s="264"/>
      <c r="Q381" s="264"/>
      <c r="R381" s="264"/>
      <c r="S381" s="264"/>
      <c r="T381" s="26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6" t="s">
        <v>162</v>
      </c>
      <c r="AU381" s="266" t="s">
        <v>86</v>
      </c>
      <c r="AV381" s="15" t="s">
        <v>160</v>
      </c>
      <c r="AW381" s="15" t="s">
        <v>32</v>
      </c>
      <c r="AX381" s="15" t="s">
        <v>83</v>
      </c>
      <c r="AY381" s="266" t="s">
        <v>154</v>
      </c>
    </row>
    <row r="382" spans="1:65" s="2" customFormat="1" ht="24.15" customHeight="1">
      <c r="A382" s="39"/>
      <c r="B382" s="40"/>
      <c r="C382" s="220" t="s">
        <v>397</v>
      </c>
      <c r="D382" s="220" t="s">
        <v>156</v>
      </c>
      <c r="E382" s="221" t="s">
        <v>1579</v>
      </c>
      <c r="F382" s="222" t="s">
        <v>1580</v>
      </c>
      <c r="G382" s="223" t="s">
        <v>304</v>
      </c>
      <c r="H382" s="224">
        <v>0.5</v>
      </c>
      <c r="I382" s="225"/>
      <c r="J382" s="226">
        <f>ROUND(I382*H382,2)</f>
        <v>0</v>
      </c>
      <c r="K382" s="227"/>
      <c r="L382" s="45"/>
      <c r="M382" s="228" t="s">
        <v>1</v>
      </c>
      <c r="N382" s="229" t="s">
        <v>40</v>
      </c>
      <c r="O382" s="92"/>
      <c r="P382" s="230">
        <f>O382*H382</f>
        <v>0</v>
      </c>
      <c r="Q382" s="230">
        <v>0.00113</v>
      </c>
      <c r="R382" s="230">
        <f>Q382*H382</f>
        <v>0.000565</v>
      </c>
      <c r="S382" s="230">
        <v>0.011</v>
      </c>
      <c r="T382" s="231">
        <f>S382*H382</f>
        <v>0.0055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2" t="s">
        <v>160</v>
      </c>
      <c r="AT382" s="232" t="s">
        <v>156</v>
      </c>
      <c r="AU382" s="232" t="s">
        <v>86</v>
      </c>
      <c r="AY382" s="18" t="s">
        <v>154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8" t="s">
        <v>83</v>
      </c>
      <c r="BK382" s="233">
        <f>ROUND(I382*H382,2)</f>
        <v>0</v>
      </c>
      <c r="BL382" s="18" t="s">
        <v>160</v>
      </c>
      <c r="BM382" s="232" t="s">
        <v>1581</v>
      </c>
    </row>
    <row r="383" spans="1:51" s="13" customFormat="1" ht="12">
      <c r="A383" s="13"/>
      <c r="B383" s="234"/>
      <c r="C383" s="235"/>
      <c r="D383" s="236" t="s">
        <v>162</v>
      </c>
      <c r="E383" s="237" t="s">
        <v>1</v>
      </c>
      <c r="F383" s="238" t="s">
        <v>1506</v>
      </c>
      <c r="G383" s="235"/>
      <c r="H383" s="237" t="s">
        <v>1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4" t="s">
        <v>162</v>
      </c>
      <c r="AU383" s="244" t="s">
        <v>86</v>
      </c>
      <c r="AV383" s="13" t="s">
        <v>83</v>
      </c>
      <c r="AW383" s="13" t="s">
        <v>32</v>
      </c>
      <c r="AX383" s="13" t="s">
        <v>75</v>
      </c>
      <c r="AY383" s="244" t="s">
        <v>154</v>
      </c>
    </row>
    <row r="384" spans="1:51" s="13" customFormat="1" ht="12">
      <c r="A384" s="13"/>
      <c r="B384" s="234"/>
      <c r="C384" s="235"/>
      <c r="D384" s="236" t="s">
        <v>162</v>
      </c>
      <c r="E384" s="237" t="s">
        <v>1</v>
      </c>
      <c r="F384" s="238" t="s">
        <v>1442</v>
      </c>
      <c r="G384" s="235"/>
      <c r="H384" s="237" t="s">
        <v>1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162</v>
      </c>
      <c r="AU384" s="244" t="s">
        <v>86</v>
      </c>
      <c r="AV384" s="13" t="s">
        <v>83</v>
      </c>
      <c r="AW384" s="13" t="s">
        <v>32</v>
      </c>
      <c r="AX384" s="13" t="s">
        <v>75</v>
      </c>
      <c r="AY384" s="244" t="s">
        <v>154</v>
      </c>
    </row>
    <row r="385" spans="1:51" s="13" customFormat="1" ht="12">
      <c r="A385" s="13"/>
      <c r="B385" s="234"/>
      <c r="C385" s="235"/>
      <c r="D385" s="236" t="s">
        <v>162</v>
      </c>
      <c r="E385" s="237" t="s">
        <v>1</v>
      </c>
      <c r="F385" s="238" t="s">
        <v>1504</v>
      </c>
      <c r="G385" s="235"/>
      <c r="H385" s="237" t="s">
        <v>1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162</v>
      </c>
      <c r="AU385" s="244" t="s">
        <v>86</v>
      </c>
      <c r="AV385" s="13" t="s">
        <v>83</v>
      </c>
      <c r="AW385" s="13" t="s">
        <v>32</v>
      </c>
      <c r="AX385" s="13" t="s">
        <v>75</v>
      </c>
      <c r="AY385" s="244" t="s">
        <v>154</v>
      </c>
    </row>
    <row r="386" spans="1:51" s="14" customFormat="1" ht="12">
      <c r="A386" s="14"/>
      <c r="B386" s="245"/>
      <c r="C386" s="246"/>
      <c r="D386" s="236" t="s">
        <v>162</v>
      </c>
      <c r="E386" s="247" t="s">
        <v>1</v>
      </c>
      <c r="F386" s="248" t="s">
        <v>171</v>
      </c>
      <c r="G386" s="246"/>
      <c r="H386" s="249">
        <v>0.5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162</v>
      </c>
      <c r="AU386" s="255" t="s">
        <v>86</v>
      </c>
      <c r="AV386" s="14" t="s">
        <v>86</v>
      </c>
      <c r="AW386" s="14" t="s">
        <v>32</v>
      </c>
      <c r="AX386" s="14" t="s">
        <v>83</v>
      </c>
      <c r="AY386" s="255" t="s">
        <v>154</v>
      </c>
    </row>
    <row r="387" spans="1:65" s="2" customFormat="1" ht="24.15" customHeight="1">
      <c r="A387" s="39"/>
      <c r="B387" s="40"/>
      <c r="C387" s="220" t="s">
        <v>405</v>
      </c>
      <c r="D387" s="220" t="s">
        <v>156</v>
      </c>
      <c r="E387" s="221" t="s">
        <v>1582</v>
      </c>
      <c r="F387" s="222" t="s">
        <v>1583</v>
      </c>
      <c r="G387" s="223" t="s">
        <v>304</v>
      </c>
      <c r="H387" s="224">
        <v>2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40</v>
      </c>
      <c r="O387" s="92"/>
      <c r="P387" s="230">
        <f>O387*H387</f>
        <v>0</v>
      </c>
      <c r="Q387" s="230">
        <v>0.00128</v>
      </c>
      <c r="R387" s="230">
        <f>Q387*H387</f>
        <v>0.00256</v>
      </c>
      <c r="S387" s="230">
        <v>0.021</v>
      </c>
      <c r="T387" s="231">
        <f>S387*H387</f>
        <v>0.042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160</v>
      </c>
      <c r="AT387" s="232" t="s">
        <v>156</v>
      </c>
      <c r="AU387" s="232" t="s">
        <v>86</v>
      </c>
      <c r="AY387" s="18" t="s">
        <v>154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83</v>
      </c>
      <c r="BK387" s="233">
        <f>ROUND(I387*H387,2)</f>
        <v>0</v>
      </c>
      <c r="BL387" s="18" t="s">
        <v>160</v>
      </c>
      <c r="BM387" s="232" t="s">
        <v>1584</v>
      </c>
    </row>
    <row r="388" spans="1:51" s="13" customFormat="1" ht="12">
      <c r="A388" s="13"/>
      <c r="B388" s="234"/>
      <c r="C388" s="235"/>
      <c r="D388" s="236" t="s">
        <v>162</v>
      </c>
      <c r="E388" s="237" t="s">
        <v>1</v>
      </c>
      <c r="F388" s="238" t="s">
        <v>1437</v>
      </c>
      <c r="G388" s="235"/>
      <c r="H388" s="237" t="s">
        <v>1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162</v>
      </c>
      <c r="AU388" s="244" t="s">
        <v>86</v>
      </c>
      <c r="AV388" s="13" t="s">
        <v>83</v>
      </c>
      <c r="AW388" s="13" t="s">
        <v>32</v>
      </c>
      <c r="AX388" s="13" t="s">
        <v>75</v>
      </c>
      <c r="AY388" s="244" t="s">
        <v>154</v>
      </c>
    </row>
    <row r="389" spans="1:51" s="13" customFormat="1" ht="12">
      <c r="A389" s="13"/>
      <c r="B389" s="234"/>
      <c r="C389" s="235"/>
      <c r="D389" s="236" t="s">
        <v>162</v>
      </c>
      <c r="E389" s="237" t="s">
        <v>1</v>
      </c>
      <c r="F389" s="238" t="s">
        <v>1442</v>
      </c>
      <c r="G389" s="235"/>
      <c r="H389" s="237" t="s">
        <v>1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162</v>
      </c>
      <c r="AU389" s="244" t="s">
        <v>86</v>
      </c>
      <c r="AV389" s="13" t="s">
        <v>83</v>
      </c>
      <c r="AW389" s="13" t="s">
        <v>32</v>
      </c>
      <c r="AX389" s="13" t="s">
        <v>75</v>
      </c>
      <c r="AY389" s="244" t="s">
        <v>154</v>
      </c>
    </row>
    <row r="390" spans="1:51" s="13" customFormat="1" ht="12">
      <c r="A390" s="13"/>
      <c r="B390" s="234"/>
      <c r="C390" s="235"/>
      <c r="D390" s="236" t="s">
        <v>162</v>
      </c>
      <c r="E390" s="237" t="s">
        <v>1</v>
      </c>
      <c r="F390" s="238" t="s">
        <v>1504</v>
      </c>
      <c r="G390" s="235"/>
      <c r="H390" s="237" t="s">
        <v>1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162</v>
      </c>
      <c r="AU390" s="244" t="s">
        <v>86</v>
      </c>
      <c r="AV390" s="13" t="s">
        <v>83</v>
      </c>
      <c r="AW390" s="13" t="s">
        <v>32</v>
      </c>
      <c r="AX390" s="13" t="s">
        <v>75</v>
      </c>
      <c r="AY390" s="244" t="s">
        <v>154</v>
      </c>
    </row>
    <row r="391" spans="1:51" s="14" customFormat="1" ht="12">
      <c r="A391" s="14"/>
      <c r="B391" s="245"/>
      <c r="C391" s="246"/>
      <c r="D391" s="236" t="s">
        <v>162</v>
      </c>
      <c r="E391" s="247" t="s">
        <v>1</v>
      </c>
      <c r="F391" s="248" t="s">
        <v>1585</v>
      </c>
      <c r="G391" s="246"/>
      <c r="H391" s="249">
        <v>2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5" t="s">
        <v>162</v>
      </c>
      <c r="AU391" s="255" t="s">
        <v>86</v>
      </c>
      <c r="AV391" s="14" t="s">
        <v>86</v>
      </c>
      <c r="AW391" s="14" t="s">
        <v>32</v>
      </c>
      <c r="AX391" s="14" t="s">
        <v>83</v>
      </c>
      <c r="AY391" s="255" t="s">
        <v>154</v>
      </c>
    </row>
    <row r="392" spans="1:63" s="12" customFormat="1" ht="22.8" customHeight="1">
      <c r="A392" s="12"/>
      <c r="B392" s="204"/>
      <c r="C392" s="205"/>
      <c r="D392" s="206" t="s">
        <v>74</v>
      </c>
      <c r="E392" s="218" t="s">
        <v>718</v>
      </c>
      <c r="F392" s="218" t="s">
        <v>719</v>
      </c>
      <c r="G392" s="205"/>
      <c r="H392" s="205"/>
      <c r="I392" s="208"/>
      <c r="J392" s="219">
        <f>BK392</f>
        <v>0</v>
      </c>
      <c r="K392" s="205"/>
      <c r="L392" s="210"/>
      <c r="M392" s="211"/>
      <c r="N392" s="212"/>
      <c r="O392" s="212"/>
      <c r="P392" s="213">
        <f>SUM(P393:P410)</f>
        <v>0</v>
      </c>
      <c r="Q392" s="212"/>
      <c r="R392" s="213">
        <f>SUM(R393:R410)</f>
        <v>0</v>
      </c>
      <c r="S392" s="212"/>
      <c r="T392" s="214">
        <f>SUM(T393:T410)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15" t="s">
        <v>83</v>
      </c>
      <c r="AT392" s="216" t="s">
        <v>74</v>
      </c>
      <c r="AU392" s="216" t="s">
        <v>83</v>
      </c>
      <c r="AY392" s="215" t="s">
        <v>154</v>
      </c>
      <c r="BK392" s="217">
        <f>SUM(BK393:BK410)</f>
        <v>0</v>
      </c>
    </row>
    <row r="393" spans="1:65" s="2" customFormat="1" ht="16.5" customHeight="1">
      <c r="A393" s="39"/>
      <c r="B393" s="40"/>
      <c r="C393" s="220" t="s">
        <v>410</v>
      </c>
      <c r="D393" s="220" t="s">
        <v>156</v>
      </c>
      <c r="E393" s="221" t="s">
        <v>1586</v>
      </c>
      <c r="F393" s="222" t="s">
        <v>1587</v>
      </c>
      <c r="G393" s="223" t="s">
        <v>205</v>
      </c>
      <c r="H393" s="224">
        <v>1.323</v>
      </c>
      <c r="I393" s="225"/>
      <c r="J393" s="226">
        <f>ROUND(I393*H393,2)</f>
        <v>0</v>
      </c>
      <c r="K393" s="227"/>
      <c r="L393" s="45"/>
      <c r="M393" s="228" t="s">
        <v>1</v>
      </c>
      <c r="N393" s="229" t="s">
        <v>40</v>
      </c>
      <c r="O393" s="92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2" t="s">
        <v>160</v>
      </c>
      <c r="AT393" s="232" t="s">
        <v>156</v>
      </c>
      <c r="AU393" s="232" t="s">
        <v>86</v>
      </c>
      <c r="AY393" s="18" t="s">
        <v>154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83</v>
      </c>
      <c r="BK393" s="233">
        <f>ROUND(I393*H393,2)</f>
        <v>0</v>
      </c>
      <c r="BL393" s="18" t="s">
        <v>160</v>
      </c>
      <c r="BM393" s="232" t="s">
        <v>1588</v>
      </c>
    </row>
    <row r="394" spans="1:65" s="2" customFormat="1" ht="24.15" customHeight="1">
      <c r="A394" s="39"/>
      <c r="B394" s="40"/>
      <c r="C394" s="220" t="s">
        <v>418</v>
      </c>
      <c r="D394" s="220" t="s">
        <v>156</v>
      </c>
      <c r="E394" s="221" t="s">
        <v>1589</v>
      </c>
      <c r="F394" s="222" t="s">
        <v>1590</v>
      </c>
      <c r="G394" s="223" t="s">
        <v>205</v>
      </c>
      <c r="H394" s="224">
        <v>1.323</v>
      </c>
      <c r="I394" s="225"/>
      <c r="J394" s="226">
        <f>ROUND(I394*H394,2)</f>
        <v>0</v>
      </c>
      <c r="K394" s="227"/>
      <c r="L394" s="45"/>
      <c r="M394" s="228" t="s">
        <v>1</v>
      </c>
      <c r="N394" s="229" t="s">
        <v>40</v>
      </c>
      <c r="O394" s="92"/>
      <c r="P394" s="230">
        <f>O394*H394</f>
        <v>0</v>
      </c>
      <c r="Q394" s="230">
        <v>0</v>
      </c>
      <c r="R394" s="230">
        <f>Q394*H394</f>
        <v>0</v>
      </c>
      <c r="S394" s="230">
        <v>0</v>
      </c>
      <c r="T394" s="231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2" t="s">
        <v>160</v>
      </c>
      <c r="AT394" s="232" t="s">
        <v>156</v>
      </c>
      <c r="AU394" s="232" t="s">
        <v>86</v>
      </c>
      <c r="AY394" s="18" t="s">
        <v>154</v>
      </c>
      <c r="BE394" s="233">
        <f>IF(N394="základní",J394,0)</f>
        <v>0</v>
      </c>
      <c r="BF394" s="233">
        <f>IF(N394="snížená",J394,0)</f>
        <v>0</v>
      </c>
      <c r="BG394" s="233">
        <f>IF(N394="zákl. přenesená",J394,0)</f>
        <v>0</v>
      </c>
      <c r="BH394" s="233">
        <f>IF(N394="sníž. přenesená",J394,0)</f>
        <v>0</v>
      </c>
      <c r="BI394" s="233">
        <f>IF(N394="nulová",J394,0)</f>
        <v>0</v>
      </c>
      <c r="BJ394" s="18" t="s">
        <v>83</v>
      </c>
      <c r="BK394" s="233">
        <f>ROUND(I394*H394,2)</f>
        <v>0</v>
      </c>
      <c r="BL394" s="18" t="s">
        <v>160</v>
      </c>
      <c r="BM394" s="232" t="s">
        <v>1591</v>
      </c>
    </row>
    <row r="395" spans="1:65" s="2" customFormat="1" ht="24.15" customHeight="1">
      <c r="A395" s="39"/>
      <c r="B395" s="40"/>
      <c r="C395" s="220" t="s">
        <v>431</v>
      </c>
      <c r="D395" s="220" t="s">
        <v>156</v>
      </c>
      <c r="E395" s="221" t="s">
        <v>1592</v>
      </c>
      <c r="F395" s="222" t="s">
        <v>1593</v>
      </c>
      <c r="G395" s="223" t="s">
        <v>205</v>
      </c>
      <c r="H395" s="224">
        <v>15.876</v>
      </c>
      <c r="I395" s="225"/>
      <c r="J395" s="226">
        <f>ROUND(I395*H395,2)</f>
        <v>0</v>
      </c>
      <c r="K395" s="227"/>
      <c r="L395" s="45"/>
      <c r="M395" s="228" t="s">
        <v>1</v>
      </c>
      <c r="N395" s="229" t="s">
        <v>40</v>
      </c>
      <c r="O395" s="92"/>
      <c r="P395" s="230">
        <f>O395*H395</f>
        <v>0</v>
      </c>
      <c r="Q395" s="230">
        <v>0</v>
      </c>
      <c r="R395" s="230">
        <f>Q395*H395</f>
        <v>0</v>
      </c>
      <c r="S395" s="230">
        <v>0</v>
      </c>
      <c r="T395" s="231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2" t="s">
        <v>160</v>
      </c>
      <c r="AT395" s="232" t="s">
        <v>156</v>
      </c>
      <c r="AU395" s="232" t="s">
        <v>86</v>
      </c>
      <c r="AY395" s="18" t="s">
        <v>154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8" t="s">
        <v>83</v>
      </c>
      <c r="BK395" s="233">
        <f>ROUND(I395*H395,2)</f>
        <v>0</v>
      </c>
      <c r="BL395" s="18" t="s">
        <v>160</v>
      </c>
      <c r="BM395" s="232" t="s">
        <v>1594</v>
      </c>
    </row>
    <row r="396" spans="1:51" s="14" customFormat="1" ht="12">
      <c r="A396" s="14"/>
      <c r="B396" s="245"/>
      <c r="C396" s="246"/>
      <c r="D396" s="236" t="s">
        <v>162</v>
      </c>
      <c r="E396" s="247" t="s">
        <v>1</v>
      </c>
      <c r="F396" s="248" t="s">
        <v>1595</v>
      </c>
      <c r="G396" s="246"/>
      <c r="H396" s="249">
        <v>15.876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162</v>
      </c>
      <c r="AU396" s="255" t="s">
        <v>86</v>
      </c>
      <c r="AV396" s="14" t="s">
        <v>86</v>
      </c>
      <c r="AW396" s="14" t="s">
        <v>32</v>
      </c>
      <c r="AX396" s="14" t="s">
        <v>83</v>
      </c>
      <c r="AY396" s="255" t="s">
        <v>154</v>
      </c>
    </row>
    <row r="397" spans="1:65" s="2" customFormat="1" ht="24.15" customHeight="1">
      <c r="A397" s="39"/>
      <c r="B397" s="40"/>
      <c r="C397" s="220" t="s">
        <v>437</v>
      </c>
      <c r="D397" s="220" t="s">
        <v>156</v>
      </c>
      <c r="E397" s="221" t="s">
        <v>1596</v>
      </c>
      <c r="F397" s="222" t="s">
        <v>1597</v>
      </c>
      <c r="G397" s="223" t="s">
        <v>205</v>
      </c>
      <c r="H397" s="224">
        <v>1.323</v>
      </c>
      <c r="I397" s="225"/>
      <c r="J397" s="226">
        <f>ROUND(I397*H397,2)</f>
        <v>0</v>
      </c>
      <c r="K397" s="227"/>
      <c r="L397" s="45"/>
      <c r="M397" s="228" t="s">
        <v>1</v>
      </c>
      <c r="N397" s="229" t="s">
        <v>40</v>
      </c>
      <c r="O397" s="92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160</v>
      </c>
      <c r="AT397" s="232" t="s">
        <v>156</v>
      </c>
      <c r="AU397" s="232" t="s">
        <v>86</v>
      </c>
      <c r="AY397" s="18" t="s">
        <v>154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83</v>
      </c>
      <c r="BK397" s="233">
        <f>ROUND(I397*H397,2)</f>
        <v>0</v>
      </c>
      <c r="BL397" s="18" t="s">
        <v>160</v>
      </c>
      <c r="BM397" s="232" t="s">
        <v>1598</v>
      </c>
    </row>
    <row r="398" spans="1:65" s="2" customFormat="1" ht="37.8" customHeight="1">
      <c r="A398" s="39"/>
      <c r="B398" s="40"/>
      <c r="C398" s="220" t="s">
        <v>441</v>
      </c>
      <c r="D398" s="220" t="s">
        <v>156</v>
      </c>
      <c r="E398" s="221" t="s">
        <v>1599</v>
      </c>
      <c r="F398" s="222" t="s">
        <v>1600</v>
      </c>
      <c r="G398" s="223" t="s">
        <v>205</v>
      </c>
      <c r="H398" s="224">
        <v>0.143</v>
      </c>
      <c r="I398" s="225"/>
      <c r="J398" s="226">
        <f>ROUND(I398*H398,2)</f>
        <v>0</v>
      </c>
      <c r="K398" s="227"/>
      <c r="L398" s="45"/>
      <c r="M398" s="228" t="s">
        <v>1</v>
      </c>
      <c r="N398" s="229" t="s">
        <v>40</v>
      </c>
      <c r="O398" s="92"/>
      <c r="P398" s="230">
        <f>O398*H398</f>
        <v>0</v>
      </c>
      <c r="Q398" s="230">
        <v>0</v>
      </c>
      <c r="R398" s="230">
        <f>Q398*H398</f>
        <v>0</v>
      </c>
      <c r="S398" s="230">
        <v>0</v>
      </c>
      <c r="T398" s="231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2" t="s">
        <v>160</v>
      </c>
      <c r="AT398" s="232" t="s">
        <v>156</v>
      </c>
      <c r="AU398" s="232" t="s">
        <v>86</v>
      </c>
      <c r="AY398" s="18" t="s">
        <v>154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8" t="s">
        <v>83</v>
      </c>
      <c r="BK398" s="233">
        <f>ROUND(I398*H398,2)</f>
        <v>0</v>
      </c>
      <c r="BL398" s="18" t="s">
        <v>160</v>
      </c>
      <c r="BM398" s="232" t="s">
        <v>1601</v>
      </c>
    </row>
    <row r="399" spans="1:51" s="14" customFormat="1" ht="12">
      <c r="A399" s="14"/>
      <c r="B399" s="245"/>
      <c r="C399" s="246"/>
      <c r="D399" s="236" t="s">
        <v>162</v>
      </c>
      <c r="E399" s="247" t="s">
        <v>1</v>
      </c>
      <c r="F399" s="248" t="s">
        <v>1602</v>
      </c>
      <c r="G399" s="246"/>
      <c r="H399" s="249">
        <v>0.143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162</v>
      </c>
      <c r="AU399" s="255" t="s">
        <v>86</v>
      </c>
      <c r="AV399" s="14" t="s">
        <v>86</v>
      </c>
      <c r="AW399" s="14" t="s">
        <v>32</v>
      </c>
      <c r="AX399" s="14" t="s">
        <v>83</v>
      </c>
      <c r="AY399" s="255" t="s">
        <v>154</v>
      </c>
    </row>
    <row r="400" spans="1:65" s="2" customFormat="1" ht="33" customHeight="1">
      <c r="A400" s="39"/>
      <c r="B400" s="40"/>
      <c r="C400" s="220" t="s">
        <v>452</v>
      </c>
      <c r="D400" s="220" t="s">
        <v>156</v>
      </c>
      <c r="E400" s="221" t="s">
        <v>1603</v>
      </c>
      <c r="F400" s="222" t="s">
        <v>1604</v>
      </c>
      <c r="G400" s="223" t="s">
        <v>205</v>
      </c>
      <c r="H400" s="224">
        <v>1.006</v>
      </c>
      <c r="I400" s="225"/>
      <c r="J400" s="226">
        <f>ROUND(I400*H400,2)</f>
        <v>0</v>
      </c>
      <c r="K400" s="227"/>
      <c r="L400" s="45"/>
      <c r="M400" s="228" t="s">
        <v>1</v>
      </c>
      <c r="N400" s="229" t="s">
        <v>40</v>
      </c>
      <c r="O400" s="92"/>
      <c r="P400" s="230">
        <f>O400*H400</f>
        <v>0</v>
      </c>
      <c r="Q400" s="230">
        <v>0</v>
      </c>
      <c r="R400" s="230">
        <f>Q400*H400</f>
        <v>0</v>
      </c>
      <c r="S400" s="230">
        <v>0</v>
      </c>
      <c r="T400" s="231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2" t="s">
        <v>160</v>
      </c>
      <c r="AT400" s="232" t="s">
        <v>156</v>
      </c>
      <c r="AU400" s="232" t="s">
        <v>86</v>
      </c>
      <c r="AY400" s="18" t="s">
        <v>154</v>
      </c>
      <c r="BE400" s="233">
        <f>IF(N400="základní",J400,0)</f>
        <v>0</v>
      </c>
      <c r="BF400" s="233">
        <f>IF(N400="snížená",J400,0)</f>
        <v>0</v>
      </c>
      <c r="BG400" s="233">
        <f>IF(N400="zákl. přenesená",J400,0)</f>
        <v>0</v>
      </c>
      <c r="BH400" s="233">
        <f>IF(N400="sníž. přenesená",J400,0)</f>
        <v>0</v>
      </c>
      <c r="BI400" s="233">
        <f>IF(N400="nulová",J400,0)</f>
        <v>0</v>
      </c>
      <c r="BJ400" s="18" t="s">
        <v>83</v>
      </c>
      <c r="BK400" s="233">
        <f>ROUND(I400*H400,2)</f>
        <v>0</v>
      </c>
      <c r="BL400" s="18" t="s">
        <v>160</v>
      </c>
      <c r="BM400" s="232" t="s">
        <v>1605</v>
      </c>
    </row>
    <row r="401" spans="1:51" s="14" customFormat="1" ht="12">
      <c r="A401" s="14"/>
      <c r="B401" s="245"/>
      <c r="C401" s="246"/>
      <c r="D401" s="236" t="s">
        <v>162</v>
      </c>
      <c r="E401" s="247" t="s">
        <v>1</v>
      </c>
      <c r="F401" s="248" t="s">
        <v>1606</v>
      </c>
      <c r="G401" s="246"/>
      <c r="H401" s="249">
        <v>1.006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162</v>
      </c>
      <c r="AU401" s="255" t="s">
        <v>86</v>
      </c>
      <c r="AV401" s="14" t="s">
        <v>86</v>
      </c>
      <c r="AW401" s="14" t="s">
        <v>32</v>
      </c>
      <c r="AX401" s="14" t="s">
        <v>83</v>
      </c>
      <c r="AY401" s="255" t="s">
        <v>154</v>
      </c>
    </row>
    <row r="402" spans="1:65" s="2" customFormat="1" ht="37.8" customHeight="1">
      <c r="A402" s="39"/>
      <c r="B402" s="40"/>
      <c r="C402" s="220" t="s">
        <v>456</v>
      </c>
      <c r="D402" s="220" t="s">
        <v>156</v>
      </c>
      <c r="E402" s="221" t="s">
        <v>1607</v>
      </c>
      <c r="F402" s="222" t="s">
        <v>1608</v>
      </c>
      <c r="G402" s="223" t="s">
        <v>205</v>
      </c>
      <c r="H402" s="224">
        <v>0.058</v>
      </c>
      <c r="I402" s="225"/>
      <c r="J402" s="226">
        <f>ROUND(I402*H402,2)</f>
        <v>0</v>
      </c>
      <c r="K402" s="227"/>
      <c r="L402" s="45"/>
      <c r="M402" s="228" t="s">
        <v>1</v>
      </c>
      <c r="N402" s="229" t="s">
        <v>40</v>
      </c>
      <c r="O402" s="92"/>
      <c r="P402" s="230">
        <f>O402*H402</f>
        <v>0</v>
      </c>
      <c r="Q402" s="230">
        <v>0</v>
      </c>
      <c r="R402" s="230">
        <f>Q402*H402</f>
        <v>0</v>
      </c>
      <c r="S402" s="230">
        <v>0</v>
      </c>
      <c r="T402" s="231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2" t="s">
        <v>160</v>
      </c>
      <c r="AT402" s="232" t="s">
        <v>156</v>
      </c>
      <c r="AU402" s="232" t="s">
        <v>86</v>
      </c>
      <c r="AY402" s="18" t="s">
        <v>154</v>
      </c>
      <c r="BE402" s="233">
        <f>IF(N402="základní",J402,0)</f>
        <v>0</v>
      </c>
      <c r="BF402" s="233">
        <f>IF(N402="snížená",J402,0)</f>
        <v>0</v>
      </c>
      <c r="BG402" s="233">
        <f>IF(N402="zákl. přenesená",J402,0)</f>
        <v>0</v>
      </c>
      <c r="BH402" s="233">
        <f>IF(N402="sníž. přenesená",J402,0)</f>
        <v>0</v>
      </c>
      <c r="BI402" s="233">
        <f>IF(N402="nulová",J402,0)</f>
        <v>0</v>
      </c>
      <c r="BJ402" s="18" t="s">
        <v>83</v>
      </c>
      <c r="BK402" s="233">
        <f>ROUND(I402*H402,2)</f>
        <v>0</v>
      </c>
      <c r="BL402" s="18" t="s">
        <v>160</v>
      </c>
      <c r="BM402" s="232" t="s">
        <v>1609</v>
      </c>
    </row>
    <row r="403" spans="1:51" s="13" customFormat="1" ht="12">
      <c r="A403" s="13"/>
      <c r="B403" s="234"/>
      <c r="C403" s="235"/>
      <c r="D403" s="236" t="s">
        <v>162</v>
      </c>
      <c r="E403" s="237" t="s">
        <v>1</v>
      </c>
      <c r="F403" s="238" t="s">
        <v>1610</v>
      </c>
      <c r="G403" s="235"/>
      <c r="H403" s="237" t="s">
        <v>1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162</v>
      </c>
      <c r="AU403" s="244" t="s">
        <v>86</v>
      </c>
      <c r="AV403" s="13" t="s">
        <v>83</v>
      </c>
      <c r="AW403" s="13" t="s">
        <v>32</v>
      </c>
      <c r="AX403" s="13" t="s">
        <v>75</v>
      </c>
      <c r="AY403" s="244" t="s">
        <v>154</v>
      </c>
    </row>
    <row r="404" spans="1:51" s="14" customFormat="1" ht="12">
      <c r="A404" s="14"/>
      <c r="B404" s="245"/>
      <c r="C404" s="246"/>
      <c r="D404" s="236" t="s">
        <v>162</v>
      </c>
      <c r="E404" s="247" t="s">
        <v>1</v>
      </c>
      <c r="F404" s="248" t="s">
        <v>1611</v>
      </c>
      <c r="G404" s="246"/>
      <c r="H404" s="249">
        <v>0.058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5" t="s">
        <v>162</v>
      </c>
      <c r="AU404" s="255" t="s">
        <v>86</v>
      </c>
      <c r="AV404" s="14" t="s">
        <v>86</v>
      </c>
      <c r="AW404" s="14" t="s">
        <v>32</v>
      </c>
      <c r="AX404" s="14" t="s">
        <v>83</v>
      </c>
      <c r="AY404" s="255" t="s">
        <v>154</v>
      </c>
    </row>
    <row r="405" spans="1:65" s="2" customFormat="1" ht="33" customHeight="1">
      <c r="A405" s="39"/>
      <c r="B405" s="40"/>
      <c r="C405" s="220" t="s">
        <v>461</v>
      </c>
      <c r="D405" s="220" t="s">
        <v>156</v>
      </c>
      <c r="E405" s="221" t="s">
        <v>735</v>
      </c>
      <c r="F405" s="222" t="s">
        <v>736</v>
      </c>
      <c r="G405" s="223" t="s">
        <v>205</v>
      </c>
      <c r="H405" s="224">
        <v>0.116</v>
      </c>
      <c r="I405" s="225"/>
      <c r="J405" s="226">
        <f>ROUND(I405*H405,2)</f>
        <v>0</v>
      </c>
      <c r="K405" s="227"/>
      <c r="L405" s="45"/>
      <c r="M405" s="228" t="s">
        <v>1</v>
      </c>
      <c r="N405" s="229" t="s">
        <v>40</v>
      </c>
      <c r="O405" s="92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2" t="s">
        <v>160</v>
      </c>
      <c r="AT405" s="232" t="s">
        <v>156</v>
      </c>
      <c r="AU405" s="232" t="s">
        <v>86</v>
      </c>
      <c r="AY405" s="18" t="s">
        <v>154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8" t="s">
        <v>83</v>
      </c>
      <c r="BK405" s="233">
        <f>ROUND(I405*H405,2)</f>
        <v>0</v>
      </c>
      <c r="BL405" s="18" t="s">
        <v>160</v>
      </c>
      <c r="BM405" s="232" t="s">
        <v>1612</v>
      </c>
    </row>
    <row r="406" spans="1:51" s="13" customFormat="1" ht="12">
      <c r="A406" s="13"/>
      <c r="B406" s="234"/>
      <c r="C406" s="235"/>
      <c r="D406" s="236" t="s">
        <v>162</v>
      </c>
      <c r="E406" s="237" t="s">
        <v>1</v>
      </c>
      <c r="F406" s="238" t="s">
        <v>1613</v>
      </c>
      <c r="G406" s="235"/>
      <c r="H406" s="237" t="s">
        <v>1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162</v>
      </c>
      <c r="AU406" s="244" t="s">
        <v>86</v>
      </c>
      <c r="AV406" s="13" t="s">
        <v>83</v>
      </c>
      <c r="AW406" s="13" t="s">
        <v>32</v>
      </c>
      <c r="AX406" s="13" t="s">
        <v>75</v>
      </c>
      <c r="AY406" s="244" t="s">
        <v>154</v>
      </c>
    </row>
    <row r="407" spans="1:51" s="14" customFormat="1" ht="12">
      <c r="A407" s="14"/>
      <c r="B407" s="245"/>
      <c r="C407" s="246"/>
      <c r="D407" s="236" t="s">
        <v>162</v>
      </c>
      <c r="E407" s="247" t="s">
        <v>1</v>
      </c>
      <c r="F407" s="248" t="s">
        <v>1614</v>
      </c>
      <c r="G407" s="246"/>
      <c r="H407" s="249">
        <v>0.048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162</v>
      </c>
      <c r="AU407" s="255" t="s">
        <v>86</v>
      </c>
      <c r="AV407" s="14" t="s">
        <v>86</v>
      </c>
      <c r="AW407" s="14" t="s">
        <v>32</v>
      </c>
      <c r="AX407" s="14" t="s">
        <v>75</v>
      </c>
      <c r="AY407" s="255" t="s">
        <v>154</v>
      </c>
    </row>
    <row r="408" spans="1:51" s="13" customFormat="1" ht="12">
      <c r="A408" s="13"/>
      <c r="B408" s="234"/>
      <c r="C408" s="235"/>
      <c r="D408" s="236" t="s">
        <v>162</v>
      </c>
      <c r="E408" s="237" t="s">
        <v>1</v>
      </c>
      <c r="F408" s="238" t="s">
        <v>1615</v>
      </c>
      <c r="G408" s="235"/>
      <c r="H408" s="237" t="s">
        <v>1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162</v>
      </c>
      <c r="AU408" s="244" t="s">
        <v>86</v>
      </c>
      <c r="AV408" s="13" t="s">
        <v>83</v>
      </c>
      <c r="AW408" s="13" t="s">
        <v>32</v>
      </c>
      <c r="AX408" s="13" t="s">
        <v>75</v>
      </c>
      <c r="AY408" s="244" t="s">
        <v>154</v>
      </c>
    </row>
    <row r="409" spans="1:51" s="14" customFormat="1" ht="12">
      <c r="A409" s="14"/>
      <c r="B409" s="245"/>
      <c r="C409" s="246"/>
      <c r="D409" s="236" t="s">
        <v>162</v>
      </c>
      <c r="E409" s="247" t="s">
        <v>1</v>
      </c>
      <c r="F409" s="248" t="s">
        <v>1616</v>
      </c>
      <c r="G409" s="246"/>
      <c r="H409" s="249">
        <v>0.068</v>
      </c>
      <c r="I409" s="250"/>
      <c r="J409" s="246"/>
      <c r="K409" s="246"/>
      <c r="L409" s="251"/>
      <c r="M409" s="252"/>
      <c r="N409" s="253"/>
      <c r="O409" s="253"/>
      <c r="P409" s="253"/>
      <c r="Q409" s="253"/>
      <c r="R409" s="253"/>
      <c r="S409" s="253"/>
      <c r="T409" s="25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5" t="s">
        <v>162</v>
      </c>
      <c r="AU409" s="255" t="s">
        <v>86</v>
      </c>
      <c r="AV409" s="14" t="s">
        <v>86</v>
      </c>
      <c r="AW409" s="14" t="s">
        <v>32</v>
      </c>
      <c r="AX409" s="14" t="s">
        <v>75</v>
      </c>
      <c r="AY409" s="255" t="s">
        <v>154</v>
      </c>
    </row>
    <row r="410" spans="1:51" s="15" customFormat="1" ht="12">
      <c r="A410" s="15"/>
      <c r="B410" s="256"/>
      <c r="C410" s="257"/>
      <c r="D410" s="236" t="s">
        <v>162</v>
      </c>
      <c r="E410" s="258" t="s">
        <v>1</v>
      </c>
      <c r="F410" s="259" t="s">
        <v>172</v>
      </c>
      <c r="G410" s="257"/>
      <c r="H410" s="260">
        <v>0.116</v>
      </c>
      <c r="I410" s="261"/>
      <c r="J410" s="257"/>
      <c r="K410" s="257"/>
      <c r="L410" s="262"/>
      <c r="M410" s="263"/>
      <c r="N410" s="264"/>
      <c r="O410" s="264"/>
      <c r="P410" s="264"/>
      <c r="Q410" s="264"/>
      <c r="R410" s="264"/>
      <c r="S410" s="264"/>
      <c r="T410" s="26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6" t="s">
        <v>162</v>
      </c>
      <c r="AU410" s="266" t="s">
        <v>86</v>
      </c>
      <c r="AV410" s="15" t="s">
        <v>160</v>
      </c>
      <c r="AW410" s="15" t="s">
        <v>32</v>
      </c>
      <c r="AX410" s="15" t="s">
        <v>83</v>
      </c>
      <c r="AY410" s="266" t="s">
        <v>154</v>
      </c>
    </row>
    <row r="411" spans="1:63" s="12" customFormat="1" ht="22.8" customHeight="1">
      <c r="A411" s="12"/>
      <c r="B411" s="204"/>
      <c r="C411" s="205"/>
      <c r="D411" s="206" t="s">
        <v>74</v>
      </c>
      <c r="E411" s="218" t="s">
        <v>738</v>
      </c>
      <c r="F411" s="218" t="s">
        <v>739</v>
      </c>
      <c r="G411" s="205"/>
      <c r="H411" s="205"/>
      <c r="I411" s="208"/>
      <c r="J411" s="219">
        <f>BK411</f>
        <v>0</v>
      </c>
      <c r="K411" s="205"/>
      <c r="L411" s="210"/>
      <c r="M411" s="211"/>
      <c r="N411" s="212"/>
      <c r="O411" s="212"/>
      <c r="P411" s="213">
        <f>P412</f>
        <v>0</v>
      </c>
      <c r="Q411" s="212"/>
      <c r="R411" s="213">
        <f>R412</f>
        <v>0</v>
      </c>
      <c r="S411" s="212"/>
      <c r="T411" s="214">
        <f>T412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15" t="s">
        <v>83</v>
      </c>
      <c r="AT411" s="216" t="s">
        <v>74</v>
      </c>
      <c r="AU411" s="216" t="s">
        <v>83</v>
      </c>
      <c r="AY411" s="215" t="s">
        <v>154</v>
      </c>
      <c r="BK411" s="217">
        <f>BK412</f>
        <v>0</v>
      </c>
    </row>
    <row r="412" spans="1:65" s="2" customFormat="1" ht="24.15" customHeight="1">
      <c r="A412" s="39"/>
      <c r="B412" s="40"/>
      <c r="C412" s="220" t="s">
        <v>467</v>
      </c>
      <c r="D412" s="220" t="s">
        <v>156</v>
      </c>
      <c r="E412" s="221" t="s">
        <v>1617</v>
      </c>
      <c r="F412" s="222" t="s">
        <v>1618</v>
      </c>
      <c r="G412" s="223" t="s">
        <v>205</v>
      </c>
      <c r="H412" s="224">
        <v>0.432</v>
      </c>
      <c r="I412" s="225"/>
      <c r="J412" s="226">
        <f>ROUND(I412*H412,2)</f>
        <v>0</v>
      </c>
      <c r="K412" s="227"/>
      <c r="L412" s="45"/>
      <c r="M412" s="228" t="s">
        <v>1</v>
      </c>
      <c r="N412" s="229" t="s">
        <v>40</v>
      </c>
      <c r="O412" s="92"/>
      <c r="P412" s="230">
        <f>O412*H412</f>
        <v>0</v>
      </c>
      <c r="Q412" s="230">
        <v>0</v>
      </c>
      <c r="R412" s="230">
        <f>Q412*H412</f>
        <v>0</v>
      </c>
      <c r="S412" s="230">
        <v>0</v>
      </c>
      <c r="T412" s="23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2" t="s">
        <v>160</v>
      </c>
      <c r="AT412" s="232" t="s">
        <v>156</v>
      </c>
      <c r="AU412" s="232" t="s">
        <v>86</v>
      </c>
      <c r="AY412" s="18" t="s">
        <v>154</v>
      </c>
      <c r="BE412" s="233">
        <f>IF(N412="základní",J412,0)</f>
        <v>0</v>
      </c>
      <c r="BF412" s="233">
        <f>IF(N412="snížená",J412,0)</f>
        <v>0</v>
      </c>
      <c r="BG412" s="233">
        <f>IF(N412="zákl. přenesená",J412,0)</f>
        <v>0</v>
      </c>
      <c r="BH412" s="233">
        <f>IF(N412="sníž. přenesená",J412,0)</f>
        <v>0</v>
      </c>
      <c r="BI412" s="233">
        <f>IF(N412="nulová",J412,0)</f>
        <v>0</v>
      </c>
      <c r="BJ412" s="18" t="s">
        <v>83</v>
      </c>
      <c r="BK412" s="233">
        <f>ROUND(I412*H412,2)</f>
        <v>0</v>
      </c>
      <c r="BL412" s="18" t="s">
        <v>160</v>
      </c>
      <c r="BM412" s="232" t="s">
        <v>1619</v>
      </c>
    </row>
    <row r="413" spans="1:63" s="12" customFormat="1" ht="25.9" customHeight="1">
      <c r="A413" s="12"/>
      <c r="B413" s="204"/>
      <c r="C413" s="205"/>
      <c r="D413" s="206" t="s">
        <v>74</v>
      </c>
      <c r="E413" s="207" t="s">
        <v>411</v>
      </c>
      <c r="F413" s="207" t="s">
        <v>1620</v>
      </c>
      <c r="G413" s="205"/>
      <c r="H413" s="205"/>
      <c r="I413" s="208"/>
      <c r="J413" s="209">
        <f>BK413</f>
        <v>0</v>
      </c>
      <c r="K413" s="205"/>
      <c r="L413" s="210"/>
      <c r="M413" s="211"/>
      <c r="N413" s="212"/>
      <c r="O413" s="212"/>
      <c r="P413" s="213">
        <f>P414</f>
        <v>0</v>
      </c>
      <c r="Q413" s="212"/>
      <c r="R413" s="213">
        <f>R414</f>
        <v>0.0034000000000000002</v>
      </c>
      <c r="S413" s="212"/>
      <c r="T413" s="214">
        <f>T414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15" t="s">
        <v>180</v>
      </c>
      <c r="AT413" s="216" t="s">
        <v>74</v>
      </c>
      <c r="AU413" s="216" t="s">
        <v>75</v>
      </c>
      <c r="AY413" s="215" t="s">
        <v>154</v>
      </c>
      <c r="BK413" s="217">
        <f>BK414</f>
        <v>0</v>
      </c>
    </row>
    <row r="414" spans="1:63" s="12" customFormat="1" ht="22.8" customHeight="1">
      <c r="A414" s="12"/>
      <c r="B414" s="204"/>
      <c r="C414" s="205"/>
      <c r="D414" s="206" t="s">
        <v>74</v>
      </c>
      <c r="E414" s="218" t="s">
        <v>1621</v>
      </c>
      <c r="F414" s="218" t="s">
        <v>1622</v>
      </c>
      <c r="G414" s="205"/>
      <c r="H414" s="205"/>
      <c r="I414" s="208"/>
      <c r="J414" s="219">
        <f>BK414</f>
        <v>0</v>
      </c>
      <c r="K414" s="205"/>
      <c r="L414" s="210"/>
      <c r="M414" s="211"/>
      <c r="N414" s="212"/>
      <c r="O414" s="212"/>
      <c r="P414" s="213">
        <f>SUM(P415:P424)</f>
        <v>0</v>
      </c>
      <c r="Q414" s="212"/>
      <c r="R414" s="213">
        <f>SUM(R415:R424)</f>
        <v>0.0034000000000000002</v>
      </c>
      <c r="S414" s="212"/>
      <c r="T414" s="214">
        <f>SUM(T415:T424)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5" t="s">
        <v>180</v>
      </c>
      <c r="AT414" s="216" t="s">
        <v>74</v>
      </c>
      <c r="AU414" s="216" t="s">
        <v>83</v>
      </c>
      <c r="AY414" s="215" t="s">
        <v>154</v>
      </c>
      <c r="BK414" s="217">
        <f>SUM(BK415:BK424)</f>
        <v>0</v>
      </c>
    </row>
    <row r="415" spans="1:65" s="2" customFormat="1" ht="24.15" customHeight="1">
      <c r="A415" s="39"/>
      <c r="B415" s="40"/>
      <c r="C415" s="220" t="s">
        <v>472</v>
      </c>
      <c r="D415" s="220" t="s">
        <v>156</v>
      </c>
      <c r="E415" s="221" t="s">
        <v>1623</v>
      </c>
      <c r="F415" s="222" t="s">
        <v>1624</v>
      </c>
      <c r="G415" s="223" t="s">
        <v>304</v>
      </c>
      <c r="H415" s="224">
        <v>10</v>
      </c>
      <c r="I415" s="225"/>
      <c r="J415" s="226">
        <f>ROUND(I415*H415,2)</f>
        <v>0</v>
      </c>
      <c r="K415" s="227"/>
      <c r="L415" s="45"/>
      <c r="M415" s="228" t="s">
        <v>1</v>
      </c>
      <c r="N415" s="229" t="s">
        <v>40</v>
      </c>
      <c r="O415" s="92"/>
      <c r="P415" s="230">
        <f>O415*H415</f>
        <v>0</v>
      </c>
      <c r="Q415" s="230">
        <v>0</v>
      </c>
      <c r="R415" s="230">
        <f>Q415*H415</f>
        <v>0</v>
      </c>
      <c r="S415" s="230">
        <v>0</v>
      </c>
      <c r="T415" s="231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2" t="s">
        <v>610</v>
      </c>
      <c r="AT415" s="232" t="s">
        <v>156</v>
      </c>
      <c r="AU415" s="232" t="s">
        <v>86</v>
      </c>
      <c r="AY415" s="18" t="s">
        <v>154</v>
      </c>
      <c r="BE415" s="233">
        <f>IF(N415="základní",J415,0)</f>
        <v>0</v>
      </c>
      <c r="BF415" s="233">
        <f>IF(N415="snížená",J415,0)</f>
        <v>0</v>
      </c>
      <c r="BG415" s="233">
        <f>IF(N415="zákl. přenesená",J415,0)</f>
        <v>0</v>
      </c>
      <c r="BH415" s="233">
        <f>IF(N415="sníž. přenesená",J415,0)</f>
        <v>0</v>
      </c>
      <c r="BI415" s="233">
        <f>IF(N415="nulová",J415,0)</f>
        <v>0</v>
      </c>
      <c r="BJ415" s="18" t="s">
        <v>83</v>
      </c>
      <c r="BK415" s="233">
        <f>ROUND(I415*H415,2)</f>
        <v>0</v>
      </c>
      <c r="BL415" s="18" t="s">
        <v>610</v>
      </c>
      <c r="BM415" s="232" t="s">
        <v>1625</v>
      </c>
    </row>
    <row r="416" spans="1:51" s="13" customFormat="1" ht="12">
      <c r="A416" s="13"/>
      <c r="B416" s="234"/>
      <c r="C416" s="235"/>
      <c r="D416" s="236" t="s">
        <v>162</v>
      </c>
      <c r="E416" s="237" t="s">
        <v>1</v>
      </c>
      <c r="F416" s="238" t="s">
        <v>1440</v>
      </c>
      <c r="G416" s="235"/>
      <c r="H416" s="237" t="s">
        <v>1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162</v>
      </c>
      <c r="AU416" s="244" t="s">
        <v>86</v>
      </c>
      <c r="AV416" s="13" t="s">
        <v>83</v>
      </c>
      <c r="AW416" s="13" t="s">
        <v>32</v>
      </c>
      <c r="AX416" s="13" t="s">
        <v>75</v>
      </c>
      <c r="AY416" s="244" t="s">
        <v>154</v>
      </c>
    </row>
    <row r="417" spans="1:51" s="13" customFormat="1" ht="12">
      <c r="A417" s="13"/>
      <c r="B417" s="234"/>
      <c r="C417" s="235"/>
      <c r="D417" s="236" t="s">
        <v>162</v>
      </c>
      <c r="E417" s="237" t="s">
        <v>1</v>
      </c>
      <c r="F417" s="238" t="s">
        <v>1444</v>
      </c>
      <c r="G417" s="235"/>
      <c r="H417" s="237" t="s">
        <v>1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162</v>
      </c>
      <c r="AU417" s="244" t="s">
        <v>86</v>
      </c>
      <c r="AV417" s="13" t="s">
        <v>83</v>
      </c>
      <c r="AW417" s="13" t="s">
        <v>32</v>
      </c>
      <c r="AX417" s="13" t="s">
        <v>75</v>
      </c>
      <c r="AY417" s="244" t="s">
        <v>154</v>
      </c>
    </row>
    <row r="418" spans="1:51" s="13" customFormat="1" ht="12">
      <c r="A418" s="13"/>
      <c r="B418" s="234"/>
      <c r="C418" s="235"/>
      <c r="D418" s="236" t="s">
        <v>162</v>
      </c>
      <c r="E418" s="237" t="s">
        <v>1</v>
      </c>
      <c r="F418" s="238" t="s">
        <v>1626</v>
      </c>
      <c r="G418" s="235"/>
      <c r="H418" s="237" t="s">
        <v>1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162</v>
      </c>
      <c r="AU418" s="244" t="s">
        <v>86</v>
      </c>
      <c r="AV418" s="13" t="s">
        <v>83</v>
      </c>
      <c r="AW418" s="13" t="s">
        <v>32</v>
      </c>
      <c r="AX418" s="13" t="s">
        <v>75</v>
      </c>
      <c r="AY418" s="244" t="s">
        <v>154</v>
      </c>
    </row>
    <row r="419" spans="1:51" s="14" customFormat="1" ht="12">
      <c r="A419" s="14"/>
      <c r="B419" s="245"/>
      <c r="C419" s="246"/>
      <c r="D419" s="236" t="s">
        <v>162</v>
      </c>
      <c r="E419" s="247" t="s">
        <v>1</v>
      </c>
      <c r="F419" s="248" t="s">
        <v>217</v>
      </c>
      <c r="G419" s="246"/>
      <c r="H419" s="249">
        <v>10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5" t="s">
        <v>162</v>
      </c>
      <c r="AU419" s="255" t="s">
        <v>86</v>
      </c>
      <c r="AV419" s="14" t="s">
        <v>86</v>
      </c>
      <c r="AW419" s="14" t="s">
        <v>32</v>
      </c>
      <c r="AX419" s="14" t="s">
        <v>83</v>
      </c>
      <c r="AY419" s="255" t="s">
        <v>154</v>
      </c>
    </row>
    <row r="420" spans="1:65" s="2" customFormat="1" ht="16.5" customHeight="1">
      <c r="A420" s="39"/>
      <c r="B420" s="40"/>
      <c r="C420" s="278" t="s">
        <v>477</v>
      </c>
      <c r="D420" s="278" t="s">
        <v>411</v>
      </c>
      <c r="E420" s="279" t="s">
        <v>1627</v>
      </c>
      <c r="F420" s="280" t="s">
        <v>1628</v>
      </c>
      <c r="G420" s="281" t="s">
        <v>304</v>
      </c>
      <c r="H420" s="282">
        <v>10</v>
      </c>
      <c r="I420" s="283"/>
      <c r="J420" s="284">
        <f>ROUND(I420*H420,2)</f>
        <v>0</v>
      </c>
      <c r="K420" s="285"/>
      <c r="L420" s="286"/>
      <c r="M420" s="287" t="s">
        <v>1</v>
      </c>
      <c r="N420" s="288" t="s">
        <v>40</v>
      </c>
      <c r="O420" s="92"/>
      <c r="P420" s="230">
        <f>O420*H420</f>
        <v>0</v>
      </c>
      <c r="Q420" s="230">
        <v>0.00034</v>
      </c>
      <c r="R420" s="230">
        <f>Q420*H420</f>
        <v>0.0034000000000000002</v>
      </c>
      <c r="S420" s="230">
        <v>0</v>
      </c>
      <c r="T420" s="231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2" t="s">
        <v>1007</v>
      </c>
      <c r="AT420" s="232" t="s">
        <v>411</v>
      </c>
      <c r="AU420" s="232" t="s">
        <v>86</v>
      </c>
      <c r="AY420" s="18" t="s">
        <v>154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8" t="s">
        <v>83</v>
      </c>
      <c r="BK420" s="233">
        <f>ROUND(I420*H420,2)</f>
        <v>0</v>
      </c>
      <c r="BL420" s="18" t="s">
        <v>1007</v>
      </c>
      <c r="BM420" s="232" t="s">
        <v>1629</v>
      </c>
    </row>
    <row r="421" spans="1:51" s="13" customFormat="1" ht="12">
      <c r="A421" s="13"/>
      <c r="B421" s="234"/>
      <c r="C421" s="235"/>
      <c r="D421" s="236" t="s">
        <v>162</v>
      </c>
      <c r="E421" s="237" t="s">
        <v>1</v>
      </c>
      <c r="F421" s="238" t="s">
        <v>1440</v>
      </c>
      <c r="G421" s="235"/>
      <c r="H421" s="237" t="s">
        <v>1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162</v>
      </c>
      <c r="AU421" s="244" t="s">
        <v>86</v>
      </c>
      <c r="AV421" s="13" t="s">
        <v>83</v>
      </c>
      <c r="AW421" s="13" t="s">
        <v>32</v>
      </c>
      <c r="AX421" s="13" t="s">
        <v>75</v>
      </c>
      <c r="AY421" s="244" t="s">
        <v>154</v>
      </c>
    </row>
    <row r="422" spans="1:51" s="13" customFormat="1" ht="12">
      <c r="A422" s="13"/>
      <c r="B422" s="234"/>
      <c r="C422" s="235"/>
      <c r="D422" s="236" t="s">
        <v>162</v>
      </c>
      <c r="E422" s="237" t="s">
        <v>1</v>
      </c>
      <c r="F422" s="238" t="s">
        <v>1444</v>
      </c>
      <c r="G422" s="235"/>
      <c r="H422" s="237" t="s">
        <v>1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162</v>
      </c>
      <c r="AU422" s="244" t="s">
        <v>86</v>
      </c>
      <c r="AV422" s="13" t="s">
        <v>83</v>
      </c>
      <c r="AW422" s="13" t="s">
        <v>32</v>
      </c>
      <c r="AX422" s="13" t="s">
        <v>75</v>
      </c>
      <c r="AY422" s="244" t="s">
        <v>154</v>
      </c>
    </row>
    <row r="423" spans="1:51" s="13" customFormat="1" ht="12">
      <c r="A423" s="13"/>
      <c r="B423" s="234"/>
      <c r="C423" s="235"/>
      <c r="D423" s="236" t="s">
        <v>162</v>
      </c>
      <c r="E423" s="237" t="s">
        <v>1</v>
      </c>
      <c r="F423" s="238" t="s">
        <v>1626</v>
      </c>
      <c r="G423" s="235"/>
      <c r="H423" s="237" t="s">
        <v>1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4" t="s">
        <v>162</v>
      </c>
      <c r="AU423" s="244" t="s">
        <v>86</v>
      </c>
      <c r="AV423" s="13" t="s">
        <v>83</v>
      </c>
      <c r="AW423" s="13" t="s">
        <v>32</v>
      </c>
      <c r="AX423" s="13" t="s">
        <v>75</v>
      </c>
      <c r="AY423" s="244" t="s">
        <v>154</v>
      </c>
    </row>
    <row r="424" spans="1:51" s="14" customFormat="1" ht="12">
      <c r="A424" s="14"/>
      <c r="B424" s="245"/>
      <c r="C424" s="246"/>
      <c r="D424" s="236" t="s">
        <v>162</v>
      </c>
      <c r="E424" s="247" t="s">
        <v>1</v>
      </c>
      <c r="F424" s="248" t="s">
        <v>217</v>
      </c>
      <c r="G424" s="246"/>
      <c r="H424" s="249">
        <v>10</v>
      </c>
      <c r="I424" s="250"/>
      <c r="J424" s="246"/>
      <c r="K424" s="246"/>
      <c r="L424" s="251"/>
      <c r="M424" s="252"/>
      <c r="N424" s="253"/>
      <c r="O424" s="253"/>
      <c r="P424" s="253"/>
      <c r="Q424" s="253"/>
      <c r="R424" s="253"/>
      <c r="S424" s="253"/>
      <c r="T424" s="25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5" t="s">
        <v>162</v>
      </c>
      <c r="AU424" s="255" t="s">
        <v>86</v>
      </c>
      <c r="AV424" s="14" t="s">
        <v>86</v>
      </c>
      <c r="AW424" s="14" t="s">
        <v>32</v>
      </c>
      <c r="AX424" s="14" t="s">
        <v>83</v>
      </c>
      <c r="AY424" s="255" t="s">
        <v>154</v>
      </c>
    </row>
    <row r="425" spans="1:63" s="12" customFormat="1" ht="25.9" customHeight="1">
      <c r="A425" s="12"/>
      <c r="B425" s="204"/>
      <c r="C425" s="205"/>
      <c r="D425" s="206" t="s">
        <v>74</v>
      </c>
      <c r="E425" s="207" t="s">
        <v>744</v>
      </c>
      <c r="F425" s="207" t="s">
        <v>745</v>
      </c>
      <c r="G425" s="205"/>
      <c r="H425" s="205"/>
      <c r="I425" s="208"/>
      <c r="J425" s="209">
        <f>BK425</f>
        <v>0</v>
      </c>
      <c r="K425" s="205"/>
      <c r="L425" s="210"/>
      <c r="M425" s="211"/>
      <c r="N425" s="212"/>
      <c r="O425" s="212"/>
      <c r="P425" s="213">
        <f>P426+P484+P585+P708+P765</f>
        <v>0</v>
      </c>
      <c r="Q425" s="212"/>
      <c r="R425" s="213">
        <f>R426+R484+R585+R708+R765</f>
        <v>0.606835</v>
      </c>
      <c r="S425" s="212"/>
      <c r="T425" s="214">
        <f>T426+T484+T585+T708+T765</f>
        <v>0.174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15" t="s">
        <v>180</v>
      </c>
      <c r="AT425" s="216" t="s">
        <v>74</v>
      </c>
      <c r="AU425" s="216" t="s">
        <v>75</v>
      </c>
      <c r="AY425" s="215" t="s">
        <v>154</v>
      </c>
      <c r="BK425" s="217">
        <f>BK426+BK484+BK585+BK708+BK765</f>
        <v>0</v>
      </c>
    </row>
    <row r="426" spans="1:63" s="12" customFormat="1" ht="22.8" customHeight="1">
      <c r="A426" s="12"/>
      <c r="B426" s="204"/>
      <c r="C426" s="205"/>
      <c r="D426" s="206" t="s">
        <v>74</v>
      </c>
      <c r="E426" s="218" t="s">
        <v>790</v>
      </c>
      <c r="F426" s="218" t="s">
        <v>791</v>
      </c>
      <c r="G426" s="205"/>
      <c r="H426" s="205"/>
      <c r="I426" s="208"/>
      <c r="J426" s="219">
        <f>BK426</f>
        <v>0</v>
      </c>
      <c r="K426" s="205"/>
      <c r="L426" s="210"/>
      <c r="M426" s="211"/>
      <c r="N426" s="212"/>
      <c r="O426" s="212"/>
      <c r="P426" s="213">
        <f>SUM(P427:P483)</f>
        <v>0</v>
      </c>
      <c r="Q426" s="212"/>
      <c r="R426" s="213">
        <f>SUM(R427:R483)</f>
        <v>0.0071</v>
      </c>
      <c r="S426" s="212"/>
      <c r="T426" s="214">
        <f>SUM(T427:T483)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5" t="s">
        <v>180</v>
      </c>
      <c r="AT426" s="216" t="s">
        <v>74</v>
      </c>
      <c r="AU426" s="216" t="s">
        <v>83</v>
      </c>
      <c r="AY426" s="215" t="s">
        <v>154</v>
      </c>
      <c r="BK426" s="217">
        <f>SUM(BK427:BK483)</f>
        <v>0</v>
      </c>
    </row>
    <row r="427" spans="1:65" s="2" customFormat="1" ht="24.15" customHeight="1">
      <c r="A427" s="39"/>
      <c r="B427" s="40"/>
      <c r="C427" s="220" t="s">
        <v>482</v>
      </c>
      <c r="D427" s="220" t="s">
        <v>156</v>
      </c>
      <c r="E427" s="221" t="s">
        <v>1630</v>
      </c>
      <c r="F427" s="222" t="s">
        <v>1631</v>
      </c>
      <c r="G427" s="223" t="s">
        <v>304</v>
      </c>
      <c r="H427" s="224">
        <v>92</v>
      </c>
      <c r="I427" s="225"/>
      <c r="J427" s="226">
        <f>ROUND(I427*H427,2)</f>
        <v>0</v>
      </c>
      <c r="K427" s="227"/>
      <c r="L427" s="45"/>
      <c r="M427" s="228" t="s">
        <v>1</v>
      </c>
      <c r="N427" s="229" t="s">
        <v>40</v>
      </c>
      <c r="O427" s="92"/>
      <c r="P427" s="230">
        <f>O427*H427</f>
        <v>0</v>
      </c>
      <c r="Q427" s="230">
        <v>0</v>
      </c>
      <c r="R427" s="230">
        <f>Q427*H427</f>
        <v>0</v>
      </c>
      <c r="S427" s="230">
        <v>0</v>
      </c>
      <c r="T427" s="231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2" t="s">
        <v>610</v>
      </c>
      <c r="AT427" s="232" t="s">
        <v>156</v>
      </c>
      <c r="AU427" s="232" t="s">
        <v>86</v>
      </c>
      <c r="AY427" s="18" t="s">
        <v>154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8" t="s">
        <v>83</v>
      </c>
      <c r="BK427" s="233">
        <f>ROUND(I427*H427,2)</f>
        <v>0</v>
      </c>
      <c r="BL427" s="18" t="s">
        <v>610</v>
      </c>
      <c r="BM427" s="232" t="s">
        <v>1632</v>
      </c>
    </row>
    <row r="428" spans="1:51" s="14" customFormat="1" ht="12">
      <c r="A428" s="14"/>
      <c r="B428" s="245"/>
      <c r="C428" s="246"/>
      <c r="D428" s="236" t="s">
        <v>162</v>
      </c>
      <c r="E428" s="247" t="s">
        <v>1</v>
      </c>
      <c r="F428" s="248" t="s">
        <v>1633</v>
      </c>
      <c r="G428" s="246"/>
      <c r="H428" s="249">
        <v>92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5" t="s">
        <v>162</v>
      </c>
      <c r="AU428" s="255" t="s">
        <v>86</v>
      </c>
      <c r="AV428" s="14" t="s">
        <v>86</v>
      </c>
      <c r="AW428" s="14" t="s">
        <v>32</v>
      </c>
      <c r="AX428" s="14" t="s">
        <v>83</v>
      </c>
      <c r="AY428" s="255" t="s">
        <v>154</v>
      </c>
    </row>
    <row r="429" spans="1:65" s="2" customFormat="1" ht="24.15" customHeight="1">
      <c r="A429" s="39"/>
      <c r="B429" s="40"/>
      <c r="C429" s="278" t="s">
        <v>487</v>
      </c>
      <c r="D429" s="278" t="s">
        <v>411</v>
      </c>
      <c r="E429" s="279" t="s">
        <v>1634</v>
      </c>
      <c r="F429" s="280" t="s">
        <v>1635</v>
      </c>
      <c r="G429" s="281" t="s">
        <v>304</v>
      </c>
      <c r="H429" s="282">
        <v>22</v>
      </c>
      <c r="I429" s="283"/>
      <c r="J429" s="284">
        <f>ROUND(I429*H429,2)</f>
        <v>0</v>
      </c>
      <c r="K429" s="285"/>
      <c r="L429" s="286"/>
      <c r="M429" s="287" t="s">
        <v>1</v>
      </c>
      <c r="N429" s="288" t="s">
        <v>40</v>
      </c>
      <c r="O429" s="92"/>
      <c r="P429" s="230">
        <f>O429*H429</f>
        <v>0</v>
      </c>
      <c r="Q429" s="230">
        <v>0.00011</v>
      </c>
      <c r="R429" s="230">
        <f>Q429*H429</f>
        <v>0.0024200000000000003</v>
      </c>
      <c r="S429" s="230">
        <v>0</v>
      </c>
      <c r="T429" s="231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2" t="s">
        <v>1636</v>
      </c>
      <c r="AT429" s="232" t="s">
        <v>411</v>
      </c>
      <c r="AU429" s="232" t="s">
        <v>86</v>
      </c>
      <c r="AY429" s="18" t="s">
        <v>154</v>
      </c>
      <c r="BE429" s="233">
        <f>IF(N429="základní",J429,0)</f>
        <v>0</v>
      </c>
      <c r="BF429" s="233">
        <f>IF(N429="snížená",J429,0)</f>
        <v>0</v>
      </c>
      <c r="BG429" s="233">
        <f>IF(N429="zákl. přenesená",J429,0)</f>
        <v>0</v>
      </c>
      <c r="BH429" s="233">
        <f>IF(N429="sníž. přenesená",J429,0)</f>
        <v>0</v>
      </c>
      <c r="BI429" s="233">
        <f>IF(N429="nulová",J429,0)</f>
        <v>0</v>
      </c>
      <c r="BJ429" s="18" t="s">
        <v>83</v>
      </c>
      <c r="BK429" s="233">
        <f>ROUND(I429*H429,2)</f>
        <v>0</v>
      </c>
      <c r="BL429" s="18" t="s">
        <v>610</v>
      </c>
      <c r="BM429" s="232" t="s">
        <v>1637</v>
      </c>
    </row>
    <row r="430" spans="1:51" s="13" customFormat="1" ht="12">
      <c r="A430" s="13"/>
      <c r="B430" s="234"/>
      <c r="C430" s="235"/>
      <c r="D430" s="236" t="s">
        <v>162</v>
      </c>
      <c r="E430" s="237" t="s">
        <v>1</v>
      </c>
      <c r="F430" s="238" t="s">
        <v>1437</v>
      </c>
      <c r="G430" s="235"/>
      <c r="H430" s="237" t="s">
        <v>1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162</v>
      </c>
      <c r="AU430" s="244" t="s">
        <v>86</v>
      </c>
      <c r="AV430" s="13" t="s">
        <v>83</v>
      </c>
      <c r="AW430" s="13" t="s">
        <v>32</v>
      </c>
      <c r="AX430" s="13" t="s">
        <v>75</v>
      </c>
      <c r="AY430" s="244" t="s">
        <v>154</v>
      </c>
    </row>
    <row r="431" spans="1:51" s="13" customFormat="1" ht="12">
      <c r="A431" s="13"/>
      <c r="B431" s="234"/>
      <c r="C431" s="235"/>
      <c r="D431" s="236" t="s">
        <v>162</v>
      </c>
      <c r="E431" s="237" t="s">
        <v>1</v>
      </c>
      <c r="F431" s="238" t="s">
        <v>1444</v>
      </c>
      <c r="G431" s="235"/>
      <c r="H431" s="237" t="s">
        <v>1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162</v>
      </c>
      <c r="AU431" s="244" t="s">
        <v>86</v>
      </c>
      <c r="AV431" s="13" t="s">
        <v>83</v>
      </c>
      <c r="AW431" s="13" t="s">
        <v>32</v>
      </c>
      <c r="AX431" s="13" t="s">
        <v>75</v>
      </c>
      <c r="AY431" s="244" t="s">
        <v>154</v>
      </c>
    </row>
    <row r="432" spans="1:51" s="13" customFormat="1" ht="12">
      <c r="A432" s="13"/>
      <c r="B432" s="234"/>
      <c r="C432" s="235"/>
      <c r="D432" s="236" t="s">
        <v>162</v>
      </c>
      <c r="E432" s="237" t="s">
        <v>1</v>
      </c>
      <c r="F432" s="238" t="s">
        <v>1638</v>
      </c>
      <c r="G432" s="235"/>
      <c r="H432" s="237" t="s">
        <v>1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162</v>
      </c>
      <c r="AU432" s="244" t="s">
        <v>86</v>
      </c>
      <c r="AV432" s="13" t="s">
        <v>83</v>
      </c>
      <c r="AW432" s="13" t="s">
        <v>32</v>
      </c>
      <c r="AX432" s="13" t="s">
        <v>75</v>
      </c>
      <c r="AY432" s="244" t="s">
        <v>154</v>
      </c>
    </row>
    <row r="433" spans="1:51" s="14" customFormat="1" ht="12">
      <c r="A433" s="14"/>
      <c r="B433" s="245"/>
      <c r="C433" s="246"/>
      <c r="D433" s="236" t="s">
        <v>162</v>
      </c>
      <c r="E433" s="247" t="s">
        <v>1</v>
      </c>
      <c r="F433" s="248" t="s">
        <v>189</v>
      </c>
      <c r="G433" s="246"/>
      <c r="H433" s="249">
        <v>5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5" t="s">
        <v>162</v>
      </c>
      <c r="AU433" s="255" t="s">
        <v>86</v>
      </c>
      <c r="AV433" s="14" t="s">
        <v>86</v>
      </c>
      <c r="AW433" s="14" t="s">
        <v>32</v>
      </c>
      <c r="AX433" s="14" t="s">
        <v>75</v>
      </c>
      <c r="AY433" s="255" t="s">
        <v>154</v>
      </c>
    </row>
    <row r="434" spans="1:51" s="13" customFormat="1" ht="12">
      <c r="A434" s="13"/>
      <c r="B434" s="234"/>
      <c r="C434" s="235"/>
      <c r="D434" s="236" t="s">
        <v>162</v>
      </c>
      <c r="E434" s="237" t="s">
        <v>1</v>
      </c>
      <c r="F434" s="238" t="s">
        <v>1506</v>
      </c>
      <c r="G434" s="235"/>
      <c r="H434" s="237" t="s">
        <v>1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4" t="s">
        <v>162</v>
      </c>
      <c r="AU434" s="244" t="s">
        <v>86</v>
      </c>
      <c r="AV434" s="13" t="s">
        <v>83</v>
      </c>
      <c r="AW434" s="13" t="s">
        <v>32</v>
      </c>
      <c r="AX434" s="13" t="s">
        <v>75</v>
      </c>
      <c r="AY434" s="244" t="s">
        <v>154</v>
      </c>
    </row>
    <row r="435" spans="1:51" s="13" customFormat="1" ht="12">
      <c r="A435" s="13"/>
      <c r="B435" s="234"/>
      <c r="C435" s="235"/>
      <c r="D435" s="236" t="s">
        <v>162</v>
      </c>
      <c r="E435" s="237" t="s">
        <v>1</v>
      </c>
      <c r="F435" s="238" t="s">
        <v>1444</v>
      </c>
      <c r="G435" s="235"/>
      <c r="H435" s="237" t="s">
        <v>1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162</v>
      </c>
      <c r="AU435" s="244" t="s">
        <v>86</v>
      </c>
      <c r="AV435" s="13" t="s">
        <v>83</v>
      </c>
      <c r="AW435" s="13" t="s">
        <v>32</v>
      </c>
      <c r="AX435" s="13" t="s">
        <v>75</v>
      </c>
      <c r="AY435" s="244" t="s">
        <v>154</v>
      </c>
    </row>
    <row r="436" spans="1:51" s="13" customFormat="1" ht="12">
      <c r="A436" s="13"/>
      <c r="B436" s="234"/>
      <c r="C436" s="235"/>
      <c r="D436" s="236" t="s">
        <v>162</v>
      </c>
      <c r="E436" s="237" t="s">
        <v>1</v>
      </c>
      <c r="F436" s="238" t="s">
        <v>1638</v>
      </c>
      <c r="G436" s="235"/>
      <c r="H436" s="237" t="s">
        <v>1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162</v>
      </c>
      <c r="AU436" s="244" t="s">
        <v>86</v>
      </c>
      <c r="AV436" s="13" t="s">
        <v>83</v>
      </c>
      <c r="AW436" s="13" t="s">
        <v>32</v>
      </c>
      <c r="AX436" s="13" t="s">
        <v>75</v>
      </c>
      <c r="AY436" s="244" t="s">
        <v>154</v>
      </c>
    </row>
    <row r="437" spans="1:51" s="14" customFormat="1" ht="12">
      <c r="A437" s="14"/>
      <c r="B437" s="245"/>
      <c r="C437" s="246"/>
      <c r="D437" s="236" t="s">
        <v>162</v>
      </c>
      <c r="E437" s="247" t="s">
        <v>1</v>
      </c>
      <c r="F437" s="248" t="s">
        <v>273</v>
      </c>
      <c r="G437" s="246"/>
      <c r="H437" s="249">
        <v>17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162</v>
      </c>
      <c r="AU437" s="255" t="s">
        <v>86</v>
      </c>
      <c r="AV437" s="14" t="s">
        <v>86</v>
      </c>
      <c r="AW437" s="14" t="s">
        <v>32</v>
      </c>
      <c r="AX437" s="14" t="s">
        <v>75</v>
      </c>
      <c r="AY437" s="255" t="s">
        <v>154</v>
      </c>
    </row>
    <row r="438" spans="1:51" s="15" customFormat="1" ht="12">
      <c r="A438" s="15"/>
      <c r="B438" s="256"/>
      <c r="C438" s="257"/>
      <c r="D438" s="236" t="s">
        <v>162</v>
      </c>
      <c r="E438" s="258" t="s">
        <v>1</v>
      </c>
      <c r="F438" s="259" t="s">
        <v>172</v>
      </c>
      <c r="G438" s="257"/>
      <c r="H438" s="260">
        <v>22</v>
      </c>
      <c r="I438" s="261"/>
      <c r="J438" s="257"/>
      <c r="K438" s="257"/>
      <c r="L438" s="262"/>
      <c r="M438" s="263"/>
      <c r="N438" s="264"/>
      <c r="O438" s="264"/>
      <c r="P438" s="264"/>
      <c r="Q438" s="264"/>
      <c r="R438" s="264"/>
      <c r="S438" s="264"/>
      <c r="T438" s="26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66" t="s">
        <v>162</v>
      </c>
      <c r="AU438" s="266" t="s">
        <v>86</v>
      </c>
      <c r="AV438" s="15" t="s">
        <v>160</v>
      </c>
      <c r="AW438" s="15" t="s">
        <v>32</v>
      </c>
      <c r="AX438" s="15" t="s">
        <v>83</v>
      </c>
      <c r="AY438" s="266" t="s">
        <v>154</v>
      </c>
    </row>
    <row r="439" spans="1:65" s="2" customFormat="1" ht="24.15" customHeight="1">
      <c r="A439" s="39"/>
      <c r="B439" s="40"/>
      <c r="C439" s="278" t="s">
        <v>495</v>
      </c>
      <c r="D439" s="278" t="s">
        <v>411</v>
      </c>
      <c r="E439" s="279" t="s">
        <v>1639</v>
      </c>
      <c r="F439" s="280" t="s">
        <v>1640</v>
      </c>
      <c r="G439" s="281" t="s">
        <v>304</v>
      </c>
      <c r="H439" s="282">
        <v>2</v>
      </c>
      <c r="I439" s="283"/>
      <c r="J439" s="284">
        <f>ROUND(I439*H439,2)</f>
        <v>0</v>
      </c>
      <c r="K439" s="285"/>
      <c r="L439" s="286"/>
      <c r="M439" s="287" t="s">
        <v>1</v>
      </c>
      <c r="N439" s="288" t="s">
        <v>40</v>
      </c>
      <c r="O439" s="92"/>
      <c r="P439" s="230">
        <f>O439*H439</f>
        <v>0</v>
      </c>
      <c r="Q439" s="230">
        <v>0.00012</v>
      </c>
      <c r="R439" s="230">
        <f>Q439*H439</f>
        <v>0.00024</v>
      </c>
      <c r="S439" s="230">
        <v>0</v>
      </c>
      <c r="T439" s="231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2" t="s">
        <v>1636</v>
      </c>
      <c r="AT439" s="232" t="s">
        <v>411</v>
      </c>
      <c r="AU439" s="232" t="s">
        <v>86</v>
      </c>
      <c r="AY439" s="18" t="s">
        <v>154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8" t="s">
        <v>83</v>
      </c>
      <c r="BK439" s="233">
        <f>ROUND(I439*H439,2)</f>
        <v>0</v>
      </c>
      <c r="BL439" s="18" t="s">
        <v>610</v>
      </c>
      <c r="BM439" s="232" t="s">
        <v>1641</v>
      </c>
    </row>
    <row r="440" spans="1:51" s="13" customFormat="1" ht="12">
      <c r="A440" s="13"/>
      <c r="B440" s="234"/>
      <c r="C440" s="235"/>
      <c r="D440" s="236" t="s">
        <v>162</v>
      </c>
      <c r="E440" s="237" t="s">
        <v>1</v>
      </c>
      <c r="F440" s="238" t="s">
        <v>1440</v>
      </c>
      <c r="G440" s="235"/>
      <c r="H440" s="237" t="s">
        <v>1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162</v>
      </c>
      <c r="AU440" s="244" t="s">
        <v>86</v>
      </c>
      <c r="AV440" s="13" t="s">
        <v>83</v>
      </c>
      <c r="AW440" s="13" t="s">
        <v>32</v>
      </c>
      <c r="AX440" s="13" t="s">
        <v>75</v>
      </c>
      <c r="AY440" s="244" t="s">
        <v>154</v>
      </c>
    </row>
    <row r="441" spans="1:51" s="13" customFormat="1" ht="12">
      <c r="A441" s="13"/>
      <c r="B441" s="234"/>
      <c r="C441" s="235"/>
      <c r="D441" s="236" t="s">
        <v>162</v>
      </c>
      <c r="E441" s="237" t="s">
        <v>1</v>
      </c>
      <c r="F441" s="238" t="s">
        <v>1444</v>
      </c>
      <c r="G441" s="235"/>
      <c r="H441" s="237" t="s">
        <v>1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4" t="s">
        <v>162</v>
      </c>
      <c r="AU441" s="244" t="s">
        <v>86</v>
      </c>
      <c r="AV441" s="13" t="s">
        <v>83</v>
      </c>
      <c r="AW441" s="13" t="s">
        <v>32</v>
      </c>
      <c r="AX441" s="13" t="s">
        <v>75</v>
      </c>
      <c r="AY441" s="244" t="s">
        <v>154</v>
      </c>
    </row>
    <row r="442" spans="1:51" s="13" customFormat="1" ht="12">
      <c r="A442" s="13"/>
      <c r="B442" s="234"/>
      <c r="C442" s="235"/>
      <c r="D442" s="236" t="s">
        <v>162</v>
      </c>
      <c r="E442" s="237" t="s">
        <v>1</v>
      </c>
      <c r="F442" s="238" t="s">
        <v>1638</v>
      </c>
      <c r="G442" s="235"/>
      <c r="H442" s="237" t="s">
        <v>1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162</v>
      </c>
      <c r="AU442" s="244" t="s">
        <v>86</v>
      </c>
      <c r="AV442" s="13" t="s">
        <v>83</v>
      </c>
      <c r="AW442" s="13" t="s">
        <v>32</v>
      </c>
      <c r="AX442" s="13" t="s">
        <v>75</v>
      </c>
      <c r="AY442" s="244" t="s">
        <v>154</v>
      </c>
    </row>
    <row r="443" spans="1:51" s="14" customFormat="1" ht="12">
      <c r="A443" s="14"/>
      <c r="B443" s="245"/>
      <c r="C443" s="246"/>
      <c r="D443" s="236" t="s">
        <v>162</v>
      </c>
      <c r="E443" s="247" t="s">
        <v>1</v>
      </c>
      <c r="F443" s="248" t="s">
        <v>86</v>
      </c>
      <c r="G443" s="246"/>
      <c r="H443" s="249">
        <v>2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5" t="s">
        <v>162</v>
      </c>
      <c r="AU443" s="255" t="s">
        <v>86</v>
      </c>
      <c r="AV443" s="14" t="s">
        <v>86</v>
      </c>
      <c r="AW443" s="14" t="s">
        <v>32</v>
      </c>
      <c r="AX443" s="14" t="s">
        <v>83</v>
      </c>
      <c r="AY443" s="255" t="s">
        <v>154</v>
      </c>
    </row>
    <row r="444" spans="1:65" s="2" customFormat="1" ht="24.15" customHeight="1">
      <c r="A444" s="39"/>
      <c r="B444" s="40"/>
      <c r="C444" s="278" t="s">
        <v>501</v>
      </c>
      <c r="D444" s="278" t="s">
        <v>411</v>
      </c>
      <c r="E444" s="279" t="s">
        <v>1642</v>
      </c>
      <c r="F444" s="280" t="s">
        <v>1643</v>
      </c>
      <c r="G444" s="281" t="s">
        <v>304</v>
      </c>
      <c r="H444" s="282">
        <v>16</v>
      </c>
      <c r="I444" s="283"/>
      <c r="J444" s="284">
        <f>ROUND(I444*H444,2)</f>
        <v>0</v>
      </c>
      <c r="K444" s="285"/>
      <c r="L444" s="286"/>
      <c r="M444" s="287" t="s">
        <v>1</v>
      </c>
      <c r="N444" s="288" t="s">
        <v>40</v>
      </c>
      <c r="O444" s="92"/>
      <c r="P444" s="230">
        <f>O444*H444</f>
        <v>0</v>
      </c>
      <c r="Q444" s="230">
        <v>3E-05</v>
      </c>
      <c r="R444" s="230">
        <f>Q444*H444</f>
        <v>0.00048</v>
      </c>
      <c r="S444" s="230">
        <v>0</v>
      </c>
      <c r="T444" s="231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2" t="s">
        <v>1636</v>
      </c>
      <c r="AT444" s="232" t="s">
        <v>411</v>
      </c>
      <c r="AU444" s="232" t="s">
        <v>86</v>
      </c>
      <c r="AY444" s="18" t="s">
        <v>154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8" t="s">
        <v>83</v>
      </c>
      <c r="BK444" s="233">
        <f>ROUND(I444*H444,2)</f>
        <v>0</v>
      </c>
      <c r="BL444" s="18" t="s">
        <v>610</v>
      </c>
      <c r="BM444" s="232" t="s">
        <v>1644</v>
      </c>
    </row>
    <row r="445" spans="1:51" s="13" customFormat="1" ht="12">
      <c r="A445" s="13"/>
      <c r="B445" s="234"/>
      <c r="C445" s="235"/>
      <c r="D445" s="236" t="s">
        <v>162</v>
      </c>
      <c r="E445" s="237" t="s">
        <v>1</v>
      </c>
      <c r="F445" s="238" t="s">
        <v>1437</v>
      </c>
      <c r="G445" s="235"/>
      <c r="H445" s="237" t="s">
        <v>1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162</v>
      </c>
      <c r="AU445" s="244" t="s">
        <v>86</v>
      </c>
      <c r="AV445" s="13" t="s">
        <v>83</v>
      </c>
      <c r="AW445" s="13" t="s">
        <v>32</v>
      </c>
      <c r="AX445" s="13" t="s">
        <v>75</v>
      </c>
      <c r="AY445" s="244" t="s">
        <v>154</v>
      </c>
    </row>
    <row r="446" spans="1:51" s="13" customFormat="1" ht="12">
      <c r="A446" s="13"/>
      <c r="B446" s="234"/>
      <c r="C446" s="235"/>
      <c r="D446" s="236" t="s">
        <v>162</v>
      </c>
      <c r="E446" s="237" t="s">
        <v>1</v>
      </c>
      <c r="F446" s="238" t="s">
        <v>1444</v>
      </c>
      <c r="G446" s="235"/>
      <c r="H446" s="237" t="s">
        <v>1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162</v>
      </c>
      <c r="AU446" s="244" t="s">
        <v>86</v>
      </c>
      <c r="AV446" s="13" t="s">
        <v>83</v>
      </c>
      <c r="AW446" s="13" t="s">
        <v>32</v>
      </c>
      <c r="AX446" s="13" t="s">
        <v>75</v>
      </c>
      <c r="AY446" s="244" t="s">
        <v>154</v>
      </c>
    </row>
    <row r="447" spans="1:51" s="13" customFormat="1" ht="12">
      <c r="A447" s="13"/>
      <c r="B447" s="234"/>
      <c r="C447" s="235"/>
      <c r="D447" s="236" t="s">
        <v>162</v>
      </c>
      <c r="E447" s="237" t="s">
        <v>1</v>
      </c>
      <c r="F447" s="238" t="s">
        <v>1517</v>
      </c>
      <c r="G447" s="235"/>
      <c r="H447" s="237" t="s">
        <v>1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162</v>
      </c>
      <c r="AU447" s="244" t="s">
        <v>86</v>
      </c>
      <c r="AV447" s="13" t="s">
        <v>83</v>
      </c>
      <c r="AW447" s="13" t="s">
        <v>32</v>
      </c>
      <c r="AX447" s="13" t="s">
        <v>75</v>
      </c>
      <c r="AY447" s="244" t="s">
        <v>154</v>
      </c>
    </row>
    <row r="448" spans="1:51" s="14" customFormat="1" ht="12">
      <c r="A448" s="14"/>
      <c r="B448" s="245"/>
      <c r="C448" s="246"/>
      <c r="D448" s="236" t="s">
        <v>162</v>
      </c>
      <c r="E448" s="247" t="s">
        <v>1</v>
      </c>
      <c r="F448" s="248" t="s">
        <v>202</v>
      </c>
      <c r="G448" s="246"/>
      <c r="H448" s="249">
        <v>8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5" t="s">
        <v>162</v>
      </c>
      <c r="AU448" s="255" t="s">
        <v>86</v>
      </c>
      <c r="AV448" s="14" t="s">
        <v>86</v>
      </c>
      <c r="AW448" s="14" t="s">
        <v>32</v>
      </c>
      <c r="AX448" s="14" t="s">
        <v>75</v>
      </c>
      <c r="AY448" s="255" t="s">
        <v>154</v>
      </c>
    </row>
    <row r="449" spans="1:51" s="13" customFormat="1" ht="12">
      <c r="A449" s="13"/>
      <c r="B449" s="234"/>
      <c r="C449" s="235"/>
      <c r="D449" s="236" t="s">
        <v>162</v>
      </c>
      <c r="E449" s="237" t="s">
        <v>1</v>
      </c>
      <c r="F449" s="238" t="s">
        <v>1506</v>
      </c>
      <c r="G449" s="235"/>
      <c r="H449" s="237" t="s">
        <v>1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4" t="s">
        <v>162</v>
      </c>
      <c r="AU449" s="244" t="s">
        <v>86</v>
      </c>
      <c r="AV449" s="13" t="s">
        <v>83</v>
      </c>
      <c r="AW449" s="13" t="s">
        <v>32</v>
      </c>
      <c r="AX449" s="13" t="s">
        <v>75</v>
      </c>
      <c r="AY449" s="244" t="s">
        <v>154</v>
      </c>
    </row>
    <row r="450" spans="1:51" s="13" customFormat="1" ht="12">
      <c r="A450" s="13"/>
      <c r="B450" s="234"/>
      <c r="C450" s="235"/>
      <c r="D450" s="236" t="s">
        <v>162</v>
      </c>
      <c r="E450" s="237" t="s">
        <v>1</v>
      </c>
      <c r="F450" s="238" t="s">
        <v>1444</v>
      </c>
      <c r="G450" s="235"/>
      <c r="H450" s="237" t="s">
        <v>1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4" t="s">
        <v>162</v>
      </c>
      <c r="AU450" s="244" t="s">
        <v>86</v>
      </c>
      <c r="AV450" s="13" t="s">
        <v>83</v>
      </c>
      <c r="AW450" s="13" t="s">
        <v>32</v>
      </c>
      <c r="AX450" s="13" t="s">
        <v>75</v>
      </c>
      <c r="AY450" s="244" t="s">
        <v>154</v>
      </c>
    </row>
    <row r="451" spans="1:51" s="13" customFormat="1" ht="12">
      <c r="A451" s="13"/>
      <c r="B451" s="234"/>
      <c r="C451" s="235"/>
      <c r="D451" s="236" t="s">
        <v>162</v>
      </c>
      <c r="E451" s="237" t="s">
        <v>1</v>
      </c>
      <c r="F451" s="238" t="s">
        <v>1517</v>
      </c>
      <c r="G451" s="235"/>
      <c r="H451" s="237" t="s">
        <v>1</v>
      </c>
      <c r="I451" s="239"/>
      <c r="J451" s="235"/>
      <c r="K451" s="235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162</v>
      </c>
      <c r="AU451" s="244" t="s">
        <v>86</v>
      </c>
      <c r="AV451" s="13" t="s">
        <v>83</v>
      </c>
      <c r="AW451" s="13" t="s">
        <v>32</v>
      </c>
      <c r="AX451" s="13" t="s">
        <v>75</v>
      </c>
      <c r="AY451" s="244" t="s">
        <v>154</v>
      </c>
    </row>
    <row r="452" spans="1:51" s="14" customFormat="1" ht="12">
      <c r="A452" s="14"/>
      <c r="B452" s="245"/>
      <c r="C452" s="246"/>
      <c r="D452" s="236" t="s">
        <v>162</v>
      </c>
      <c r="E452" s="247" t="s">
        <v>1</v>
      </c>
      <c r="F452" s="248" t="s">
        <v>189</v>
      </c>
      <c r="G452" s="246"/>
      <c r="H452" s="249">
        <v>5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5" t="s">
        <v>162</v>
      </c>
      <c r="AU452" s="255" t="s">
        <v>86</v>
      </c>
      <c r="AV452" s="14" t="s">
        <v>86</v>
      </c>
      <c r="AW452" s="14" t="s">
        <v>32</v>
      </c>
      <c r="AX452" s="14" t="s">
        <v>75</v>
      </c>
      <c r="AY452" s="255" t="s">
        <v>154</v>
      </c>
    </row>
    <row r="453" spans="1:51" s="13" customFormat="1" ht="12">
      <c r="A453" s="13"/>
      <c r="B453" s="234"/>
      <c r="C453" s="235"/>
      <c r="D453" s="236" t="s">
        <v>162</v>
      </c>
      <c r="E453" s="237" t="s">
        <v>1</v>
      </c>
      <c r="F453" s="238" t="s">
        <v>1440</v>
      </c>
      <c r="G453" s="235"/>
      <c r="H453" s="237" t="s">
        <v>1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162</v>
      </c>
      <c r="AU453" s="244" t="s">
        <v>86</v>
      </c>
      <c r="AV453" s="13" t="s">
        <v>83</v>
      </c>
      <c r="AW453" s="13" t="s">
        <v>32</v>
      </c>
      <c r="AX453" s="13" t="s">
        <v>75</v>
      </c>
      <c r="AY453" s="244" t="s">
        <v>154</v>
      </c>
    </row>
    <row r="454" spans="1:51" s="13" customFormat="1" ht="12">
      <c r="A454" s="13"/>
      <c r="B454" s="234"/>
      <c r="C454" s="235"/>
      <c r="D454" s="236" t="s">
        <v>162</v>
      </c>
      <c r="E454" s="237" t="s">
        <v>1</v>
      </c>
      <c r="F454" s="238" t="s">
        <v>1444</v>
      </c>
      <c r="G454" s="235"/>
      <c r="H454" s="237" t="s">
        <v>1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162</v>
      </c>
      <c r="AU454" s="244" t="s">
        <v>86</v>
      </c>
      <c r="AV454" s="13" t="s">
        <v>83</v>
      </c>
      <c r="AW454" s="13" t="s">
        <v>32</v>
      </c>
      <c r="AX454" s="13" t="s">
        <v>75</v>
      </c>
      <c r="AY454" s="244" t="s">
        <v>154</v>
      </c>
    </row>
    <row r="455" spans="1:51" s="13" customFormat="1" ht="12">
      <c r="A455" s="13"/>
      <c r="B455" s="234"/>
      <c r="C455" s="235"/>
      <c r="D455" s="236" t="s">
        <v>162</v>
      </c>
      <c r="E455" s="237" t="s">
        <v>1</v>
      </c>
      <c r="F455" s="238" t="s">
        <v>1517</v>
      </c>
      <c r="G455" s="235"/>
      <c r="H455" s="237" t="s">
        <v>1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162</v>
      </c>
      <c r="AU455" s="244" t="s">
        <v>86</v>
      </c>
      <c r="AV455" s="13" t="s">
        <v>83</v>
      </c>
      <c r="AW455" s="13" t="s">
        <v>32</v>
      </c>
      <c r="AX455" s="13" t="s">
        <v>75</v>
      </c>
      <c r="AY455" s="244" t="s">
        <v>154</v>
      </c>
    </row>
    <row r="456" spans="1:51" s="14" customFormat="1" ht="12">
      <c r="A456" s="14"/>
      <c r="B456" s="245"/>
      <c r="C456" s="246"/>
      <c r="D456" s="236" t="s">
        <v>162</v>
      </c>
      <c r="E456" s="247" t="s">
        <v>1</v>
      </c>
      <c r="F456" s="248" t="s">
        <v>83</v>
      </c>
      <c r="G456" s="246"/>
      <c r="H456" s="249">
        <v>1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5" t="s">
        <v>162</v>
      </c>
      <c r="AU456" s="255" t="s">
        <v>86</v>
      </c>
      <c r="AV456" s="14" t="s">
        <v>86</v>
      </c>
      <c r="AW456" s="14" t="s">
        <v>32</v>
      </c>
      <c r="AX456" s="14" t="s">
        <v>75</v>
      </c>
      <c r="AY456" s="255" t="s">
        <v>154</v>
      </c>
    </row>
    <row r="457" spans="1:51" s="13" customFormat="1" ht="12">
      <c r="A457" s="13"/>
      <c r="B457" s="234"/>
      <c r="C457" s="235"/>
      <c r="D457" s="236" t="s">
        <v>162</v>
      </c>
      <c r="E457" s="237" t="s">
        <v>1</v>
      </c>
      <c r="F457" s="238" t="s">
        <v>1645</v>
      </c>
      <c r="G457" s="235"/>
      <c r="H457" s="237" t="s">
        <v>1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4" t="s">
        <v>162</v>
      </c>
      <c r="AU457" s="244" t="s">
        <v>86</v>
      </c>
      <c r="AV457" s="13" t="s">
        <v>83</v>
      </c>
      <c r="AW457" s="13" t="s">
        <v>32</v>
      </c>
      <c r="AX457" s="13" t="s">
        <v>75</v>
      </c>
      <c r="AY457" s="244" t="s">
        <v>154</v>
      </c>
    </row>
    <row r="458" spans="1:51" s="14" customFormat="1" ht="12">
      <c r="A458" s="14"/>
      <c r="B458" s="245"/>
      <c r="C458" s="246"/>
      <c r="D458" s="236" t="s">
        <v>162</v>
      </c>
      <c r="E458" s="247" t="s">
        <v>1</v>
      </c>
      <c r="F458" s="248" t="s">
        <v>86</v>
      </c>
      <c r="G458" s="246"/>
      <c r="H458" s="249">
        <v>2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5" t="s">
        <v>162</v>
      </c>
      <c r="AU458" s="255" t="s">
        <v>86</v>
      </c>
      <c r="AV458" s="14" t="s">
        <v>86</v>
      </c>
      <c r="AW458" s="14" t="s">
        <v>32</v>
      </c>
      <c r="AX458" s="14" t="s">
        <v>75</v>
      </c>
      <c r="AY458" s="255" t="s">
        <v>154</v>
      </c>
    </row>
    <row r="459" spans="1:51" s="15" customFormat="1" ht="12">
      <c r="A459" s="15"/>
      <c r="B459" s="256"/>
      <c r="C459" s="257"/>
      <c r="D459" s="236" t="s">
        <v>162</v>
      </c>
      <c r="E459" s="258" t="s">
        <v>1</v>
      </c>
      <c r="F459" s="259" t="s">
        <v>172</v>
      </c>
      <c r="G459" s="257"/>
      <c r="H459" s="260">
        <v>16</v>
      </c>
      <c r="I459" s="261"/>
      <c r="J459" s="257"/>
      <c r="K459" s="257"/>
      <c r="L459" s="262"/>
      <c r="M459" s="263"/>
      <c r="N459" s="264"/>
      <c r="O459" s="264"/>
      <c r="P459" s="264"/>
      <c r="Q459" s="264"/>
      <c r="R459" s="264"/>
      <c r="S459" s="264"/>
      <c r="T459" s="26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66" t="s">
        <v>162</v>
      </c>
      <c r="AU459" s="266" t="s">
        <v>86</v>
      </c>
      <c r="AV459" s="15" t="s">
        <v>160</v>
      </c>
      <c r="AW459" s="15" t="s">
        <v>32</v>
      </c>
      <c r="AX459" s="15" t="s">
        <v>83</v>
      </c>
      <c r="AY459" s="266" t="s">
        <v>154</v>
      </c>
    </row>
    <row r="460" spans="1:65" s="2" customFormat="1" ht="24.15" customHeight="1">
      <c r="A460" s="39"/>
      <c r="B460" s="40"/>
      <c r="C460" s="278" t="s">
        <v>507</v>
      </c>
      <c r="D460" s="278" t="s">
        <v>411</v>
      </c>
      <c r="E460" s="279" t="s">
        <v>1646</v>
      </c>
      <c r="F460" s="280" t="s">
        <v>1647</v>
      </c>
      <c r="G460" s="281" t="s">
        <v>304</v>
      </c>
      <c r="H460" s="282">
        <v>48</v>
      </c>
      <c r="I460" s="283"/>
      <c r="J460" s="284">
        <f>ROUND(I460*H460,2)</f>
        <v>0</v>
      </c>
      <c r="K460" s="285"/>
      <c r="L460" s="286"/>
      <c r="M460" s="287" t="s">
        <v>1</v>
      </c>
      <c r="N460" s="288" t="s">
        <v>40</v>
      </c>
      <c r="O460" s="92"/>
      <c r="P460" s="230">
        <f>O460*H460</f>
        <v>0</v>
      </c>
      <c r="Q460" s="230">
        <v>4E-05</v>
      </c>
      <c r="R460" s="230">
        <f>Q460*H460</f>
        <v>0.0019200000000000003</v>
      </c>
      <c r="S460" s="230">
        <v>0</v>
      </c>
      <c r="T460" s="23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2" t="s">
        <v>1636</v>
      </c>
      <c r="AT460" s="232" t="s">
        <v>411</v>
      </c>
      <c r="AU460" s="232" t="s">
        <v>86</v>
      </c>
      <c r="AY460" s="18" t="s">
        <v>154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8" t="s">
        <v>83</v>
      </c>
      <c r="BK460" s="233">
        <f>ROUND(I460*H460,2)</f>
        <v>0</v>
      </c>
      <c r="BL460" s="18" t="s">
        <v>610</v>
      </c>
      <c r="BM460" s="232" t="s">
        <v>1648</v>
      </c>
    </row>
    <row r="461" spans="1:51" s="13" customFormat="1" ht="12">
      <c r="A461" s="13"/>
      <c r="B461" s="234"/>
      <c r="C461" s="235"/>
      <c r="D461" s="236" t="s">
        <v>162</v>
      </c>
      <c r="E461" s="237" t="s">
        <v>1</v>
      </c>
      <c r="F461" s="238" t="s">
        <v>1437</v>
      </c>
      <c r="G461" s="235"/>
      <c r="H461" s="237" t="s">
        <v>1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162</v>
      </c>
      <c r="AU461" s="244" t="s">
        <v>86</v>
      </c>
      <c r="AV461" s="13" t="s">
        <v>83</v>
      </c>
      <c r="AW461" s="13" t="s">
        <v>32</v>
      </c>
      <c r="AX461" s="13" t="s">
        <v>75</v>
      </c>
      <c r="AY461" s="244" t="s">
        <v>154</v>
      </c>
    </row>
    <row r="462" spans="1:51" s="13" customFormat="1" ht="12">
      <c r="A462" s="13"/>
      <c r="B462" s="234"/>
      <c r="C462" s="235"/>
      <c r="D462" s="236" t="s">
        <v>162</v>
      </c>
      <c r="E462" s="237" t="s">
        <v>1</v>
      </c>
      <c r="F462" s="238" t="s">
        <v>1444</v>
      </c>
      <c r="G462" s="235"/>
      <c r="H462" s="237" t="s">
        <v>1</v>
      </c>
      <c r="I462" s="239"/>
      <c r="J462" s="235"/>
      <c r="K462" s="235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162</v>
      </c>
      <c r="AU462" s="244" t="s">
        <v>86</v>
      </c>
      <c r="AV462" s="13" t="s">
        <v>83</v>
      </c>
      <c r="AW462" s="13" t="s">
        <v>32</v>
      </c>
      <c r="AX462" s="13" t="s">
        <v>75</v>
      </c>
      <c r="AY462" s="244" t="s">
        <v>154</v>
      </c>
    </row>
    <row r="463" spans="1:51" s="13" customFormat="1" ht="12">
      <c r="A463" s="13"/>
      <c r="B463" s="234"/>
      <c r="C463" s="235"/>
      <c r="D463" s="236" t="s">
        <v>162</v>
      </c>
      <c r="E463" s="237" t="s">
        <v>1</v>
      </c>
      <c r="F463" s="238" t="s">
        <v>1517</v>
      </c>
      <c r="G463" s="235"/>
      <c r="H463" s="237" t="s">
        <v>1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4" t="s">
        <v>162</v>
      </c>
      <c r="AU463" s="244" t="s">
        <v>86</v>
      </c>
      <c r="AV463" s="13" t="s">
        <v>83</v>
      </c>
      <c r="AW463" s="13" t="s">
        <v>32</v>
      </c>
      <c r="AX463" s="13" t="s">
        <v>75</v>
      </c>
      <c r="AY463" s="244" t="s">
        <v>154</v>
      </c>
    </row>
    <row r="464" spans="1:51" s="14" customFormat="1" ht="12">
      <c r="A464" s="14"/>
      <c r="B464" s="245"/>
      <c r="C464" s="246"/>
      <c r="D464" s="236" t="s">
        <v>162</v>
      </c>
      <c r="E464" s="247" t="s">
        <v>1</v>
      </c>
      <c r="F464" s="248" t="s">
        <v>388</v>
      </c>
      <c r="G464" s="246"/>
      <c r="H464" s="249">
        <v>30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5" t="s">
        <v>162</v>
      </c>
      <c r="AU464" s="255" t="s">
        <v>86</v>
      </c>
      <c r="AV464" s="14" t="s">
        <v>86</v>
      </c>
      <c r="AW464" s="14" t="s">
        <v>32</v>
      </c>
      <c r="AX464" s="14" t="s">
        <v>75</v>
      </c>
      <c r="AY464" s="255" t="s">
        <v>154</v>
      </c>
    </row>
    <row r="465" spans="1:51" s="13" customFormat="1" ht="12">
      <c r="A465" s="13"/>
      <c r="B465" s="234"/>
      <c r="C465" s="235"/>
      <c r="D465" s="236" t="s">
        <v>162</v>
      </c>
      <c r="E465" s="237" t="s">
        <v>1</v>
      </c>
      <c r="F465" s="238" t="s">
        <v>1506</v>
      </c>
      <c r="G465" s="235"/>
      <c r="H465" s="237" t="s">
        <v>1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4" t="s">
        <v>162</v>
      </c>
      <c r="AU465" s="244" t="s">
        <v>86</v>
      </c>
      <c r="AV465" s="13" t="s">
        <v>83</v>
      </c>
      <c r="AW465" s="13" t="s">
        <v>32</v>
      </c>
      <c r="AX465" s="13" t="s">
        <v>75</v>
      </c>
      <c r="AY465" s="244" t="s">
        <v>154</v>
      </c>
    </row>
    <row r="466" spans="1:51" s="13" customFormat="1" ht="12">
      <c r="A466" s="13"/>
      <c r="B466" s="234"/>
      <c r="C466" s="235"/>
      <c r="D466" s="236" t="s">
        <v>162</v>
      </c>
      <c r="E466" s="237" t="s">
        <v>1</v>
      </c>
      <c r="F466" s="238" t="s">
        <v>1444</v>
      </c>
      <c r="G466" s="235"/>
      <c r="H466" s="237" t="s">
        <v>1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162</v>
      </c>
      <c r="AU466" s="244" t="s">
        <v>86</v>
      </c>
      <c r="AV466" s="13" t="s">
        <v>83</v>
      </c>
      <c r="AW466" s="13" t="s">
        <v>32</v>
      </c>
      <c r="AX466" s="13" t="s">
        <v>75</v>
      </c>
      <c r="AY466" s="244" t="s">
        <v>154</v>
      </c>
    </row>
    <row r="467" spans="1:51" s="13" customFormat="1" ht="12">
      <c r="A467" s="13"/>
      <c r="B467" s="234"/>
      <c r="C467" s="235"/>
      <c r="D467" s="236" t="s">
        <v>162</v>
      </c>
      <c r="E467" s="237" t="s">
        <v>1</v>
      </c>
      <c r="F467" s="238" t="s">
        <v>1517</v>
      </c>
      <c r="G467" s="235"/>
      <c r="H467" s="237" t="s">
        <v>1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4" t="s">
        <v>162</v>
      </c>
      <c r="AU467" s="244" t="s">
        <v>86</v>
      </c>
      <c r="AV467" s="13" t="s">
        <v>83</v>
      </c>
      <c r="AW467" s="13" t="s">
        <v>32</v>
      </c>
      <c r="AX467" s="13" t="s">
        <v>75</v>
      </c>
      <c r="AY467" s="244" t="s">
        <v>154</v>
      </c>
    </row>
    <row r="468" spans="1:51" s="14" customFormat="1" ht="12">
      <c r="A468" s="14"/>
      <c r="B468" s="245"/>
      <c r="C468" s="246"/>
      <c r="D468" s="236" t="s">
        <v>162</v>
      </c>
      <c r="E468" s="247" t="s">
        <v>1</v>
      </c>
      <c r="F468" s="248" t="s">
        <v>160</v>
      </c>
      <c r="G468" s="246"/>
      <c r="H468" s="249">
        <v>4</v>
      </c>
      <c r="I468" s="250"/>
      <c r="J468" s="246"/>
      <c r="K468" s="246"/>
      <c r="L468" s="251"/>
      <c r="M468" s="252"/>
      <c r="N468" s="253"/>
      <c r="O468" s="253"/>
      <c r="P468" s="253"/>
      <c r="Q468" s="253"/>
      <c r="R468" s="253"/>
      <c r="S468" s="253"/>
      <c r="T468" s="25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5" t="s">
        <v>162</v>
      </c>
      <c r="AU468" s="255" t="s">
        <v>86</v>
      </c>
      <c r="AV468" s="14" t="s">
        <v>86</v>
      </c>
      <c r="AW468" s="14" t="s">
        <v>32</v>
      </c>
      <c r="AX468" s="14" t="s">
        <v>75</v>
      </c>
      <c r="AY468" s="255" t="s">
        <v>154</v>
      </c>
    </row>
    <row r="469" spans="1:51" s="13" customFormat="1" ht="12">
      <c r="A469" s="13"/>
      <c r="B469" s="234"/>
      <c r="C469" s="235"/>
      <c r="D469" s="236" t="s">
        <v>162</v>
      </c>
      <c r="E469" s="237" t="s">
        <v>1</v>
      </c>
      <c r="F469" s="238" t="s">
        <v>1440</v>
      </c>
      <c r="G469" s="235"/>
      <c r="H469" s="237" t="s">
        <v>1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162</v>
      </c>
      <c r="AU469" s="244" t="s">
        <v>86</v>
      </c>
      <c r="AV469" s="13" t="s">
        <v>83</v>
      </c>
      <c r="AW469" s="13" t="s">
        <v>32</v>
      </c>
      <c r="AX469" s="13" t="s">
        <v>75</v>
      </c>
      <c r="AY469" s="244" t="s">
        <v>154</v>
      </c>
    </row>
    <row r="470" spans="1:51" s="13" customFormat="1" ht="12">
      <c r="A470" s="13"/>
      <c r="B470" s="234"/>
      <c r="C470" s="235"/>
      <c r="D470" s="236" t="s">
        <v>162</v>
      </c>
      <c r="E470" s="237" t="s">
        <v>1</v>
      </c>
      <c r="F470" s="238" t="s">
        <v>1444</v>
      </c>
      <c r="G470" s="235"/>
      <c r="H470" s="237" t="s">
        <v>1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162</v>
      </c>
      <c r="AU470" s="244" t="s">
        <v>86</v>
      </c>
      <c r="AV470" s="13" t="s">
        <v>83</v>
      </c>
      <c r="AW470" s="13" t="s">
        <v>32</v>
      </c>
      <c r="AX470" s="13" t="s">
        <v>75</v>
      </c>
      <c r="AY470" s="244" t="s">
        <v>154</v>
      </c>
    </row>
    <row r="471" spans="1:51" s="13" customFormat="1" ht="12">
      <c r="A471" s="13"/>
      <c r="B471" s="234"/>
      <c r="C471" s="235"/>
      <c r="D471" s="236" t="s">
        <v>162</v>
      </c>
      <c r="E471" s="237" t="s">
        <v>1</v>
      </c>
      <c r="F471" s="238" t="s">
        <v>1517</v>
      </c>
      <c r="G471" s="235"/>
      <c r="H471" s="237" t="s">
        <v>1</v>
      </c>
      <c r="I471" s="239"/>
      <c r="J471" s="235"/>
      <c r="K471" s="235"/>
      <c r="L471" s="240"/>
      <c r="M471" s="241"/>
      <c r="N471" s="242"/>
      <c r="O471" s="242"/>
      <c r="P471" s="242"/>
      <c r="Q471" s="242"/>
      <c r="R471" s="242"/>
      <c r="S471" s="242"/>
      <c r="T471" s="24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4" t="s">
        <v>162</v>
      </c>
      <c r="AU471" s="244" t="s">
        <v>86</v>
      </c>
      <c r="AV471" s="13" t="s">
        <v>83</v>
      </c>
      <c r="AW471" s="13" t="s">
        <v>32</v>
      </c>
      <c r="AX471" s="13" t="s">
        <v>75</v>
      </c>
      <c r="AY471" s="244" t="s">
        <v>154</v>
      </c>
    </row>
    <row r="472" spans="1:51" s="14" customFormat="1" ht="12">
      <c r="A472" s="14"/>
      <c r="B472" s="245"/>
      <c r="C472" s="246"/>
      <c r="D472" s="236" t="s">
        <v>162</v>
      </c>
      <c r="E472" s="247" t="s">
        <v>1</v>
      </c>
      <c r="F472" s="248" t="s">
        <v>83</v>
      </c>
      <c r="G472" s="246"/>
      <c r="H472" s="249">
        <v>1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162</v>
      </c>
      <c r="AU472" s="255" t="s">
        <v>86</v>
      </c>
      <c r="AV472" s="14" t="s">
        <v>86</v>
      </c>
      <c r="AW472" s="14" t="s">
        <v>32</v>
      </c>
      <c r="AX472" s="14" t="s">
        <v>75</v>
      </c>
      <c r="AY472" s="255" t="s">
        <v>154</v>
      </c>
    </row>
    <row r="473" spans="1:51" s="13" customFormat="1" ht="12">
      <c r="A473" s="13"/>
      <c r="B473" s="234"/>
      <c r="C473" s="235"/>
      <c r="D473" s="236" t="s">
        <v>162</v>
      </c>
      <c r="E473" s="237" t="s">
        <v>1</v>
      </c>
      <c r="F473" s="238" t="s">
        <v>1645</v>
      </c>
      <c r="G473" s="235"/>
      <c r="H473" s="237" t="s">
        <v>1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4" t="s">
        <v>162</v>
      </c>
      <c r="AU473" s="244" t="s">
        <v>86</v>
      </c>
      <c r="AV473" s="13" t="s">
        <v>83</v>
      </c>
      <c r="AW473" s="13" t="s">
        <v>32</v>
      </c>
      <c r="AX473" s="13" t="s">
        <v>75</v>
      </c>
      <c r="AY473" s="244" t="s">
        <v>154</v>
      </c>
    </row>
    <row r="474" spans="1:51" s="14" customFormat="1" ht="12">
      <c r="A474" s="14"/>
      <c r="B474" s="245"/>
      <c r="C474" s="246"/>
      <c r="D474" s="236" t="s">
        <v>162</v>
      </c>
      <c r="E474" s="247" t="s">
        <v>1</v>
      </c>
      <c r="F474" s="248" t="s">
        <v>250</v>
      </c>
      <c r="G474" s="246"/>
      <c r="H474" s="249">
        <v>13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5" t="s">
        <v>162</v>
      </c>
      <c r="AU474" s="255" t="s">
        <v>86</v>
      </c>
      <c r="AV474" s="14" t="s">
        <v>86</v>
      </c>
      <c r="AW474" s="14" t="s">
        <v>32</v>
      </c>
      <c r="AX474" s="14" t="s">
        <v>75</v>
      </c>
      <c r="AY474" s="255" t="s">
        <v>154</v>
      </c>
    </row>
    <row r="475" spans="1:51" s="15" customFormat="1" ht="12">
      <c r="A475" s="15"/>
      <c r="B475" s="256"/>
      <c r="C475" s="257"/>
      <c r="D475" s="236" t="s">
        <v>162</v>
      </c>
      <c r="E475" s="258" t="s">
        <v>1</v>
      </c>
      <c r="F475" s="259" t="s">
        <v>172</v>
      </c>
      <c r="G475" s="257"/>
      <c r="H475" s="260">
        <v>48</v>
      </c>
      <c r="I475" s="261"/>
      <c r="J475" s="257"/>
      <c r="K475" s="257"/>
      <c r="L475" s="262"/>
      <c r="M475" s="263"/>
      <c r="N475" s="264"/>
      <c r="O475" s="264"/>
      <c r="P475" s="264"/>
      <c r="Q475" s="264"/>
      <c r="R475" s="264"/>
      <c r="S475" s="264"/>
      <c r="T475" s="26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6" t="s">
        <v>162</v>
      </c>
      <c r="AU475" s="266" t="s">
        <v>86</v>
      </c>
      <c r="AV475" s="15" t="s">
        <v>160</v>
      </c>
      <c r="AW475" s="15" t="s">
        <v>32</v>
      </c>
      <c r="AX475" s="15" t="s">
        <v>83</v>
      </c>
      <c r="AY475" s="266" t="s">
        <v>154</v>
      </c>
    </row>
    <row r="476" spans="1:65" s="2" customFormat="1" ht="24.15" customHeight="1">
      <c r="A476" s="39"/>
      <c r="B476" s="40"/>
      <c r="C476" s="278" t="s">
        <v>512</v>
      </c>
      <c r="D476" s="278" t="s">
        <v>411</v>
      </c>
      <c r="E476" s="279" t="s">
        <v>1649</v>
      </c>
      <c r="F476" s="280" t="s">
        <v>1650</v>
      </c>
      <c r="G476" s="281" t="s">
        <v>304</v>
      </c>
      <c r="H476" s="282">
        <v>4</v>
      </c>
      <c r="I476" s="283"/>
      <c r="J476" s="284">
        <f>ROUND(I476*H476,2)</f>
        <v>0</v>
      </c>
      <c r="K476" s="285"/>
      <c r="L476" s="286"/>
      <c r="M476" s="287" t="s">
        <v>1</v>
      </c>
      <c r="N476" s="288" t="s">
        <v>40</v>
      </c>
      <c r="O476" s="92"/>
      <c r="P476" s="230">
        <f>O476*H476</f>
        <v>0</v>
      </c>
      <c r="Q476" s="230">
        <v>5E-05</v>
      </c>
      <c r="R476" s="230">
        <f>Q476*H476</f>
        <v>0.0002</v>
      </c>
      <c r="S476" s="230">
        <v>0</v>
      </c>
      <c r="T476" s="231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2" t="s">
        <v>1636</v>
      </c>
      <c r="AT476" s="232" t="s">
        <v>411</v>
      </c>
      <c r="AU476" s="232" t="s">
        <v>86</v>
      </c>
      <c r="AY476" s="18" t="s">
        <v>154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8" t="s">
        <v>83</v>
      </c>
      <c r="BK476" s="233">
        <f>ROUND(I476*H476,2)</f>
        <v>0</v>
      </c>
      <c r="BL476" s="18" t="s">
        <v>610</v>
      </c>
      <c r="BM476" s="232" t="s">
        <v>1651</v>
      </c>
    </row>
    <row r="477" spans="1:51" s="13" customFormat="1" ht="12">
      <c r="A477" s="13"/>
      <c r="B477" s="234"/>
      <c r="C477" s="235"/>
      <c r="D477" s="236" t="s">
        <v>162</v>
      </c>
      <c r="E477" s="237" t="s">
        <v>1</v>
      </c>
      <c r="F477" s="238" t="s">
        <v>1440</v>
      </c>
      <c r="G477" s="235"/>
      <c r="H477" s="237" t="s">
        <v>1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162</v>
      </c>
      <c r="AU477" s="244" t="s">
        <v>86</v>
      </c>
      <c r="AV477" s="13" t="s">
        <v>83</v>
      </c>
      <c r="AW477" s="13" t="s">
        <v>32</v>
      </c>
      <c r="AX477" s="13" t="s">
        <v>75</v>
      </c>
      <c r="AY477" s="244" t="s">
        <v>154</v>
      </c>
    </row>
    <row r="478" spans="1:51" s="13" customFormat="1" ht="12">
      <c r="A478" s="13"/>
      <c r="B478" s="234"/>
      <c r="C478" s="235"/>
      <c r="D478" s="236" t="s">
        <v>162</v>
      </c>
      <c r="E478" s="237" t="s">
        <v>1</v>
      </c>
      <c r="F478" s="238" t="s">
        <v>1444</v>
      </c>
      <c r="G478" s="235"/>
      <c r="H478" s="237" t="s">
        <v>1</v>
      </c>
      <c r="I478" s="239"/>
      <c r="J478" s="235"/>
      <c r="K478" s="235"/>
      <c r="L478" s="240"/>
      <c r="M478" s="241"/>
      <c r="N478" s="242"/>
      <c r="O478" s="242"/>
      <c r="P478" s="242"/>
      <c r="Q478" s="242"/>
      <c r="R478" s="242"/>
      <c r="S478" s="242"/>
      <c r="T478" s="24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4" t="s">
        <v>162</v>
      </c>
      <c r="AU478" s="244" t="s">
        <v>86</v>
      </c>
      <c r="AV478" s="13" t="s">
        <v>83</v>
      </c>
      <c r="AW478" s="13" t="s">
        <v>32</v>
      </c>
      <c r="AX478" s="13" t="s">
        <v>75</v>
      </c>
      <c r="AY478" s="244" t="s">
        <v>154</v>
      </c>
    </row>
    <row r="479" spans="1:51" s="13" customFormat="1" ht="12">
      <c r="A479" s="13"/>
      <c r="B479" s="234"/>
      <c r="C479" s="235"/>
      <c r="D479" s="236" t="s">
        <v>162</v>
      </c>
      <c r="E479" s="237" t="s">
        <v>1</v>
      </c>
      <c r="F479" s="238" t="s">
        <v>1517</v>
      </c>
      <c r="G479" s="235"/>
      <c r="H479" s="237" t="s">
        <v>1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162</v>
      </c>
      <c r="AU479" s="244" t="s">
        <v>86</v>
      </c>
      <c r="AV479" s="13" t="s">
        <v>83</v>
      </c>
      <c r="AW479" s="13" t="s">
        <v>32</v>
      </c>
      <c r="AX479" s="13" t="s">
        <v>75</v>
      </c>
      <c r="AY479" s="244" t="s">
        <v>154</v>
      </c>
    </row>
    <row r="480" spans="1:51" s="14" customFormat="1" ht="12">
      <c r="A480" s="14"/>
      <c r="B480" s="245"/>
      <c r="C480" s="246"/>
      <c r="D480" s="236" t="s">
        <v>162</v>
      </c>
      <c r="E480" s="247" t="s">
        <v>1</v>
      </c>
      <c r="F480" s="248" t="s">
        <v>160</v>
      </c>
      <c r="G480" s="246"/>
      <c r="H480" s="249">
        <v>4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5" t="s">
        <v>162</v>
      </c>
      <c r="AU480" s="255" t="s">
        <v>86</v>
      </c>
      <c r="AV480" s="14" t="s">
        <v>86</v>
      </c>
      <c r="AW480" s="14" t="s">
        <v>32</v>
      </c>
      <c r="AX480" s="14" t="s">
        <v>83</v>
      </c>
      <c r="AY480" s="255" t="s">
        <v>154</v>
      </c>
    </row>
    <row r="481" spans="1:65" s="2" customFormat="1" ht="24.15" customHeight="1">
      <c r="A481" s="39"/>
      <c r="B481" s="40"/>
      <c r="C481" s="278" t="s">
        <v>517</v>
      </c>
      <c r="D481" s="278" t="s">
        <v>411</v>
      </c>
      <c r="E481" s="279" t="s">
        <v>1652</v>
      </c>
      <c r="F481" s="280" t="s">
        <v>1653</v>
      </c>
      <c r="G481" s="281" t="s">
        <v>304</v>
      </c>
      <c r="H481" s="282">
        <v>92</v>
      </c>
      <c r="I481" s="283"/>
      <c r="J481" s="284">
        <f>ROUND(I481*H481,2)</f>
        <v>0</v>
      </c>
      <c r="K481" s="285"/>
      <c r="L481" s="286"/>
      <c r="M481" s="287" t="s">
        <v>1</v>
      </c>
      <c r="N481" s="288" t="s">
        <v>40</v>
      </c>
      <c r="O481" s="92"/>
      <c r="P481" s="230">
        <f>O481*H481</f>
        <v>0</v>
      </c>
      <c r="Q481" s="230">
        <v>2E-05</v>
      </c>
      <c r="R481" s="230">
        <f>Q481*H481</f>
        <v>0.00184</v>
      </c>
      <c r="S481" s="230">
        <v>0</v>
      </c>
      <c r="T481" s="231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2" t="s">
        <v>1636</v>
      </c>
      <c r="AT481" s="232" t="s">
        <v>411</v>
      </c>
      <c r="AU481" s="232" t="s">
        <v>86</v>
      </c>
      <c r="AY481" s="18" t="s">
        <v>154</v>
      </c>
      <c r="BE481" s="233">
        <f>IF(N481="základní",J481,0)</f>
        <v>0</v>
      </c>
      <c r="BF481" s="233">
        <f>IF(N481="snížená",J481,0)</f>
        <v>0</v>
      </c>
      <c r="BG481" s="233">
        <f>IF(N481="zákl. přenesená",J481,0)</f>
        <v>0</v>
      </c>
      <c r="BH481" s="233">
        <f>IF(N481="sníž. přenesená",J481,0)</f>
        <v>0</v>
      </c>
      <c r="BI481" s="233">
        <f>IF(N481="nulová",J481,0)</f>
        <v>0</v>
      </c>
      <c r="BJ481" s="18" t="s">
        <v>83</v>
      </c>
      <c r="BK481" s="233">
        <f>ROUND(I481*H481,2)</f>
        <v>0</v>
      </c>
      <c r="BL481" s="18" t="s">
        <v>610</v>
      </c>
      <c r="BM481" s="232" t="s">
        <v>1654</v>
      </c>
    </row>
    <row r="482" spans="1:51" s="14" customFormat="1" ht="12">
      <c r="A482" s="14"/>
      <c r="B482" s="245"/>
      <c r="C482" s="246"/>
      <c r="D482" s="236" t="s">
        <v>162</v>
      </c>
      <c r="E482" s="247" t="s">
        <v>1</v>
      </c>
      <c r="F482" s="248" t="s">
        <v>1633</v>
      </c>
      <c r="G482" s="246"/>
      <c r="H482" s="249">
        <v>92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5" t="s">
        <v>162</v>
      </c>
      <c r="AU482" s="255" t="s">
        <v>86</v>
      </c>
      <c r="AV482" s="14" t="s">
        <v>86</v>
      </c>
      <c r="AW482" s="14" t="s">
        <v>32</v>
      </c>
      <c r="AX482" s="14" t="s">
        <v>83</v>
      </c>
      <c r="AY482" s="255" t="s">
        <v>154</v>
      </c>
    </row>
    <row r="483" spans="1:65" s="2" customFormat="1" ht="24.15" customHeight="1">
      <c r="A483" s="39"/>
      <c r="B483" s="40"/>
      <c r="C483" s="220" t="s">
        <v>525</v>
      </c>
      <c r="D483" s="220" t="s">
        <v>156</v>
      </c>
      <c r="E483" s="221" t="s">
        <v>1655</v>
      </c>
      <c r="F483" s="222" t="s">
        <v>1656</v>
      </c>
      <c r="G483" s="223" t="s">
        <v>205</v>
      </c>
      <c r="H483" s="224">
        <v>0.007</v>
      </c>
      <c r="I483" s="225"/>
      <c r="J483" s="226">
        <f>ROUND(I483*H483,2)</f>
        <v>0</v>
      </c>
      <c r="K483" s="227"/>
      <c r="L483" s="45"/>
      <c r="M483" s="228" t="s">
        <v>1</v>
      </c>
      <c r="N483" s="229" t="s">
        <v>40</v>
      </c>
      <c r="O483" s="92"/>
      <c r="P483" s="230">
        <f>O483*H483</f>
        <v>0</v>
      </c>
      <c r="Q483" s="230">
        <v>0</v>
      </c>
      <c r="R483" s="230">
        <f>Q483*H483</f>
        <v>0</v>
      </c>
      <c r="S483" s="230">
        <v>0</v>
      </c>
      <c r="T483" s="23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2" t="s">
        <v>610</v>
      </c>
      <c r="AT483" s="232" t="s">
        <v>156</v>
      </c>
      <c r="AU483" s="232" t="s">
        <v>86</v>
      </c>
      <c r="AY483" s="18" t="s">
        <v>154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8" t="s">
        <v>83</v>
      </c>
      <c r="BK483" s="233">
        <f>ROUND(I483*H483,2)</f>
        <v>0</v>
      </c>
      <c r="BL483" s="18" t="s">
        <v>610</v>
      </c>
      <c r="BM483" s="232" t="s">
        <v>1657</v>
      </c>
    </row>
    <row r="484" spans="1:63" s="12" customFormat="1" ht="22.8" customHeight="1">
      <c r="A484" s="12"/>
      <c r="B484" s="204"/>
      <c r="C484" s="205"/>
      <c r="D484" s="206" t="s">
        <v>74</v>
      </c>
      <c r="E484" s="218" t="s">
        <v>1658</v>
      </c>
      <c r="F484" s="218" t="s">
        <v>1659</v>
      </c>
      <c r="G484" s="205"/>
      <c r="H484" s="205"/>
      <c r="I484" s="208"/>
      <c r="J484" s="219">
        <f>BK484</f>
        <v>0</v>
      </c>
      <c r="K484" s="205"/>
      <c r="L484" s="210"/>
      <c r="M484" s="211"/>
      <c r="N484" s="212"/>
      <c r="O484" s="212"/>
      <c r="P484" s="213">
        <f>SUM(P485:P584)</f>
        <v>0</v>
      </c>
      <c r="Q484" s="212"/>
      <c r="R484" s="213">
        <f>SUM(R485:R584)</f>
        <v>0.20584500000000003</v>
      </c>
      <c r="S484" s="212"/>
      <c r="T484" s="214">
        <f>SUM(T485:T584)</f>
        <v>0.058660000000000004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15" t="s">
        <v>180</v>
      </c>
      <c r="AT484" s="216" t="s">
        <v>74</v>
      </c>
      <c r="AU484" s="216" t="s">
        <v>83</v>
      </c>
      <c r="AY484" s="215" t="s">
        <v>154</v>
      </c>
      <c r="BK484" s="217">
        <f>SUM(BK485:BK584)</f>
        <v>0</v>
      </c>
    </row>
    <row r="485" spans="1:65" s="2" customFormat="1" ht="16.5" customHeight="1">
      <c r="A485" s="39"/>
      <c r="B485" s="40"/>
      <c r="C485" s="220" t="s">
        <v>532</v>
      </c>
      <c r="D485" s="220" t="s">
        <v>156</v>
      </c>
      <c r="E485" s="221" t="s">
        <v>1660</v>
      </c>
      <c r="F485" s="222" t="s">
        <v>1661</v>
      </c>
      <c r="G485" s="223" t="s">
        <v>304</v>
      </c>
      <c r="H485" s="224">
        <v>11</v>
      </c>
      <c r="I485" s="225"/>
      <c r="J485" s="226">
        <f>ROUND(I485*H485,2)</f>
        <v>0</v>
      </c>
      <c r="K485" s="227"/>
      <c r="L485" s="45"/>
      <c r="M485" s="228" t="s">
        <v>1</v>
      </c>
      <c r="N485" s="229" t="s">
        <v>40</v>
      </c>
      <c r="O485" s="92"/>
      <c r="P485" s="230">
        <f>O485*H485</f>
        <v>0</v>
      </c>
      <c r="Q485" s="230">
        <v>0</v>
      </c>
      <c r="R485" s="230">
        <f>Q485*H485</f>
        <v>0</v>
      </c>
      <c r="S485" s="230">
        <v>0.0021</v>
      </c>
      <c r="T485" s="231">
        <f>S485*H485</f>
        <v>0.0231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2" t="s">
        <v>610</v>
      </c>
      <c r="AT485" s="232" t="s">
        <v>156</v>
      </c>
      <c r="AU485" s="232" t="s">
        <v>86</v>
      </c>
      <c r="AY485" s="18" t="s">
        <v>154</v>
      </c>
      <c r="BE485" s="233">
        <f>IF(N485="základní",J485,0)</f>
        <v>0</v>
      </c>
      <c r="BF485" s="233">
        <f>IF(N485="snížená",J485,0)</f>
        <v>0</v>
      </c>
      <c r="BG485" s="233">
        <f>IF(N485="zákl. přenesená",J485,0)</f>
        <v>0</v>
      </c>
      <c r="BH485" s="233">
        <f>IF(N485="sníž. přenesená",J485,0)</f>
        <v>0</v>
      </c>
      <c r="BI485" s="233">
        <f>IF(N485="nulová",J485,0)</f>
        <v>0</v>
      </c>
      <c r="BJ485" s="18" t="s">
        <v>83</v>
      </c>
      <c r="BK485" s="233">
        <f>ROUND(I485*H485,2)</f>
        <v>0</v>
      </c>
      <c r="BL485" s="18" t="s">
        <v>610</v>
      </c>
      <c r="BM485" s="232" t="s">
        <v>1662</v>
      </c>
    </row>
    <row r="486" spans="1:51" s="13" customFormat="1" ht="12">
      <c r="A486" s="13"/>
      <c r="B486" s="234"/>
      <c r="C486" s="235"/>
      <c r="D486" s="236" t="s">
        <v>162</v>
      </c>
      <c r="E486" s="237" t="s">
        <v>1</v>
      </c>
      <c r="F486" s="238" t="s">
        <v>1506</v>
      </c>
      <c r="G486" s="235"/>
      <c r="H486" s="237" t="s">
        <v>1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4" t="s">
        <v>162</v>
      </c>
      <c r="AU486" s="244" t="s">
        <v>86</v>
      </c>
      <c r="AV486" s="13" t="s">
        <v>83</v>
      </c>
      <c r="AW486" s="13" t="s">
        <v>32</v>
      </c>
      <c r="AX486" s="13" t="s">
        <v>75</v>
      </c>
      <c r="AY486" s="244" t="s">
        <v>154</v>
      </c>
    </row>
    <row r="487" spans="1:51" s="13" customFormat="1" ht="12">
      <c r="A487" s="13"/>
      <c r="B487" s="234"/>
      <c r="C487" s="235"/>
      <c r="D487" s="236" t="s">
        <v>162</v>
      </c>
      <c r="E487" s="237" t="s">
        <v>1</v>
      </c>
      <c r="F487" s="238" t="s">
        <v>1442</v>
      </c>
      <c r="G487" s="235"/>
      <c r="H487" s="237" t="s">
        <v>1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4" t="s">
        <v>162</v>
      </c>
      <c r="AU487" s="244" t="s">
        <v>86</v>
      </c>
      <c r="AV487" s="13" t="s">
        <v>83</v>
      </c>
      <c r="AW487" s="13" t="s">
        <v>32</v>
      </c>
      <c r="AX487" s="13" t="s">
        <v>75</v>
      </c>
      <c r="AY487" s="244" t="s">
        <v>154</v>
      </c>
    </row>
    <row r="488" spans="1:51" s="14" customFormat="1" ht="12">
      <c r="A488" s="14"/>
      <c r="B488" s="245"/>
      <c r="C488" s="246"/>
      <c r="D488" s="236" t="s">
        <v>162</v>
      </c>
      <c r="E488" s="247" t="s">
        <v>1</v>
      </c>
      <c r="F488" s="248" t="s">
        <v>217</v>
      </c>
      <c r="G488" s="246"/>
      <c r="H488" s="249">
        <v>10</v>
      </c>
      <c r="I488" s="250"/>
      <c r="J488" s="246"/>
      <c r="K488" s="246"/>
      <c r="L488" s="251"/>
      <c r="M488" s="252"/>
      <c r="N488" s="253"/>
      <c r="O488" s="253"/>
      <c r="P488" s="253"/>
      <c r="Q488" s="253"/>
      <c r="R488" s="253"/>
      <c r="S488" s="253"/>
      <c r="T488" s="25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5" t="s">
        <v>162</v>
      </c>
      <c r="AU488" s="255" t="s">
        <v>86</v>
      </c>
      <c r="AV488" s="14" t="s">
        <v>86</v>
      </c>
      <c r="AW488" s="14" t="s">
        <v>32</v>
      </c>
      <c r="AX488" s="14" t="s">
        <v>75</v>
      </c>
      <c r="AY488" s="255" t="s">
        <v>154</v>
      </c>
    </row>
    <row r="489" spans="1:51" s="13" customFormat="1" ht="12">
      <c r="A489" s="13"/>
      <c r="B489" s="234"/>
      <c r="C489" s="235"/>
      <c r="D489" s="236" t="s">
        <v>162</v>
      </c>
      <c r="E489" s="237" t="s">
        <v>1</v>
      </c>
      <c r="F489" s="238" t="s">
        <v>1440</v>
      </c>
      <c r="G489" s="235"/>
      <c r="H489" s="237" t="s">
        <v>1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4" t="s">
        <v>162</v>
      </c>
      <c r="AU489" s="244" t="s">
        <v>86</v>
      </c>
      <c r="AV489" s="13" t="s">
        <v>83</v>
      </c>
      <c r="AW489" s="13" t="s">
        <v>32</v>
      </c>
      <c r="AX489" s="13" t="s">
        <v>75</v>
      </c>
      <c r="AY489" s="244" t="s">
        <v>154</v>
      </c>
    </row>
    <row r="490" spans="1:51" s="13" customFormat="1" ht="12">
      <c r="A490" s="13"/>
      <c r="B490" s="234"/>
      <c r="C490" s="235"/>
      <c r="D490" s="236" t="s">
        <v>162</v>
      </c>
      <c r="E490" s="237" t="s">
        <v>1</v>
      </c>
      <c r="F490" s="238" t="s">
        <v>1442</v>
      </c>
      <c r="G490" s="235"/>
      <c r="H490" s="237" t="s">
        <v>1</v>
      </c>
      <c r="I490" s="239"/>
      <c r="J490" s="235"/>
      <c r="K490" s="235"/>
      <c r="L490" s="240"/>
      <c r="M490" s="241"/>
      <c r="N490" s="242"/>
      <c r="O490" s="242"/>
      <c r="P490" s="242"/>
      <c r="Q490" s="242"/>
      <c r="R490" s="242"/>
      <c r="S490" s="242"/>
      <c r="T490" s="24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4" t="s">
        <v>162</v>
      </c>
      <c r="AU490" s="244" t="s">
        <v>86</v>
      </c>
      <c r="AV490" s="13" t="s">
        <v>83</v>
      </c>
      <c r="AW490" s="13" t="s">
        <v>32</v>
      </c>
      <c r="AX490" s="13" t="s">
        <v>75</v>
      </c>
      <c r="AY490" s="244" t="s">
        <v>154</v>
      </c>
    </row>
    <row r="491" spans="1:51" s="14" customFormat="1" ht="12">
      <c r="A491" s="14"/>
      <c r="B491" s="245"/>
      <c r="C491" s="246"/>
      <c r="D491" s="236" t="s">
        <v>162</v>
      </c>
      <c r="E491" s="247" t="s">
        <v>1</v>
      </c>
      <c r="F491" s="248" t="s">
        <v>83</v>
      </c>
      <c r="G491" s="246"/>
      <c r="H491" s="249">
        <v>1</v>
      </c>
      <c r="I491" s="250"/>
      <c r="J491" s="246"/>
      <c r="K491" s="246"/>
      <c r="L491" s="251"/>
      <c r="M491" s="252"/>
      <c r="N491" s="253"/>
      <c r="O491" s="253"/>
      <c r="P491" s="253"/>
      <c r="Q491" s="253"/>
      <c r="R491" s="253"/>
      <c r="S491" s="253"/>
      <c r="T491" s="25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5" t="s">
        <v>162</v>
      </c>
      <c r="AU491" s="255" t="s">
        <v>86</v>
      </c>
      <c r="AV491" s="14" t="s">
        <v>86</v>
      </c>
      <c r="AW491" s="14" t="s">
        <v>32</v>
      </c>
      <c r="AX491" s="14" t="s">
        <v>75</v>
      </c>
      <c r="AY491" s="255" t="s">
        <v>154</v>
      </c>
    </row>
    <row r="492" spans="1:51" s="15" customFormat="1" ht="12">
      <c r="A492" s="15"/>
      <c r="B492" s="256"/>
      <c r="C492" s="257"/>
      <c r="D492" s="236" t="s">
        <v>162</v>
      </c>
      <c r="E492" s="258" t="s">
        <v>1</v>
      </c>
      <c r="F492" s="259" t="s">
        <v>172</v>
      </c>
      <c r="G492" s="257"/>
      <c r="H492" s="260">
        <v>11</v>
      </c>
      <c r="I492" s="261"/>
      <c r="J492" s="257"/>
      <c r="K492" s="257"/>
      <c r="L492" s="262"/>
      <c r="M492" s="263"/>
      <c r="N492" s="264"/>
      <c r="O492" s="264"/>
      <c r="P492" s="264"/>
      <c r="Q492" s="264"/>
      <c r="R492" s="264"/>
      <c r="S492" s="264"/>
      <c r="T492" s="26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66" t="s">
        <v>162</v>
      </c>
      <c r="AU492" s="266" t="s">
        <v>86</v>
      </c>
      <c r="AV492" s="15" t="s">
        <v>160</v>
      </c>
      <c r="AW492" s="15" t="s">
        <v>32</v>
      </c>
      <c r="AX492" s="15" t="s">
        <v>83</v>
      </c>
      <c r="AY492" s="266" t="s">
        <v>154</v>
      </c>
    </row>
    <row r="493" spans="1:65" s="2" customFormat="1" ht="16.5" customHeight="1">
      <c r="A493" s="39"/>
      <c r="B493" s="40"/>
      <c r="C493" s="220" t="s">
        <v>543</v>
      </c>
      <c r="D493" s="220" t="s">
        <v>156</v>
      </c>
      <c r="E493" s="221" t="s">
        <v>1663</v>
      </c>
      <c r="F493" s="222" t="s">
        <v>1664</v>
      </c>
      <c r="G493" s="223" t="s">
        <v>304</v>
      </c>
      <c r="H493" s="224">
        <v>7</v>
      </c>
      <c r="I493" s="225"/>
      <c r="J493" s="226">
        <f>ROUND(I493*H493,2)</f>
        <v>0</v>
      </c>
      <c r="K493" s="227"/>
      <c r="L493" s="45"/>
      <c r="M493" s="228" t="s">
        <v>1</v>
      </c>
      <c r="N493" s="229" t="s">
        <v>40</v>
      </c>
      <c r="O493" s="92"/>
      <c r="P493" s="230">
        <f>O493*H493</f>
        <v>0</v>
      </c>
      <c r="Q493" s="230">
        <v>0</v>
      </c>
      <c r="R493" s="230">
        <f>Q493*H493</f>
        <v>0</v>
      </c>
      <c r="S493" s="230">
        <v>0.00198</v>
      </c>
      <c r="T493" s="231">
        <f>S493*H493</f>
        <v>0.01386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2" t="s">
        <v>610</v>
      </c>
      <c r="AT493" s="232" t="s">
        <v>156</v>
      </c>
      <c r="AU493" s="232" t="s">
        <v>86</v>
      </c>
      <c r="AY493" s="18" t="s">
        <v>154</v>
      </c>
      <c r="BE493" s="233">
        <f>IF(N493="základní",J493,0)</f>
        <v>0</v>
      </c>
      <c r="BF493" s="233">
        <f>IF(N493="snížená",J493,0)</f>
        <v>0</v>
      </c>
      <c r="BG493" s="233">
        <f>IF(N493="zákl. přenesená",J493,0)</f>
        <v>0</v>
      </c>
      <c r="BH493" s="233">
        <f>IF(N493="sníž. přenesená",J493,0)</f>
        <v>0</v>
      </c>
      <c r="BI493" s="233">
        <f>IF(N493="nulová",J493,0)</f>
        <v>0</v>
      </c>
      <c r="BJ493" s="18" t="s">
        <v>83</v>
      </c>
      <c r="BK493" s="233">
        <f>ROUND(I493*H493,2)</f>
        <v>0</v>
      </c>
      <c r="BL493" s="18" t="s">
        <v>610</v>
      </c>
      <c r="BM493" s="232" t="s">
        <v>1665</v>
      </c>
    </row>
    <row r="494" spans="1:51" s="13" customFormat="1" ht="12">
      <c r="A494" s="13"/>
      <c r="B494" s="234"/>
      <c r="C494" s="235"/>
      <c r="D494" s="236" t="s">
        <v>162</v>
      </c>
      <c r="E494" s="237" t="s">
        <v>1</v>
      </c>
      <c r="F494" s="238" t="s">
        <v>1440</v>
      </c>
      <c r="G494" s="235"/>
      <c r="H494" s="237" t="s">
        <v>1</v>
      </c>
      <c r="I494" s="239"/>
      <c r="J494" s="235"/>
      <c r="K494" s="235"/>
      <c r="L494" s="240"/>
      <c r="M494" s="241"/>
      <c r="N494" s="242"/>
      <c r="O494" s="242"/>
      <c r="P494" s="242"/>
      <c r="Q494" s="242"/>
      <c r="R494" s="242"/>
      <c r="S494" s="242"/>
      <c r="T494" s="24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4" t="s">
        <v>162</v>
      </c>
      <c r="AU494" s="244" t="s">
        <v>86</v>
      </c>
      <c r="AV494" s="13" t="s">
        <v>83</v>
      </c>
      <c r="AW494" s="13" t="s">
        <v>32</v>
      </c>
      <c r="AX494" s="13" t="s">
        <v>75</v>
      </c>
      <c r="AY494" s="244" t="s">
        <v>154</v>
      </c>
    </row>
    <row r="495" spans="1:51" s="13" customFormat="1" ht="12">
      <c r="A495" s="13"/>
      <c r="B495" s="234"/>
      <c r="C495" s="235"/>
      <c r="D495" s="236" t="s">
        <v>162</v>
      </c>
      <c r="E495" s="237" t="s">
        <v>1</v>
      </c>
      <c r="F495" s="238" t="s">
        <v>1442</v>
      </c>
      <c r="G495" s="235"/>
      <c r="H495" s="237" t="s">
        <v>1</v>
      </c>
      <c r="I495" s="239"/>
      <c r="J495" s="235"/>
      <c r="K495" s="235"/>
      <c r="L495" s="240"/>
      <c r="M495" s="241"/>
      <c r="N495" s="242"/>
      <c r="O495" s="242"/>
      <c r="P495" s="242"/>
      <c r="Q495" s="242"/>
      <c r="R495" s="242"/>
      <c r="S495" s="242"/>
      <c r="T495" s="24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4" t="s">
        <v>162</v>
      </c>
      <c r="AU495" s="244" t="s">
        <v>86</v>
      </c>
      <c r="AV495" s="13" t="s">
        <v>83</v>
      </c>
      <c r="AW495" s="13" t="s">
        <v>32</v>
      </c>
      <c r="AX495" s="13" t="s">
        <v>75</v>
      </c>
      <c r="AY495" s="244" t="s">
        <v>154</v>
      </c>
    </row>
    <row r="496" spans="1:51" s="14" customFormat="1" ht="12">
      <c r="A496" s="14"/>
      <c r="B496" s="245"/>
      <c r="C496" s="246"/>
      <c r="D496" s="236" t="s">
        <v>162</v>
      </c>
      <c r="E496" s="247" t="s">
        <v>1</v>
      </c>
      <c r="F496" s="248" t="s">
        <v>198</v>
      </c>
      <c r="G496" s="246"/>
      <c r="H496" s="249">
        <v>7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5" t="s">
        <v>162</v>
      </c>
      <c r="AU496" s="255" t="s">
        <v>86</v>
      </c>
      <c r="AV496" s="14" t="s">
        <v>86</v>
      </c>
      <c r="AW496" s="14" t="s">
        <v>32</v>
      </c>
      <c r="AX496" s="14" t="s">
        <v>83</v>
      </c>
      <c r="AY496" s="255" t="s">
        <v>154</v>
      </c>
    </row>
    <row r="497" spans="1:65" s="2" customFormat="1" ht="21.75" customHeight="1">
      <c r="A497" s="39"/>
      <c r="B497" s="40"/>
      <c r="C497" s="220" t="s">
        <v>549</v>
      </c>
      <c r="D497" s="220" t="s">
        <v>156</v>
      </c>
      <c r="E497" s="221" t="s">
        <v>1666</v>
      </c>
      <c r="F497" s="222" t="s">
        <v>1667</v>
      </c>
      <c r="G497" s="223" t="s">
        <v>304</v>
      </c>
      <c r="H497" s="224">
        <v>8</v>
      </c>
      <c r="I497" s="225"/>
      <c r="J497" s="226">
        <f>ROUND(I497*H497,2)</f>
        <v>0</v>
      </c>
      <c r="K497" s="227"/>
      <c r="L497" s="45"/>
      <c r="M497" s="228" t="s">
        <v>1</v>
      </c>
      <c r="N497" s="229" t="s">
        <v>40</v>
      </c>
      <c r="O497" s="92"/>
      <c r="P497" s="230">
        <f>O497*H497</f>
        <v>0</v>
      </c>
      <c r="Q497" s="230">
        <v>0.00744</v>
      </c>
      <c r="R497" s="230">
        <f>Q497*H497</f>
        <v>0.05952</v>
      </c>
      <c r="S497" s="230">
        <v>0</v>
      </c>
      <c r="T497" s="231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2" t="s">
        <v>610</v>
      </c>
      <c r="AT497" s="232" t="s">
        <v>156</v>
      </c>
      <c r="AU497" s="232" t="s">
        <v>86</v>
      </c>
      <c r="AY497" s="18" t="s">
        <v>154</v>
      </c>
      <c r="BE497" s="233">
        <f>IF(N497="základní",J497,0)</f>
        <v>0</v>
      </c>
      <c r="BF497" s="233">
        <f>IF(N497="snížená",J497,0)</f>
        <v>0</v>
      </c>
      <c r="BG497" s="233">
        <f>IF(N497="zákl. přenesená",J497,0)</f>
        <v>0</v>
      </c>
      <c r="BH497" s="233">
        <f>IF(N497="sníž. přenesená",J497,0)</f>
        <v>0</v>
      </c>
      <c r="BI497" s="233">
        <f>IF(N497="nulová",J497,0)</f>
        <v>0</v>
      </c>
      <c r="BJ497" s="18" t="s">
        <v>83</v>
      </c>
      <c r="BK497" s="233">
        <f>ROUND(I497*H497,2)</f>
        <v>0</v>
      </c>
      <c r="BL497" s="18" t="s">
        <v>610</v>
      </c>
      <c r="BM497" s="232" t="s">
        <v>1668</v>
      </c>
    </row>
    <row r="498" spans="1:51" s="13" customFormat="1" ht="12">
      <c r="A498" s="13"/>
      <c r="B498" s="234"/>
      <c r="C498" s="235"/>
      <c r="D498" s="236" t="s">
        <v>162</v>
      </c>
      <c r="E498" s="237" t="s">
        <v>1</v>
      </c>
      <c r="F498" s="238" t="s">
        <v>1440</v>
      </c>
      <c r="G498" s="235"/>
      <c r="H498" s="237" t="s">
        <v>1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4" t="s">
        <v>162</v>
      </c>
      <c r="AU498" s="244" t="s">
        <v>86</v>
      </c>
      <c r="AV498" s="13" t="s">
        <v>83</v>
      </c>
      <c r="AW498" s="13" t="s">
        <v>32</v>
      </c>
      <c r="AX498" s="13" t="s">
        <v>75</v>
      </c>
      <c r="AY498" s="244" t="s">
        <v>154</v>
      </c>
    </row>
    <row r="499" spans="1:51" s="13" customFormat="1" ht="12">
      <c r="A499" s="13"/>
      <c r="B499" s="234"/>
      <c r="C499" s="235"/>
      <c r="D499" s="236" t="s">
        <v>162</v>
      </c>
      <c r="E499" s="237" t="s">
        <v>1</v>
      </c>
      <c r="F499" s="238" t="s">
        <v>1442</v>
      </c>
      <c r="G499" s="235"/>
      <c r="H499" s="237" t="s">
        <v>1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4" t="s">
        <v>162</v>
      </c>
      <c r="AU499" s="244" t="s">
        <v>86</v>
      </c>
      <c r="AV499" s="13" t="s">
        <v>83</v>
      </c>
      <c r="AW499" s="13" t="s">
        <v>32</v>
      </c>
      <c r="AX499" s="13" t="s">
        <v>75</v>
      </c>
      <c r="AY499" s="244" t="s">
        <v>154</v>
      </c>
    </row>
    <row r="500" spans="1:51" s="13" customFormat="1" ht="12">
      <c r="A500" s="13"/>
      <c r="B500" s="234"/>
      <c r="C500" s="235"/>
      <c r="D500" s="236" t="s">
        <v>162</v>
      </c>
      <c r="E500" s="237" t="s">
        <v>1</v>
      </c>
      <c r="F500" s="238" t="s">
        <v>1669</v>
      </c>
      <c r="G500" s="235"/>
      <c r="H500" s="237" t="s">
        <v>1</v>
      </c>
      <c r="I500" s="239"/>
      <c r="J500" s="235"/>
      <c r="K500" s="235"/>
      <c r="L500" s="240"/>
      <c r="M500" s="241"/>
      <c r="N500" s="242"/>
      <c r="O500" s="242"/>
      <c r="P500" s="242"/>
      <c r="Q500" s="242"/>
      <c r="R500" s="242"/>
      <c r="S500" s="242"/>
      <c r="T500" s="24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4" t="s">
        <v>162</v>
      </c>
      <c r="AU500" s="244" t="s">
        <v>86</v>
      </c>
      <c r="AV500" s="13" t="s">
        <v>83</v>
      </c>
      <c r="AW500" s="13" t="s">
        <v>32</v>
      </c>
      <c r="AX500" s="13" t="s">
        <v>75</v>
      </c>
      <c r="AY500" s="244" t="s">
        <v>154</v>
      </c>
    </row>
    <row r="501" spans="1:51" s="14" customFormat="1" ht="12">
      <c r="A501" s="14"/>
      <c r="B501" s="245"/>
      <c r="C501" s="246"/>
      <c r="D501" s="236" t="s">
        <v>162</v>
      </c>
      <c r="E501" s="247" t="s">
        <v>1</v>
      </c>
      <c r="F501" s="248" t="s">
        <v>202</v>
      </c>
      <c r="G501" s="246"/>
      <c r="H501" s="249">
        <v>8</v>
      </c>
      <c r="I501" s="250"/>
      <c r="J501" s="246"/>
      <c r="K501" s="246"/>
      <c r="L501" s="251"/>
      <c r="M501" s="252"/>
      <c r="N501" s="253"/>
      <c r="O501" s="253"/>
      <c r="P501" s="253"/>
      <c r="Q501" s="253"/>
      <c r="R501" s="253"/>
      <c r="S501" s="253"/>
      <c r="T501" s="25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5" t="s">
        <v>162</v>
      </c>
      <c r="AU501" s="255" t="s">
        <v>86</v>
      </c>
      <c r="AV501" s="14" t="s">
        <v>86</v>
      </c>
      <c r="AW501" s="14" t="s">
        <v>32</v>
      </c>
      <c r="AX501" s="14" t="s">
        <v>83</v>
      </c>
      <c r="AY501" s="255" t="s">
        <v>154</v>
      </c>
    </row>
    <row r="502" spans="1:65" s="2" customFormat="1" ht="21.75" customHeight="1">
      <c r="A502" s="39"/>
      <c r="B502" s="40"/>
      <c r="C502" s="220" t="s">
        <v>554</v>
      </c>
      <c r="D502" s="220" t="s">
        <v>156</v>
      </c>
      <c r="E502" s="221" t="s">
        <v>1670</v>
      </c>
      <c r="F502" s="222" t="s">
        <v>1671</v>
      </c>
      <c r="G502" s="223" t="s">
        <v>304</v>
      </c>
      <c r="H502" s="224">
        <v>3</v>
      </c>
      <c r="I502" s="225"/>
      <c r="J502" s="226">
        <f>ROUND(I502*H502,2)</f>
        <v>0</v>
      </c>
      <c r="K502" s="227"/>
      <c r="L502" s="45"/>
      <c r="M502" s="228" t="s">
        <v>1</v>
      </c>
      <c r="N502" s="229" t="s">
        <v>40</v>
      </c>
      <c r="O502" s="92"/>
      <c r="P502" s="230">
        <f>O502*H502</f>
        <v>0</v>
      </c>
      <c r="Q502" s="230">
        <v>0.01232</v>
      </c>
      <c r="R502" s="230">
        <f>Q502*H502</f>
        <v>0.03696</v>
      </c>
      <c r="S502" s="230">
        <v>0</v>
      </c>
      <c r="T502" s="231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2" t="s">
        <v>610</v>
      </c>
      <c r="AT502" s="232" t="s">
        <v>156</v>
      </c>
      <c r="AU502" s="232" t="s">
        <v>86</v>
      </c>
      <c r="AY502" s="18" t="s">
        <v>154</v>
      </c>
      <c r="BE502" s="233">
        <f>IF(N502="základní",J502,0)</f>
        <v>0</v>
      </c>
      <c r="BF502" s="233">
        <f>IF(N502="snížená",J502,0)</f>
        <v>0</v>
      </c>
      <c r="BG502" s="233">
        <f>IF(N502="zákl. přenesená",J502,0)</f>
        <v>0</v>
      </c>
      <c r="BH502" s="233">
        <f>IF(N502="sníž. přenesená",J502,0)</f>
        <v>0</v>
      </c>
      <c r="BI502" s="233">
        <f>IF(N502="nulová",J502,0)</f>
        <v>0</v>
      </c>
      <c r="BJ502" s="18" t="s">
        <v>83</v>
      </c>
      <c r="BK502" s="233">
        <f>ROUND(I502*H502,2)</f>
        <v>0</v>
      </c>
      <c r="BL502" s="18" t="s">
        <v>610</v>
      </c>
      <c r="BM502" s="232" t="s">
        <v>1672</v>
      </c>
    </row>
    <row r="503" spans="1:51" s="13" customFormat="1" ht="12">
      <c r="A503" s="13"/>
      <c r="B503" s="234"/>
      <c r="C503" s="235"/>
      <c r="D503" s="236" t="s">
        <v>162</v>
      </c>
      <c r="E503" s="237" t="s">
        <v>1</v>
      </c>
      <c r="F503" s="238" t="s">
        <v>1437</v>
      </c>
      <c r="G503" s="235"/>
      <c r="H503" s="237" t="s">
        <v>1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4" t="s">
        <v>162</v>
      </c>
      <c r="AU503" s="244" t="s">
        <v>86</v>
      </c>
      <c r="AV503" s="13" t="s">
        <v>83</v>
      </c>
      <c r="AW503" s="13" t="s">
        <v>32</v>
      </c>
      <c r="AX503" s="13" t="s">
        <v>75</v>
      </c>
      <c r="AY503" s="244" t="s">
        <v>154</v>
      </c>
    </row>
    <row r="504" spans="1:51" s="13" customFormat="1" ht="12">
      <c r="A504" s="13"/>
      <c r="B504" s="234"/>
      <c r="C504" s="235"/>
      <c r="D504" s="236" t="s">
        <v>162</v>
      </c>
      <c r="E504" s="237" t="s">
        <v>1</v>
      </c>
      <c r="F504" s="238" t="s">
        <v>1442</v>
      </c>
      <c r="G504" s="235"/>
      <c r="H504" s="237" t="s">
        <v>1</v>
      </c>
      <c r="I504" s="239"/>
      <c r="J504" s="235"/>
      <c r="K504" s="235"/>
      <c r="L504" s="240"/>
      <c r="M504" s="241"/>
      <c r="N504" s="242"/>
      <c r="O504" s="242"/>
      <c r="P504" s="242"/>
      <c r="Q504" s="242"/>
      <c r="R504" s="242"/>
      <c r="S504" s="242"/>
      <c r="T504" s="24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4" t="s">
        <v>162</v>
      </c>
      <c r="AU504" s="244" t="s">
        <v>86</v>
      </c>
      <c r="AV504" s="13" t="s">
        <v>83</v>
      </c>
      <c r="AW504" s="13" t="s">
        <v>32</v>
      </c>
      <c r="AX504" s="13" t="s">
        <v>75</v>
      </c>
      <c r="AY504" s="244" t="s">
        <v>154</v>
      </c>
    </row>
    <row r="505" spans="1:51" s="13" customFormat="1" ht="12">
      <c r="A505" s="13"/>
      <c r="B505" s="234"/>
      <c r="C505" s="235"/>
      <c r="D505" s="236" t="s">
        <v>162</v>
      </c>
      <c r="E505" s="237" t="s">
        <v>1</v>
      </c>
      <c r="F505" s="238" t="s">
        <v>1673</v>
      </c>
      <c r="G505" s="235"/>
      <c r="H505" s="237" t="s">
        <v>1</v>
      </c>
      <c r="I505" s="239"/>
      <c r="J505" s="235"/>
      <c r="K505" s="235"/>
      <c r="L505" s="240"/>
      <c r="M505" s="241"/>
      <c r="N505" s="242"/>
      <c r="O505" s="242"/>
      <c r="P505" s="242"/>
      <c r="Q505" s="242"/>
      <c r="R505" s="242"/>
      <c r="S505" s="242"/>
      <c r="T505" s="24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4" t="s">
        <v>162</v>
      </c>
      <c r="AU505" s="244" t="s">
        <v>86</v>
      </c>
      <c r="AV505" s="13" t="s">
        <v>83</v>
      </c>
      <c r="AW505" s="13" t="s">
        <v>32</v>
      </c>
      <c r="AX505" s="13" t="s">
        <v>75</v>
      </c>
      <c r="AY505" s="244" t="s">
        <v>154</v>
      </c>
    </row>
    <row r="506" spans="1:51" s="14" customFormat="1" ht="12">
      <c r="A506" s="14"/>
      <c r="B506" s="245"/>
      <c r="C506" s="246"/>
      <c r="D506" s="236" t="s">
        <v>162</v>
      </c>
      <c r="E506" s="247" t="s">
        <v>1</v>
      </c>
      <c r="F506" s="248" t="s">
        <v>180</v>
      </c>
      <c r="G506" s="246"/>
      <c r="H506" s="249">
        <v>3</v>
      </c>
      <c r="I506" s="250"/>
      <c r="J506" s="246"/>
      <c r="K506" s="246"/>
      <c r="L506" s="251"/>
      <c r="M506" s="252"/>
      <c r="N506" s="253"/>
      <c r="O506" s="253"/>
      <c r="P506" s="253"/>
      <c r="Q506" s="253"/>
      <c r="R506" s="253"/>
      <c r="S506" s="253"/>
      <c r="T506" s="25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5" t="s">
        <v>162</v>
      </c>
      <c r="AU506" s="255" t="s">
        <v>86</v>
      </c>
      <c r="AV506" s="14" t="s">
        <v>86</v>
      </c>
      <c r="AW506" s="14" t="s">
        <v>32</v>
      </c>
      <c r="AX506" s="14" t="s">
        <v>83</v>
      </c>
      <c r="AY506" s="255" t="s">
        <v>154</v>
      </c>
    </row>
    <row r="507" spans="1:65" s="2" customFormat="1" ht="16.5" customHeight="1">
      <c r="A507" s="39"/>
      <c r="B507" s="40"/>
      <c r="C507" s="220" t="s">
        <v>559</v>
      </c>
      <c r="D507" s="220" t="s">
        <v>156</v>
      </c>
      <c r="E507" s="221" t="s">
        <v>1674</v>
      </c>
      <c r="F507" s="222" t="s">
        <v>1675</v>
      </c>
      <c r="G507" s="223" t="s">
        <v>304</v>
      </c>
      <c r="H507" s="224">
        <v>16</v>
      </c>
      <c r="I507" s="225"/>
      <c r="J507" s="226">
        <f>ROUND(I507*H507,2)</f>
        <v>0</v>
      </c>
      <c r="K507" s="227"/>
      <c r="L507" s="45"/>
      <c r="M507" s="228" t="s">
        <v>1</v>
      </c>
      <c r="N507" s="229" t="s">
        <v>40</v>
      </c>
      <c r="O507" s="92"/>
      <c r="P507" s="230">
        <f>O507*H507</f>
        <v>0</v>
      </c>
      <c r="Q507" s="230">
        <v>0.00201</v>
      </c>
      <c r="R507" s="230">
        <f>Q507*H507</f>
        <v>0.03216</v>
      </c>
      <c r="S507" s="230">
        <v>0</v>
      </c>
      <c r="T507" s="231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2" t="s">
        <v>160</v>
      </c>
      <c r="AT507" s="232" t="s">
        <v>156</v>
      </c>
      <c r="AU507" s="232" t="s">
        <v>86</v>
      </c>
      <c r="AY507" s="18" t="s">
        <v>154</v>
      </c>
      <c r="BE507" s="233">
        <f>IF(N507="základní",J507,0)</f>
        <v>0</v>
      </c>
      <c r="BF507" s="233">
        <f>IF(N507="snížená",J507,0)</f>
        <v>0</v>
      </c>
      <c r="BG507" s="233">
        <f>IF(N507="zákl. přenesená",J507,0)</f>
        <v>0</v>
      </c>
      <c r="BH507" s="233">
        <f>IF(N507="sníž. přenesená",J507,0)</f>
        <v>0</v>
      </c>
      <c r="BI507" s="233">
        <f>IF(N507="nulová",J507,0)</f>
        <v>0</v>
      </c>
      <c r="BJ507" s="18" t="s">
        <v>83</v>
      </c>
      <c r="BK507" s="233">
        <f>ROUND(I507*H507,2)</f>
        <v>0</v>
      </c>
      <c r="BL507" s="18" t="s">
        <v>160</v>
      </c>
      <c r="BM507" s="232" t="s">
        <v>1676</v>
      </c>
    </row>
    <row r="508" spans="1:51" s="13" customFormat="1" ht="12">
      <c r="A508" s="13"/>
      <c r="B508" s="234"/>
      <c r="C508" s="235"/>
      <c r="D508" s="236" t="s">
        <v>162</v>
      </c>
      <c r="E508" s="237" t="s">
        <v>1</v>
      </c>
      <c r="F508" s="238" t="s">
        <v>1437</v>
      </c>
      <c r="G508" s="235"/>
      <c r="H508" s="237" t="s">
        <v>1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4" t="s">
        <v>162</v>
      </c>
      <c r="AU508" s="244" t="s">
        <v>86</v>
      </c>
      <c r="AV508" s="13" t="s">
        <v>83</v>
      </c>
      <c r="AW508" s="13" t="s">
        <v>32</v>
      </c>
      <c r="AX508" s="13" t="s">
        <v>75</v>
      </c>
      <c r="AY508" s="244" t="s">
        <v>154</v>
      </c>
    </row>
    <row r="509" spans="1:51" s="13" customFormat="1" ht="12">
      <c r="A509" s="13"/>
      <c r="B509" s="234"/>
      <c r="C509" s="235"/>
      <c r="D509" s="236" t="s">
        <v>162</v>
      </c>
      <c r="E509" s="237" t="s">
        <v>1</v>
      </c>
      <c r="F509" s="238" t="s">
        <v>1442</v>
      </c>
      <c r="G509" s="235"/>
      <c r="H509" s="237" t="s">
        <v>1</v>
      </c>
      <c r="I509" s="239"/>
      <c r="J509" s="235"/>
      <c r="K509" s="235"/>
      <c r="L509" s="240"/>
      <c r="M509" s="241"/>
      <c r="N509" s="242"/>
      <c r="O509" s="242"/>
      <c r="P509" s="242"/>
      <c r="Q509" s="242"/>
      <c r="R509" s="242"/>
      <c r="S509" s="242"/>
      <c r="T509" s="24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4" t="s">
        <v>162</v>
      </c>
      <c r="AU509" s="244" t="s">
        <v>86</v>
      </c>
      <c r="AV509" s="13" t="s">
        <v>83</v>
      </c>
      <c r="AW509" s="13" t="s">
        <v>32</v>
      </c>
      <c r="AX509" s="13" t="s">
        <v>75</v>
      </c>
      <c r="AY509" s="244" t="s">
        <v>154</v>
      </c>
    </row>
    <row r="510" spans="1:51" s="13" customFormat="1" ht="12">
      <c r="A510" s="13"/>
      <c r="B510" s="234"/>
      <c r="C510" s="235"/>
      <c r="D510" s="236" t="s">
        <v>162</v>
      </c>
      <c r="E510" s="237" t="s">
        <v>1</v>
      </c>
      <c r="F510" s="238" t="s">
        <v>1517</v>
      </c>
      <c r="G510" s="235"/>
      <c r="H510" s="237" t="s">
        <v>1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4" t="s">
        <v>162</v>
      </c>
      <c r="AU510" s="244" t="s">
        <v>86</v>
      </c>
      <c r="AV510" s="13" t="s">
        <v>83</v>
      </c>
      <c r="AW510" s="13" t="s">
        <v>32</v>
      </c>
      <c r="AX510" s="13" t="s">
        <v>75</v>
      </c>
      <c r="AY510" s="244" t="s">
        <v>154</v>
      </c>
    </row>
    <row r="511" spans="1:51" s="14" customFormat="1" ht="12">
      <c r="A511" s="14"/>
      <c r="B511" s="245"/>
      <c r="C511" s="246"/>
      <c r="D511" s="236" t="s">
        <v>162</v>
      </c>
      <c r="E511" s="247" t="s">
        <v>1</v>
      </c>
      <c r="F511" s="248" t="s">
        <v>267</v>
      </c>
      <c r="G511" s="246"/>
      <c r="H511" s="249">
        <v>16</v>
      </c>
      <c r="I511" s="250"/>
      <c r="J511" s="246"/>
      <c r="K511" s="246"/>
      <c r="L511" s="251"/>
      <c r="M511" s="252"/>
      <c r="N511" s="253"/>
      <c r="O511" s="253"/>
      <c r="P511" s="253"/>
      <c r="Q511" s="253"/>
      <c r="R511" s="253"/>
      <c r="S511" s="253"/>
      <c r="T511" s="25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5" t="s">
        <v>162</v>
      </c>
      <c r="AU511" s="255" t="s">
        <v>86</v>
      </c>
      <c r="AV511" s="14" t="s">
        <v>86</v>
      </c>
      <c r="AW511" s="14" t="s">
        <v>32</v>
      </c>
      <c r="AX511" s="14" t="s">
        <v>83</v>
      </c>
      <c r="AY511" s="255" t="s">
        <v>154</v>
      </c>
    </row>
    <row r="512" spans="1:65" s="2" customFormat="1" ht="16.5" customHeight="1">
      <c r="A512" s="39"/>
      <c r="B512" s="40"/>
      <c r="C512" s="220" t="s">
        <v>564</v>
      </c>
      <c r="D512" s="220" t="s">
        <v>156</v>
      </c>
      <c r="E512" s="221" t="s">
        <v>1677</v>
      </c>
      <c r="F512" s="222" t="s">
        <v>1678</v>
      </c>
      <c r="G512" s="223" t="s">
        <v>304</v>
      </c>
      <c r="H512" s="224">
        <v>8.5</v>
      </c>
      <c r="I512" s="225"/>
      <c r="J512" s="226">
        <f>ROUND(I512*H512,2)</f>
        <v>0</v>
      </c>
      <c r="K512" s="227"/>
      <c r="L512" s="45"/>
      <c r="M512" s="228" t="s">
        <v>1</v>
      </c>
      <c r="N512" s="229" t="s">
        <v>40</v>
      </c>
      <c r="O512" s="92"/>
      <c r="P512" s="230">
        <f>O512*H512</f>
        <v>0</v>
      </c>
      <c r="Q512" s="230">
        <v>0.00041</v>
      </c>
      <c r="R512" s="230">
        <f>Q512*H512</f>
        <v>0.003485</v>
      </c>
      <c r="S512" s="230">
        <v>0</v>
      </c>
      <c r="T512" s="231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2" t="s">
        <v>610</v>
      </c>
      <c r="AT512" s="232" t="s">
        <v>156</v>
      </c>
      <c r="AU512" s="232" t="s">
        <v>86</v>
      </c>
      <c r="AY512" s="18" t="s">
        <v>154</v>
      </c>
      <c r="BE512" s="233">
        <f>IF(N512="základní",J512,0)</f>
        <v>0</v>
      </c>
      <c r="BF512" s="233">
        <f>IF(N512="snížená",J512,0)</f>
        <v>0</v>
      </c>
      <c r="BG512" s="233">
        <f>IF(N512="zákl. přenesená",J512,0)</f>
        <v>0</v>
      </c>
      <c r="BH512" s="233">
        <f>IF(N512="sníž. přenesená",J512,0)</f>
        <v>0</v>
      </c>
      <c r="BI512" s="233">
        <f>IF(N512="nulová",J512,0)</f>
        <v>0</v>
      </c>
      <c r="BJ512" s="18" t="s">
        <v>83</v>
      </c>
      <c r="BK512" s="233">
        <f>ROUND(I512*H512,2)</f>
        <v>0</v>
      </c>
      <c r="BL512" s="18" t="s">
        <v>610</v>
      </c>
      <c r="BM512" s="232" t="s">
        <v>1679</v>
      </c>
    </row>
    <row r="513" spans="1:51" s="13" customFormat="1" ht="12">
      <c r="A513" s="13"/>
      <c r="B513" s="234"/>
      <c r="C513" s="235"/>
      <c r="D513" s="236" t="s">
        <v>162</v>
      </c>
      <c r="E513" s="237" t="s">
        <v>1</v>
      </c>
      <c r="F513" s="238" t="s">
        <v>1437</v>
      </c>
      <c r="G513" s="235"/>
      <c r="H513" s="237" t="s">
        <v>1</v>
      </c>
      <c r="I513" s="239"/>
      <c r="J513" s="235"/>
      <c r="K513" s="235"/>
      <c r="L513" s="240"/>
      <c r="M513" s="241"/>
      <c r="N513" s="242"/>
      <c r="O513" s="242"/>
      <c r="P513" s="242"/>
      <c r="Q513" s="242"/>
      <c r="R513" s="242"/>
      <c r="S513" s="242"/>
      <c r="T513" s="24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4" t="s">
        <v>162</v>
      </c>
      <c r="AU513" s="244" t="s">
        <v>86</v>
      </c>
      <c r="AV513" s="13" t="s">
        <v>83</v>
      </c>
      <c r="AW513" s="13" t="s">
        <v>32</v>
      </c>
      <c r="AX513" s="13" t="s">
        <v>75</v>
      </c>
      <c r="AY513" s="244" t="s">
        <v>154</v>
      </c>
    </row>
    <row r="514" spans="1:51" s="13" customFormat="1" ht="12">
      <c r="A514" s="13"/>
      <c r="B514" s="234"/>
      <c r="C514" s="235"/>
      <c r="D514" s="236" t="s">
        <v>162</v>
      </c>
      <c r="E514" s="237" t="s">
        <v>1</v>
      </c>
      <c r="F514" s="238" t="s">
        <v>1442</v>
      </c>
      <c r="G514" s="235"/>
      <c r="H514" s="237" t="s">
        <v>1</v>
      </c>
      <c r="I514" s="239"/>
      <c r="J514" s="235"/>
      <c r="K514" s="235"/>
      <c r="L514" s="240"/>
      <c r="M514" s="241"/>
      <c r="N514" s="242"/>
      <c r="O514" s="242"/>
      <c r="P514" s="242"/>
      <c r="Q514" s="242"/>
      <c r="R514" s="242"/>
      <c r="S514" s="242"/>
      <c r="T514" s="24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4" t="s">
        <v>162</v>
      </c>
      <c r="AU514" s="244" t="s">
        <v>86</v>
      </c>
      <c r="AV514" s="13" t="s">
        <v>83</v>
      </c>
      <c r="AW514" s="13" t="s">
        <v>32</v>
      </c>
      <c r="AX514" s="13" t="s">
        <v>75</v>
      </c>
      <c r="AY514" s="244" t="s">
        <v>154</v>
      </c>
    </row>
    <row r="515" spans="1:51" s="13" customFormat="1" ht="12">
      <c r="A515" s="13"/>
      <c r="B515" s="234"/>
      <c r="C515" s="235"/>
      <c r="D515" s="236" t="s">
        <v>162</v>
      </c>
      <c r="E515" s="237" t="s">
        <v>1</v>
      </c>
      <c r="F515" s="238" t="s">
        <v>1517</v>
      </c>
      <c r="G515" s="235"/>
      <c r="H515" s="237" t="s">
        <v>1</v>
      </c>
      <c r="I515" s="239"/>
      <c r="J515" s="235"/>
      <c r="K515" s="235"/>
      <c r="L515" s="240"/>
      <c r="M515" s="241"/>
      <c r="N515" s="242"/>
      <c r="O515" s="242"/>
      <c r="P515" s="242"/>
      <c r="Q515" s="242"/>
      <c r="R515" s="242"/>
      <c r="S515" s="242"/>
      <c r="T515" s="24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4" t="s">
        <v>162</v>
      </c>
      <c r="AU515" s="244" t="s">
        <v>86</v>
      </c>
      <c r="AV515" s="13" t="s">
        <v>83</v>
      </c>
      <c r="AW515" s="13" t="s">
        <v>32</v>
      </c>
      <c r="AX515" s="13" t="s">
        <v>75</v>
      </c>
      <c r="AY515" s="244" t="s">
        <v>154</v>
      </c>
    </row>
    <row r="516" spans="1:51" s="14" customFormat="1" ht="12">
      <c r="A516" s="14"/>
      <c r="B516" s="245"/>
      <c r="C516" s="246"/>
      <c r="D516" s="236" t="s">
        <v>162</v>
      </c>
      <c r="E516" s="247" t="s">
        <v>1</v>
      </c>
      <c r="F516" s="248" t="s">
        <v>198</v>
      </c>
      <c r="G516" s="246"/>
      <c r="H516" s="249">
        <v>7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5" t="s">
        <v>162</v>
      </c>
      <c r="AU516" s="255" t="s">
        <v>86</v>
      </c>
      <c r="AV516" s="14" t="s">
        <v>86</v>
      </c>
      <c r="AW516" s="14" t="s">
        <v>32</v>
      </c>
      <c r="AX516" s="14" t="s">
        <v>75</v>
      </c>
      <c r="AY516" s="255" t="s">
        <v>154</v>
      </c>
    </row>
    <row r="517" spans="1:51" s="13" customFormat="1" ht="12">
      <c r="A517" s="13"/>
      <c r="B517" s="234"/>
      <c r="C517" s="235"/>
      <c r="D517" s="236" t="s">
        <v>162</v>
      </c>
      <c r="E517" s="237" t="s">
        <v>1</v>
      </c>
      <c r="F517" s="238" t="s">
        <v>1506</v>
      </c>
      <c r="G517" s="235"/>
      <c r="H517" s="237" t="s">
        <v>1</v>
      </c>
      <c r="I517" s="239"/>
      <c r="J517" s="235"/>
      <c r="K517" s="235"/>
      <c r="L517" s="240"/>
      <c r="M517" s="241"/>
      <c r="N517" s="242"/>
      <c r="O517" s="242"/>
      <c r="P517" s="242"/>
      <c r="Q517" s="242"/>
      <c r="R517" s="242"/>
      <c r="S517" s="242"/>
      <c r="T517" s="24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4" t="s">
        <v>162</v>
      </c>
      <c r="AU517" s="244" t="s">
        <v>86</v>
      </c>
      <c r="AV517" s="13" t="s">
        <v>83</v>
      </c>
      <c r="AW517" s="13" t="s">
        <v>32</v>
      </c>
      <c r="AX517" s="13" t="s">
        <v>75</v>
      </c>
      <c r="AY517" s="244" t="s">
        <v>154</v>
      </c>
    </row>
    <row r="518" spans="1:51" s="13" customFormat="1" ht="12">
      <c r="A518" s="13"/>
      <c r="B518" s="234"/>
      <c r="C518" s="235"/>
      <c r="D518" s="236" t="s">
        <v>162</v>
      </c>
      <c r="E518" s="237" t="s">
        <v>1</v>
      </c>
      <c r="F518" s="238" t="s">
        <v>1442</v>
      </c>
      <c r="G518" s="235"/>
      <c r="H518" s="237" t="s">
        <v>1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4" t="s">
        <v>162</v>
      </c>
      <c r="AU518" s="244" t="s">
        <v>86</v>
      </c>
      <c r="AV518" s="13" t="s">
        <v>83</v>
      </c>
      <c r="AW518" s="13" t="s">
        <v>32</v>
      </c>
      <c r="AX518" s="13" t="s">
        <v>75</v>
      </c>
      <c r="AY518" s="244" t="s">
        <v>154</v>
      </c>
    </row>
    <row r="519" spans="1:51" s="13" customFormat="1" ht="12">
      <c r="A519" s="13"/>
      <c r="B519" s="234"/>
      <c r="C519" s="235"/>
      <c r="D519" s="236" t="s">
        <v>162</v>
      </c>
      <c r="E519" s="237" t="s">
        <v>1</v>
      </c>
      <c r="F519" s="238" t="s">
        <v>1517</v>
      </c>
      <c r="G519" s="235"/>
      <c r="H519" s="237" t="s">
        <v>1</v>
      </c>
      <c r="I519" s="239"/>
      <c r="J519" s="235"/>
      <c r="K519" s="235"/>
      <c r="L519" s="240"/>
      <c r="M519" s="241"/>
      <c r="N519" s="242"/>
      <c r="O519" s="242"/>
      <c r="P519" s="242"/>
      <c r="Q519" s="242"/>
      <c r="R519" s="242"/>
      <c r="S519" s="242"/>
      <c r="T519" s="24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4" t="s">
        <v>162</v>
      </c>
      <c r="AU519" s="244" t="s">
        <v>86</v>
      </c>
      <c r="AV519" s="13" t="s">
        <v>83</v>
      </c>
      <c r="AW519" s="13" t="s">
        <v>32</v>
      </c>
      <c r="AX519" s="13" t="s">
        <v>75</v>
      </c>
      <c r="AY519" s="244" t="s">
        <v>154</v>
      </c>
    </row>
    <row r="520" spans="1:51" s="14" customFormat="1" ht="12">
      <c r="A520" s="14"/>
      <c r="B520" s="245"/>
      <c r="C520" s="246"/>
      <c r="D520" s="236" t="s">
        <v>162</v>
      </c>
      <c r="E520" s="247" t="s">
        <v>1</v>
      </c>
      <c r="F520" s="248" t="s">
        <v>83</v>
      </c>
      <c r="G520" s="246"/>
      <c r="H520" s="249">
        <v>1</v>
      </c>
      <c r="I520" s="250"/>
      <c r="J520" s="246"/>
      <c r="K520" s="246"/>
      <c r="L520" s="251"/>
      <c r="M520" s="252"/>
      <c r="N520" s="253"/>
      <c r="O520" s="253"/>
      <c r="P520" s="253"/>
      <c r="Q520" s="253"/>
      <c r="R520" s="253"/>
      <c r="S520" s="253"/>
      <c r="T520" s="25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5" t="s">
        <v>162</v>
      </c>
      <c r="AU520" s="255" t="s">
        <v>86</v>
      </c>
      <c r="AV520" s="14" t="s">
        <v>86</v>
      </c>
      <c r="AW520" s="14" t="s">
        <v>32</v>
      </c>
      <c r="AX520" s="14" t="s">
        <v>75</v>
      </c>
      <c r="AY520" s="255" t="s">
        <v>154</v>
      </c>
    </row>
    <row r="521" spans="1:51" s="13" customFormat="1" ht="12">
      <c r="A521" s="13"/>
      <c r="B521" s="234"/>
      <c r="C521" s="235"/>
      <c r="D521" s="236" t="s">
        <v>162</v>
      </c>
      <c r="E521" s="237" t="s">
        <v>1</v>
      </c>
      <c r="F521" s="238" t="s">
        <v>1440</v>
      </c>
      <c r="G521" s="235"/>
      <c r="H521" s="237" t="s">
        <v>1</v>
      </c>
      <c r="I521" s="239"/>
      <c r="J521" s="235"/>
      <c r="K521" s="235"/>
      <c r="L521" s="240"/>
      <c r="M521" s="241"/>
      <c r="N521" s="242"/>
      <c r="O521" s="242"/>
      <c r="P521" s="242"/>
      <c r="Q521" s="242"/>
      <c r="R521" s="242"/>
      <c r="S521" s="242"/>
      <c r="T521" s="24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4" t="s">
        <v>162</v>
      </c>
      <c r="AU521" s="244" t="s">
        <v>86</v>
      </c>
      <c r="AV521" s="13" t="s">
        <v>83</v>
      </c>
      <c r="AW521" s="13" t="s">
        <v>32</v>
      </c>
      <c r="AX521" s="13" t="s">
        <v>75</v>
      </c>
      <c r="AY521" s="244" t="s">
        <v>154</v>
      </c>
    </row>
    <row r="522" spans="1:51" s="13" customFormat="1" ht="12">
      <c r="A522" s="13"/>
      <c r="B522" s="234"/>
      <c r="C522" s="235"/>
      <c r="D522" s="236" t="s">
        <v>162</v>
      </c>
      <c r="E522" s="237" t="s">
        <v>1</v>
      </c>
      <c r="F522" s="238" t="s">
        <v>1442</v>
      </c>
      <c r="G522" s="235"/>
      <c r="H522" s="237" t="s">
        <v>1</v>
      </c>
      <c r="I522" s="239"/>
      <c r="J522" s="235"/>
      <c r="K522" s="235"/>
      <c r="L522" s="240"/>
      <c r="M522" s="241"/>
      <c r="N522" s="242"/>
      <c r="O522" s="242"/>
      <c r="P522" s="242"/>
      <c r="Q522" s="242"/>
      <c r="R522" s="242"/>
      <c r="S522" s="242"/>
      <c r="T522" s="24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4" t="s">
        <v>162</v>
      </c>
      <c r="AU522" s="244" t="s">
        <v>86</v>
      </c>
      <c r="AV522" s="13" t="s">
        <v>83</v>
      </c>
      <c r="AW522" s="13" t="s">
        <v>32</v>
      </c>
      <c r="AX522" s="13" t="s">
        <v>75</v>
      </c>
      <c r="AY522" s="244" t="s">
        <v>154</v>
      </c>
    </row>
    <row r="523" spans="1:51" s="13" customFormat="1" ht="12">
      <c r="A523" s="13"/>
      <c r="B523" s="234"/>
      <c r="C523" s="235"/>
      <c r="D523" s="236" t="s">
        <v>162</v>
      </c>
      <c r="E523" s="237" t="s">
        <v>1</v>
      </c>
      <c r="F523" s="238" t="s">
        <v>1531</v>
      </c>
      <c r="G523" s="235"/>
      <c r="H523" s="237" t="s">
        <v>1</v>
      </c>
      <c r="I523" s="239"/>
      <c r="J523" s="235"/>
      <c r="K523" s="235"/>
      <c r="L523" s="240"/>
      <c r="M523" s="241"/>
      <c r="N523" s="242"/>
      <c r="O523" s="242"/>
      <c r="P523" s="242"/>
      <c r="Q523" s="242"/>
      <c r="R523" s="242"/>
      <c r="S523" s="242"/>
      <c r="T523" s="24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4" t="s">
        <v>162</v>
      </c>
      <c r="AU523" s="244" t="s">
        <v>86</v>
      </c>
      <c r="AV523" s="13" t="s">
        <v>83</v>
      </c>
      <c r="AW523" s="13" t="s">
        <v>32</v>
      </c>
      <c r="AX523" s="13" t="s">
        <v>75</v>
      </c>
      <c r="AY523" s="244" t="s">
        <v>154</v>
      </c>
    </row>
    <row r="524" spans="1:51" s="14" customFormat="1" ht="12">
      <c r="A524" s="14"/>
      <c r="B524" s="245"/>
      <c r="C524" s="246"/>
      <c r="D524" s="236" t="s">
        <v>162</v>
      </c>
      <c r="E524" s="247" t="s">
        <v>1</v>
      </c>
      <c r="F524" s="248" t="s">
        <v>171</v>
      </c>
      <c r="G524" s="246"/>
      <c r="H524" s="249">
        <v>0.5</v>
      </c>
      <c r="I524" s="250"/>
      <c r="J524" s="246"/>
      <c r="K524" s="246"/>
      <c r="L524" s="251"/>
      <c r="M524" s="252"/>
      <c r="N524" s="253"/>
      <c r="O524" s="253"/>
      <c r="P524" s="253"/>
      <c r="Q524" s="253"/>
      <c r="R524" s="253"/>
      <c r="S524" s="253"/>
      <c r="T524" s="25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5" t="s">
        <v>162</v>
      </c>
      <c r="AU524" s="255" t="s">
        <v>86</v>
      </c>
      <c r="AV524" s="14" t="s">
        <v>86</v>
      </c>
      <c r="AW524" s="14" t="s">
        <v>32</v>
      </c>
      <c r="AX524" s="14" t="s">
        <v>75</v>
      </c>
      <c r="AY524" s="255" t="s">
        <v>154</v>
      </c>
    </row>
    <row r="525" spans="1:51" s="15" customFormat="1" ht="12">
      <c r="A525" s="15"/>
      <c r="B525" s="256"/>
      <c r="C525" s="257"/>
      <c r="D525" s="236" t="s">
        <v>162</v>
      </c>
      <c r="E525" s="258" t="s">
        <v>1</v>
      </c>
      <c r="F525" s="259" t="s">
        <v>172</v>
      </c>
      <c r="G525" s="257"/>
      <c r="H525" s="260">
        <v>8.5</v>
      </c>
      <c r="I525" s="261"/>
      <c r="J525" s="257"/>
      <c r="K525" s="257"/>
      <c r="L525" s="262"/>
      <c r="M525" s="263"/>
      <c r="N525" s="264"/>
      <c r="O525" s="264"/>
      <c r="P525" s="264"/>
      <c r="Q525" s="264"/>
      <c r="R525" s="264"/>
      <c r="S525" s="264"/>
      <c r="T525" s="26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6" t="s">
        <v>162</v>
      </c>
      <c r="AU525" s="266" t="s">
        <v>86</v>
      </c>
      <c r="AV525" s="15" t="s">
        <v>160</v>
      </c>
      <c r="AW525" s="15" t="s">
        <v>32</v>
      </c>
      <c r="AX525" s="15" t="s">
        <v>83</v>
      </c>
      <c r="AY525" s="266" t="s">
        <v>154</v>
      </c>
    </row>
    <row r="526" spans="1:65" s="2" customFormat="1" ht="16.5" customHeight="1">
      <c r="A526" s="39"/>
      <c r="B526" s="40"/>
      <c r="C526" s="220" t="s">
        <v>573</v>
      </c>
      <c r="D526" s="220" t="s">
        <v>156</v>
      </c>
      <c r="E526" s="221" t="s">
        <v>1680</v>
      </c>
      <c r="F526" s="222" t="s">
        <v>1681</v>
      </c>
      <c r="G526" s="223" t="s">
        <v>304</v>
      </c>
      <c r="H526" s="224">
        <v>6</v>
      </c>
      <c r="I526" s="225"/>
      <c r="J526" s="226">
        <f>ROUND(I526*H526,2)</f>
        <v>0</v>
      </c>
      <c r="K526" s="227"/>
      <c r="L526" s="45"/>
      <c r="M526" s="228" t="s">
        <v>1</v>
      </c>
      <c r="N526" s="229" t="s">
        <v>40</v>
      </c>
      <c r="O526" s="92"/>
      <c r="P526" s="230">
        <f>O526*H526</f>
        <v>0</v>
      </c>
      <c r="Q526" s="230">
        <v>0.00048</v>
      </c>
      <c r="R526" s="230">
        <f>Q526*H526</f>
        <v>0.00288</v>
      </c>
      <c r="S526" s="230">
        <v>0</v>
      </c>
      <c r="T526" s="231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2" t="s">
        <v>610</v>
      </c>
      <c r="AT526" s="232" t="s">
        <v>156</v>
      </c>
      <c r="AU526" s="232" t="s">
        <v>86</v>
      </c>
      <c r="AY526" s="18" t="s">
        <v>154</v>
      </c>
      <c r="BE526" s="233">
        <f>IF(N526="základní",J526,0)</f>
        <v>0</v>
      </c>
      <c r="BF526" s="233">
        <f>IF(N526="snížená",J526,0)</f>
        <v>0</v>
      </c>
      <c r="BG526" s="233">
        <f>IF(N526="zákl. přenesená",J526,0)</f>
        <v>0</v>
      </c>
      <c r="BH526" s="233">
        <f>IF(N526="sníž. přenesená",J526,0)</f>
        <v>0</v>
      </c>
      <c r="BI526" s="233">
        <f>IF(N526="nulová",J526,0)</f>
        <v>0</v>
      </c>
      <c r="BJ526" s="18" t="s">
        <v>83</v>
      </c>
      <c r="BK526" s="233">
        <f>ROUND(I526*H526,2)</f>
        <v>0</v>
      </c>
      <c r="BL526" s="18" t="s">
        <v>610</v>
      </c>
      <c r="BM526" s="232" t="s">
        <v>1682</v>
      </c>
    </row>
    <row r="527" spans="1:51" s="13" customFormat="1" ht="12">
      <c r="A527" s="13"/>
      <c r="B527" s="234"/>
      <c r="C527" s="235"/>
      <c r="D527" s="236" t="s">
        <v>162</v>
      </c>
      <c r="E527" s="237" t="s">
        <v>1</v>
      </c>
      <c r="F527" s="238" t="s">
        <v>1506</v>
      </c>
      <c r="G527" s="235"/>
      <c r="H527" s="237" t="s">
        <v>1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162</v>
      </c>
      <c r="AU527" s="244" t="s">
        <v>86</v>
      </c>
      <c r="AV527" s="13" t="s">
        <v>83</v>
      </c>
      <c r="AW527" s="13" t="s">
        <v>32</v>
      </c>
      <c r="AX527" s="13" t="s">
        <v>75</v>
      </c>
      <c r="AY527" s="244" t="s">
        <v>154</v>
      </c>
    </row>
    <row r="528" spans="1:51" s="13" customFormat="1" ht="12">
      <c r="A528" s="13"/>
      <c r="B528" s="234"/>
      <c r="C528" s="235"/>
      <c r="D528" s="236" t="s">
        <v>162</v>
      </c>
      <c r="E528" s="237" t="s">
        <v>1</v>
      </c>
      <c r="F528" s="238" t="s">
        <v>1442</v>
      </c>
      <c r="G528" s="235"/>
      <c r="H528" s="237" t="s">
        <v>1</v>
      </c>
      <c r="I528" s="239"/>
      <c r="J528" s="235"/>
      <c r="K528" s="235"/>
      <c r="L528" s="240"/>
      <c r="M528" s="241"/>
      <c r="N528" s="242"/>
      <c r="O528" s="242"/>
      <c r="P528" s="242"/>
      <c r="Q528" s="242"/>
      <c r="R528" s="242"/>
      <c r="S528" s="242"/>
      <c r="T528" s="24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4" t="s">
        <v>162</v>
      </c>
      <c r="AU528" s="244" t="s">
        <v>86</v>
      </c>
      <c r="AV528" s="13" t="s">
        <v>83</v>
      </c>
      <c r="AW528" s="13" t="s">
        <v>32</v>
      </c>
      <c r="AX528" s="13" t="s">
        <v>75</v>
      </c>
      <c r="AY528" s="244" t="s">
        <v>154</v>
      </c>
    </row>
    <row r="529" spans="1:51" s="13" customFormat="1" ht="12">
      <c r="A529" s="13"/>
      <c r="B529" s="234"/>
      <c r="C529" s="235"/>
      <c r="D529" s="236" t="s">
        <v>162</v>
      </c>
      <c r="E529" s="237" t="s">
        <v>1</v>
      </c>
      <c r="F529" s="238" t="s">
        <v>1517</v>
      </c>
      <c r="G529" s="235"/>
      <c r="H529" s="237" t="s">
        <v>1</v>
      </c>
      <c r="I529" s="239"/>
      <c r="J529" s="235"/>
      <c r="K529" s="235"/>
      <c r="L529" s="240"/>
      <c r="M529" s="241"/>
      <c r="N529" s="242"/>
      <c r="O529" s="242"/>
      <c r="P529" s="242"/>
      <c r="Q529" s="242"/>
      <c r="R529" s="242"/>
      <c r="S529" s="242"/>
      <c r="T529" s="24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4" t="s">
        <v>162</v>
      </c>
      <c r="AU529" s="244" t="s">
        <v>86</v>
      </c>
      <c r="AV529" s="13" t="s">
        <v>83</v>
      </c>
      <c r="AW529" s="13" t="s">
        <v>32</v>
      </c>
      <c r="AX529" s="13" t="s">
        <v>75</v>
      </c>
      <c r="AY529" s="244" t="s">
        <v>154</v>
      </c>
    </row>
    <row r="530" spans="1:51" s="14" customFormat="1" ht="12">
      <c r="A530" s="14"/>
      <c r="B530" s="245"/>
      <c r="C530" s="246"/>
      <c r="D530" s="236" t="s">
        <v>162</v>
      </c>
      <c r="E530" s="247" t="s">
        <v>1</v>
      </c>
      <c r="F530" s="248" t="s">
        <v>86</v>
      </c>
      <c r="G530" s="246"/>
      <c r="H530" s="249">
        <v>2</v>
      </c>
      <c r="I530" s="250"/>
      <c r="J530" s="246"/>
      <c r="K530" s="246"/>
      <c r="L530" s="251"/>
      <c r="M530" s="252"/>
      <c r="N530" s="253"/>
      <c r="O530" s="253"/>
      <c r="P530" s="253"/>
      <c r="Q530" s="253"/>
      <c r="R530" s="253"/>
      <c r="S530" s="253"/>
      <c r="T530" s="25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5" t="s">
        <v>162</v>
      </c>
      <c r="AU530" s="255" t="s">
        <v>86</v>
      </c>
      <c r="AV530" s="14" t="s">
        <v>86</v>
      </c>
      <c r="AW530" s="14" t="s">
        <v>32</v>
      </c>
      <c r="AX530" s="14" t="s">
        <v>75</v>
      </c>
      <c r="AY530" s="255" t="s">
        <v>154</v>
      </c>
    </row>
    <row r="531" spans="1:51" s="13" customFormat="1" ht="12">
      <c r="A531" s="13"/>
      <c r="B531" s="234"/>
      <c r="C531" s="235"/>
      <c r="D531" s="236" t="s">
        <v>162</v>
      </c>
      <c r="E531" s="237" t="s">
        <v>1</v>
      </c>
      <c r="F531" s="238" t="s">
        <v>1440</v>
      </c>
      <c r="G531" s="235"/>
      <c r="H531" s="237" t="s">
        <v>1</v>
      </c>
      <c r="I531" s="239"/>
      <c r="J531" s="235"/>
      <c r="K531" s="235"/>
      <c r="L531" s="240"/>
      <c r="M531" s="241"/>
      <c r="N531" s="242"/>
      <c r="O531" s="242"/>
      <c r="P531" s="242"/>
      <c r="Q531" s="242"/>
      <c r="R531" s="242"/>
      <c r="S531" s="242"/>
      <c r="T531" s="24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4" t="s">
        <v>162</v>
      </c>
      <c r="AU531" s="244" t="s">
        <v>86</v>
      </c>
      <c r="AV531" s="13" t="s">
        <v>83</v>
      </c>
      <c r="AW531" s="13" t="s">
        <v>32</v>
      </c>
      <c r="AX531" s="13" t="s">
        <v>75</v>
      </c>
      <c r="AY531" s="244" t="s">
        <v>154</v>
      </c>
    </row>
    <row r="532" spans="1:51" s="13" customFormat="1" ht="12">
      <c r="A532" s="13"/>
      <c r="B532" s="234"/>
      <c r="C532" s="235"/>
      <c r="D532" s="236" t="s">
        <v>162</v>
      </c>
      <c r="E532" s="237" t="s">
        <v>1</v>
      </c>
      <c r="F532" s="238" t="s">
        <v>1442</v>
      </c>
      <c r="G532" s="235"/>
      <c r="H532" s="237" t="s">
        <v>1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4" t="s">
        <v>162</v>
      </c>
      <c r="AU532" s="244" t="s">
        <v>86</v>
      </c>
      <c r="AV532" s="13" t="s">
        <v>83</v>
      </c>
      <c r="AW532" s="13" t="s">
        <v>32</v>
      </c>
      <c r="AX532" s="13" t="s">
        <v>75</v>
      </c>
      <c r="AY532" s="244" t="s">
        <v>154</v>
      </c>
    </row>
    <row r="533" spans="1:51" s="13" customFormat="1" ht="12">
      <c r="A533" s="13"/>
      <c r="B533" s="234"/>
      <c r="C533" s="235"/>
      <c r="D533" s="236" t="s">
        <v>162</v>
      </c>
      <c r="E533" s="237" t="s">
        <v>1</v>
      </c>
      <c r="F533" s="238" t="s">
        <v>1645</v>
      </c>
      <c r="G533" s="235"/>
      <c r="H533" s="237" t="s">
        <v>1</v>
      </c>
      <c r="I533" s="239"/>
      <c r="J533" s="235"/>
      <c r="K533" s="235"/>
      <c r="L533" s="240"/>
      <c r="M533" s="241"/>
      <c r="N533" s="242"/>
      <c r="O533" s="242"/>
      <c r="P533" s="242"/>
      <c r="Q533" s="242"/>
      <c r="R533" s="242"/>
      <c r="S533" s="242"/>
      <c r="T533" s="24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4" t="s">
        <v>162</v>
      </c>
      <c r="AU533" s="244" t="s">
        <v>86</v>
      </c>
      <c r="AV533" s="13" t="s">
        <v>83</v>
      </c>
      <c r="AW533" s="13" t="s">
        <v>32</v>
      </c>
      <c r="AX533" s="13" t="s">
        <v>75</v>
      </c>
      <c r="AY533" s="244" t="s">
        <v>154</v>
      </c>
    </row>
    <row r="534" spans="1:51" s="14" customFormat="1" ht="12">
      <c r="A534" s="14"/>
      <c r="B534" s="245"/>
      <c r="C534" s="246"/>
      <c r="D534" s="236" t="s">
        <v>162</v>
      </c>
      <c r="E534" s="247" t="s">
        <v>1</v>
      </c>
      <c r="F534" s="248" t="s">
        <v>160</v>
      </c>
      <c r="G534" s="246"/>
      <c r="H534" s="249">
        <v>4</v>
      </c>
      <c r="I534" s="250"/>
      <c r="J534" s="246"/>
      <c r="K534" s="246"/>
      <c r="L534" s="251"/>
      <c r="M534" s="252"/>
      <c r="N534" s="253"/>
      <c r="O534" s="253"/>
      <c r="P534" s="253"/>
      <c r="Q534" s="253"/>
      <c r="R534" s="253"/>
      <c r="S534" s="253"/>
      <c r="T534" s="25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5" t="s">
        <v>162</v>
      </c>
      <c r="AU534" s="255" t="s">
        <v>86</v>
      </c>
      <c r="AV534" s="14" t="s">
        <v>86</v>
      </c>
      <c r="AW534" s="14" t="s">
        <v>32</v>
      </c>
      <c r="AX534" s="14" t="s">
        <v>75</v>
      </c>
      <c r="AY534" s="255" t="s">
        <v>154</v>
      </c>
    </row>
    <row r="535" spans="1:51" s="15" customFormat="1" ht="12">
      <c r="A535" s="15"/>
      <c r="B535" s="256"/>
      <c r="C535" s="257"/>
      <c r="D535" s="236" t="s">
        <v>162</v>
      </c>
      <c r="E535" s="258" t="s">
        <v>1</v>
      </c>
      <c r="F535" s="259" t="s">
        <v>172</v>
      </c>
      <c r="G535" s="257"/>
      <c r="H535" s="260">
        <v>6</v>
      </c>
      <c r="I535" s="261"/>
      <c r="J535" s="257"/>
      <c r="K535" s="257"/>
      <c r="L535" s="262"/>
      <c r="M535" s="263"/>
      <c r="N535" s="264"/>
      <c r="O535" s="264"/>
      <c r="P535" s="264"/>
      <c r="Q535" s="264"/>
      <c r="R535" s="264"/>
      <c r="S535" s="264"/>
      <c r="T535" s="26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66" t="s">
        <v>162</v>
      </c>
      <c r="AU535" s="266" t="s">
        <v>86</v>
      </c>
      <c r="AV535" s="15" t="s">
        <v>160</v>
      </c>
      <c r="AW535" s="15" t="s">
        <v>32</v>
      </c>
      <c r="AX535" s="15" t="s">
        <v>83</v>
      </c>
      <c r="AY535" s="266" t="s">
        <v>154</v>
      </c>
    </row>
    <row r="536" spans="1:65" s="2" customFormat="1" ht="16.5" customHeight="1">
      <c r="A536" s="39"/>
      <c r="B536" s="40"/>
      <c r="C536" s="220" t="s">
        <v>584</v>
      </c>
      <c r="D536" s="220" t="s">
        <v>156</v>
      </c>
      <c r="E536" s="221" t="s">
        <v>1683</v>
      </c>
      <c r="F536" s="222" t="s">
        <v>1684</v>
      </c>
      <c r="G536" s="223" t="s">
        <v>304</v>
      </c>
      <c r="H536" s="224">
        <v>10</v>
      </c>
      <c r="I536" s="225"/>
      <c r="J536" s="226">
        <f>ROUND(I536*H536,2)</f>
        <v>0</v>
      </c>
      <c r="K536" s="227"/>
      <c r="L536" s="45"/>
      <c r="M536" s="228" t="s">
        <v>1</v>
      </c>
      <c r="N536" s="229" t="s">
        <v>40</v>
      </c>
      <c r="O536" s="92"/>
      <c r="P536" s="230">
        <f>O536*H536</f>
        <v>0</v>
      </c>
      <c r="Q536" s="230">
        <v>0.00071</v>
      </c>
      <c r="R536" s="230">
        <f>Q536*H536</f>
        <v>0.0071</v>
      </c>
      <c r="S536" s="230">
        <v>0</v>
      </c>
      <c r="T536" s="231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2" t="s">
        <v>610</v>
      </c>
      <c r="AT536" s="232" t="s">
        <v>156</v>
      </c>
      <c r="AU536" s="232" t="s">
        <v>86</v>
      </c>
      <c r="AY536" s="18" t="s">
        <v>154</v>
      </c>
      <c r="BE536" s="233">
        <f>IF(N536="základní",J536,0)</f>
        <v>0</v>
      </c>
      <c r="BF536" s="233">
        <f>IF(N536="snížená",J536,0)</f>
        <v>0</v>
      </c>
      <c r="BG536" s="233">
        <f>IF(N536="zákl. přenesená",J536,0)</f>
        <v>0</v>
      </c>
      <c r="BH536" s="233">
        <f>IF(N536="sníž. přenesená",J536,0)</f>
        <v>0</v>
      </c>
      <c r="BI536" s="233">
        <f>IF(N536="nulová",J536,0)</f>
        <v>0</v>
      </c>
      <c r="BJ536" s="18" t="s">
        <v>83</v>
      </c>
      <c r="BK536" s="233">
        <f>ROUND(I536*H536,2)</f>
        <v>0</v>
      </c>
      <c r="BL536" s="18" t="s">
        <v>610</v>
      </c>
      <c r="BM536" s="232" t="s">
        <v>1685</v>
      </c>
    </row>
    <row r="537" spans="1:51" s="13" customFormat="1" ht="12">
      <c r="A537" s="13"/>
      <c r="B537" s="234"/>
      <c r="C537" s="235"/>
      <c r="D537" s="236" t="s">
        <v>162</v>
      </c>
      <c r="E537" s="237" t="s">
        <v>1</v>
      </c>
      <c r="F537" s="238" t="s">
        <v>1506</v>
      </c>
      <c r="G537" s="235"/>
      <c r="H537" s="237" t="s">
        <v>1</v>
      </c>
      <c r="I537" s="239"/>
      <c r="J537" s="235"/>
      <c r="K537" s="235"/>
      <c r="L537" s="240"/>
      <c r="M537" s="241"/>
      <c r="N537" s="242"/>
      <c r="O537" s="242"/>
      <c r="P537" s="242"/>
      <c r="Q537" s="242"/>
      <c r="R537" s="242"/>
      <c r="S537" s="242"/>
      <c r="T537" s="24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4" t="s">
        <v>162</v>
      </c>
      <c r="AU537" s="244" t="s">
        <v>86</v>
      </c>
      <c r="AV537" s="13" t="s">
        <v>83</v>
      </c>
      <c r="AW537" s="13" t="s">
        <v>32</v>
      </c>
      <c r="AX537" s="13" t="s">
        <v>75</v>
      </c>
      <c r="AY537" s="244" t="s">
        <v>154</v>
      </c>
    </row>
    <row r="538" spans="1:51" s="13" customFormat="1" ht="12">
      <c r="A538" s="13"/>
      <c r="B538" s="234"/>
      <c r="C538" s="235"/>
      <c r="D538" s="236" t="s">
        <v>162</v>
      </c>
      <c r="E538" s="237" t="s">
        <v>1</v>
      </c>
      <c r="F538" s="238" t="s">
        <v>1442</v>
      </c>
      <c r="G538" s="235"/>
      <c r="H538" s="237" t="s">
        <v>1</v>
      </c>
      <c r="I538" s="239"/>
      <c r="J538" s="235"/>
      <c r="K538" s="235"/>
      <c r="L538" s="240"/>
      <c r="M538" s="241"/>
      <c r="N538" s="242"/>
      <c r="O538" s="242"/>
      <c r="P538" s="242"/>
      <c r="Q538" s="242"/>
      <c r="R538" s="242"/>
      <c r="S538" s="242"/>
      <c r="T538" s="24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4" t="s">
        <v>162</v>
      </c>
      <c r="AU538" s="244" t="s">
        <v>86</v>
      </c>
      <c r="AV538" s="13" t="s">
        <v>83</v>
      </c>
      <c r="AW538" s="13" t="s">
        <v>32</v>
      </c>
      <c r="AX538" s="13" t="s">
        <v>75</v>
      </c>
      <c r="AY538" s="244" t="s">
        <v>154</v>
      </c>
    </row>
    <row r="539" spans="1:51" s="13" customFormat="1" ht="12">
      <c r="A539" s="13"/>
      <c r="B539" s="234"/>
      <c r="C539" s="235"/>
      <c r="D539" s="236" t="s">
        <v>162</v>
      </c>
      <c r="E539" s="237" t="s">
        <v>1</v>
      </c>
      <c r="F539" s="238" t="s">
        <v>1638</v>
      </c>
      <c r="G539" s="235"/>
      <c r="H539" s="237" t="s">
        <v>1</v>
      </c>
      <c r="I539" s="239"/>
      <c r="J539" s="235"/>
      <c r="K539" s="235"/>
      <c r="L539" s="240"/>
      <c r="M539" s="241"/>
      <c r="N539" s="242"/>
      <c r="O539" s="242"/>
      <c r="P539" s="242"/>
      <c r="Q539" s="242"/>
      <c r="R539" s="242"/>
      <c r="S539" s="242"/>
      <c r="T539" s="24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4" t="s">
        <v>162</v>
      </c>
      <c r="AU539" s="244" t="s">
        <v>86</v>
      </c>
      <c r="AV539" s="13" t="s">
        <v>83</v>
      </c>
      <c r="AW539" s="13" t="s">
        <v>32</v>
      </c>
      <c r="AX539" s="13" t="s">
        <v>75</v>
      </c>
      <c r="AY539" s="244" t="s">
        <v>154</v>
      </c>
    </row>
    <row r="540" spans="1:51" s="14" customFormat="1" ht="12">
      <c r="A540" s="14"/>
      <c r="B540" s="245"/>
      <c r="C540" s="246"/>
      <c r="D540" s="236" t="s">
        <v>162</v>
      </c>
      <c r="E540" s="247" t="s">
        <v>1</v>
      </c>
      <c r="F540" s="248" t="s">
        <v>180</v>
      </c>
      <c r="G540" s="246"/>
      <c r="H540" s="249">
        <v>3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5" t="s">
        <v>162</v>
      </c>
      <c r="AU540" s="255" t="s">
        <v>86</v>
      </c>
      <c r="AV540" s="14" t="s">
        <v>86</v>
      </c>
      <c r="AW540" s="14" t="s">
        <v>32</v>
      </c>
      <c r="AX540" s="14" t="s">
        <v>75</v>
      </c>
      <c r="AY540" s="255" t="s">
        <v>154</v>
      </c>
    </row>
    <row r="541" spans="1:51" s="13" customFormat="1" ht="12">
      <c r="A541" s="13"/>
      <c r="B541" s="234"/>
      <c r="C541" s="235"/>
      <c r="D541" s="236" t="s">
        <v>162</v>
      </c>
      <c r="E541" s="237" t="s">
        <v>1</v>
      </c>
      <c r="F541" s="238" t="s">
        <v>1506</v>
      </c>
      <c r="G541" s="235"/>
      <c r="H541" s="237" t="s">
        <v>1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4" t="s">
        <v>162</v>
      </c>
      <c r="AU541" s="244" t="s">
        <v>86</v>
      </c>
      <c r="AV541" s="13" t="s">
        <v>83</v>
      </c>
      <c r="AW541" s="13" t="s">
        <v>32</v>
      </c>
      <c r="AX541" s="13" t="s">
        <v>75</v>
      </c>
      <c r="AY541" s="244" t="s">
        <v>154</v>
      </c>
    </row>
    <row r="542" spans="1:51" s="13" customFormat="1" ht="12">
      <c r="A542" s="13"/>
      <c r="B542" s="234"/>
      <c r="C542" s="235"/>
      <c r="D542" s="236" t="s">
        <v>162</v>
      </c>
      <c r="E542" s="237" t="s">
        <v>1</v>
      </c>
      <c r="F542" s="238" t="s">
        <v>1442</v>
      </c>
      <c r="G542" s="235"/>
      <c r="H542" s="237" t="s">
        <v>1</v>
      </c>
      <c r="I542" s="239"/>
      <c r="J542" s="235"/>
      <c r="K542" s="235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162</v>
      </c>
      <c r="AU542" s="244" t="s">
        <v>86</v>
      </c>
      <c r="AV542" s="13" t="s">
        <v>83</v>
      </c>
      <c r="AW542" s="13" t="s">
        <v>32</v>
      </c>
      <c r="AX542" s="13" t="s">
        <v>75</v>
      </c>
      <c r="AY542" s="244" t="s">
        <v>154</v>
      </c>
    </row>
    <row r="543" spans="1:51" s="13" customFormat="1" ht="12">
      <c r="A543" s="13"/>
      <c r="B543" s="234"/>
      <c r="C543" s="235"/>
      <c r="D543" s="236" t="s">
        <v>162</v>
      </c>
      <c r="E543" s="237" t="s">
        <v>1</v>
      </c>
      <c r="F543" s="238" t="s">
        <v>1517</v>
      </c>
      <c r="G543" s="235"/>
      <c r="H543" s="237" t="s">
        <v>1</v>
      </c>
      <c r="I543" s="239"/>
      <c r="J543" s="235"/>
      <c r="K543" s="235"/>
      <c r="L543" s="240"/>
      <c r="M543" s="241"/>
      <c r="N543" s="242"/>
      <c r="O543" s="242"/>
      <c r="P543" s="242"/>
      <c r="Q543" s="242"/>
      <c r="R543" s="242"/>
      <c r="S543" s="242"/>
      <c r="T543" s="24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4" t="s">
        <v>162</v>
      </c>
      <c r="AU543" s="244" t="s">
        <v>86</v>
      </c>
      <c r="AV543" s="13" t="s">
        <v>83</v>
      </c>
      <c r="AW543" s="13" t="s">
        <v>32</v>
      </c>
      <c r="AX543" s="13" t="s">
        <v>75</v>
      </c>
      <c r="AY543" s="244" t="s">
        <v>154</v>
      </c>
    </row>
    <row r="544" spans="1:51" s="14" customFormat="1" ht="12">
      <c r="A544" s="14"/>
      <c r="B544" s="245"/>
      <c r="C544" s="246"/>
      <c r="D544" s="236" t="s">
        <v>162</v>
      </c>
      <c r="E544" s="247" t="s">
        <v>1</v>
      </c>
      <c r="F544" s="248" t="s">
        <v>83</v>
      </c>
      <c r="G544" s="246"/>
      <c r="H544" s="249">
        <v>1</v>
      </c>
      <c r="I544" s="250"/>
      <c r="J544" s="246"/>
      <c r="K544" s="246"/>
      <c r="L544" s="251"/>
      <c r="M544" s="252"/>
      <c r="N544" s="253"/>
      <c r="O544" s="253"/>
      <c r="P544" s="253"/>
      <c r="Q544" s="253"/>
      <c r="R544" s="253"/>
      <c r="S544" s="253"/>
      <c r="T544" s="25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5" t="s">
        <v>162</v>
      </c>
      <c r="AU544" s="255" t="s">
        <v>86</v>
      </c>
      <c r="AV544" s="14" t="s">
        <v>86</v>
      </c>
      <c r="AW544" s="14" t="s">
        <v>32</v>
      </c>
      <c r="AX544" s="14" t="s">
        <v>75</v>
      </c>
      <c r="AY544" s="255" t="s">
        <v>154</v>
      </c>
    </row>
    <row r="545" spans="1:51" s="13" customFormat="1" ht="12">
      <c r="A545" s="13"/>
      <c r="B545" s="234"/>
      <c r="C545" s="235"/>
      <c r="D545" s="236" t="s">
        <v>162</v>
      </c>
      <c r="E545" s="237" t="s">
        <v>1</v>
      </c>
      <c r="F545" s="238" t="s">
        <v>1440</v>
      </c>
      <c r="G545" s="235"/>
      <c r="H545" s="237" t="s">
        <v>1</v>
      </c>
      <c r="I545" s="239"/>
      <c r="J545" s="235"/>
      <c r="K545" s="235"/>
      <c r="L545" s="240"/>
      <c r="M545" s="241"/>
      <c r="N545" s="242"/>
      <c r="O545" s="242"/>
      <c r="P545" s="242"/>
      <c r="Q545" s="242"/>
      <c r="R545" s="242"/>
      <c r="S545" s="242"/>
      <c r="T545" s="24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4" t="s">
        <v>162</v>
      </c>
      <c r="AU545" s="244" t="s">
        <v>86</v>
      </c>
      <c r="AV545" s="13" t="s">
        <v>83</v>
      </c>
      <c r="AW545" s="13" t="s">
        <v>32</v>
      </c>
      <c r="AX545" s="13" t="s">
        <v>75</v>
      </c>
      <c r="AY545" s="244" t="s">
        <v>154</v>
      </c>
    </row>
    <row r="546" spans="1:51" s="13" customFormat="1" ht="12">
      <c r="A546" s="13"/>
      <c r="B546" s="234"/>
      <c r="C546" s="235"/>
      <c r="D546" s="236" t="s">
        <v>162</v>
      </c>
      <c r="E546" s="237" t="s">
        <v>1</v>
      </c>
      <c r="F546" s="238" t="s">
        <v>1442</v>
      </c>
      <c r="G546" s="235"/>
      <c r="H546" s="237" t="s">
        <v>1</v>
      </c>
      <c r="I546" s="239"/>
      <c r="J546" s="235"/>
      <c r="K546" s="235"/>
      <c r="L546" s="240"/>
      <c r="M546" s="241"/>
      <c r="N546" s="242"/>
      <c r="O546" s="242"/>
      <c r="P546" s="242"/>
      <c r="Q546" s="242"/>
      <c r="R546" s="242"/>
      <c r="S546" s="242"/>
      <c r="T546" s="24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4" t="s">
        <v>162</v>
      </c>
      <c r="AU546" s="244" t="s">
        <v>86</v>
      </c>
      <c r="AV546" s="13" t="s">
        <v>83</v>
      </c>
      <c r="AW546" s="13" t="s">
        <v>32</v>
      </c>
      <c r="AX546" s="13" t="s">
        <v>75</v>
      </c>
      <c r="AY546" s="244" t="s">
        <v>154</v>
      </c>
    </row>
    <row r="547" spans="1:51" s="13" customFormat="1" ht="12">
      <c r="A547" s="13"/>
      <c r="B547" s="234"/>
      <c r="C547" s="235"/>
      <c r="D547" s="236" t="s">
        <v>162</v>
      </c>
      <c r="E547" s="237" t="s">
        <v>1</v>
      </c>
      <c r="F547" s="238" t="s">
        <v>1645</v>
      </c>
      <c r="G547" s="235"/>
      <c r="H547" s="237" t="s">
        <v>1</v>
      </c>
      <c r="I547" s="239"/>
      <c r="J547" s="235"/>
      <c r="K547" s="235"/>
      <c r="L547" s="240"/>
      <c r="M547" s="241"/>
      <c r="N547" s="242"/>
      <c r="O547" s="242"/>
      <c r="P547" s="242"/>
      <c r="Q547" s="242"/>
      <c r="R547" s="242"/>
      <c r="S547" s="242"/>
      <c r="T547" s="24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4" t="s">
        <v>162</v>
      </c>
      <c r="AU547" s="244" t="s">
        <v>86</v>
      </c>
      <c r="AV547" s="13" t="s">
        <v>83</v>
      </c>
      <c r="AW547" s="13" t="s">
        <v>32</v>
      </c>
      <c r="AX547" s="13" t="s">
        <v>75</v>
      </c>
      <c r="AY547" s="244" t="s">
        <v>154</v>
      </c>
    </row>
    <row r="548" spans="1:51" s="14" customFormat="1" ht="12">
      <c r="A548" s="14"/>
      <c r="B548" s="245"/>
      <c r="C548" s="246"/>
      <c r="D548" s="236" t="s">
        <v>162</v>
      </c>
      <c r="E548" s="247" t="s">
        <v>1</v>
      </c>
      <c r="F548" s="248" t="s">
        <v>193</v>
      </c>
      <c r="G548" s="246"/>
      <c r="H548" s="249">
        <v>6</v>
      </c>
      <c r="I548" s="250"/>
      <c r="J548" s="246"/>
      <c r="K548" s="246"/>
      <c r="L548" s="251"/>
      <c r="M548" s="252"/>
      <c r="N548" s="253"/>
      <c r="O548" s="253"/>
      <c r="P548" s="253"/>
      <c r="Q548" s="253"/>
      <c r="R548" s="253"/>
      <c r="S548" s="253"/>
      <c r="T548" s="25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5" t="s">
        <v>162</v>
      </c>
      <c r="AU548" s="255" t="s">
        <v>86</v>
      </c>
      <c r="AV548" s="14" t="s">
        <v>86</v>
      </c>
      <c r="AW548" s="14" t="s">
        <v>32</v>
      </c>
      <c r="AX548" s="14" t="s">
        <v>75</v>
      </c>
      <c r="AY548" s="255" t="s">
        <v>154</v>
      </c>
    </row>
    <row r="549" spans="1:51" s="15" customFormat="1" ht="12">
      <c r="A549" s="15"/>
      <c r="B549" s="256"/>
      <c r="C549" s="257"/>
      <c r="D549" s="236" t="s">
        <v>162</v>
      </c>
      <c r="E549" s="258" t="s">
        <v>1</v>
      </c>
      <c r="F549" s="259" t="s">
        <v>172</v>
      </c>
      <c r="G549" s="257"/>
      <c r="H549" s="260">
        <v>10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66" t="s">
        <v>162</v>
      </c>
      <c r="AU549" s="266" t="s">
        <v>86</v>
      </c>
      <c r="AV549" s="15" t="s">
        <v>160</v>
      </c>
      <c r="AW549" s="15" t="s">
        <v>32</v>
      </c>
      <c r="AX549" s="15" t="s">
        <v>83</v>
      </c>
      <c r="AY549" s="266" t="s">
        <v>154</v>
      </c>
    </row>
    <row r="550" spans="1:65" s="2" customFormat="1" ht="16.5" customHeight="1">
      <c r="A550" s="39"/>
      <c r="B550" s="40"/>
      <c r="C550" s="220" t="s">
        <v>589</v>
      </c>
      <c r="D550" s="220" t="s">
        <v>156</v>
      </c>
      <c r="E550" s="221" t="s">
        <v>1686</v>
      </c>
      <c r="F550" s="222" t="s">
        <v>1687</v>
      </c>
      <c r="G550" s="223" t="s">
        <v>304</v>
      </c>
      <c r="H550" s="224">
        <v>1.5</v>
      </c>
      <c r="I550" s="225"/>
      <c r="J550" s="226">
        <f>ROUND(I550*H550,2)</f>
        <v>0</v>
      </c>
      <c r="K550" s="227"/>
      <c r="L550" s="45"/>
      <c r="M550" s="228" t="s">
        <v>1</v>
      </c>
      <c r="N550" s="229" t="s">
        <v>40</v>
      </c>
      <c r="O550" s="92"/>
      <c r="P550" s="230">
        <f>O550*H550</f>
        <v>0</v>
      </c>
      <c r="Q550" s="230">
        <v>0.00224</v>
      </c>
      <c r="R550" s="230">
        <f>Q550*H550</f>
        <v>0.0033599999999999997</v>
      </c>
      <c r="S550" s="230">
        <v>0</v>
      </c>
      <c r="T550" s="231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2" t="s">
        <v>610</v>
      </c>
      <c r="AT550" s="232" t="s">
        <v>156</v>
      </c>
      <c r="AU550" s="232" t="s">
        <v>86</v>
      </c>
      <c r="AY550" s="18" t="s">
        <v>154</v>
      </c>
      <c r="BE550" s="233">
        <f>IF(N550="základní",J550,0)</f>
        <v>0</v>
      </c>
      <c r="BF550" s="233">
        <f>IF(N550="snížená",J550,0)</f>
        <v>0</v>
      </c>
      <c r="BG550" s="233">
        <f>IF(N550="zákl. přenesená",J550,0)</f>
        <v>0</v>
      </c>
      <c r="BH550" s="233">
        <f>IF(N550="sníž. přenesená",J550,0)</f>
        <v>0</v>
      </c>
      <c r="BI550" s="233">
        <f>IF(N550="nulová",J550,0)</f>
        <v>0</v>
      </c>
      <c r="BJ550" s="18" t="s">
        <v>83</v>
      </c>
      <c r="BK550" s="233">
        <f>ROUND(I550*H550,2)</f>
        <v>0</v>
      </c>
      <c r="BL550" s="18" t="s">
        <v>610</v>
      </c>
      <c r="BM550" s="232" t="s">
        <v>1688</v>
      </c>
    </row>
    <row r="551" spans="1:51" s="13" customFormat="1" ht="12">
      <c r="A551" s="13"/>
      <c r="B551" s="234"/>
      <c r="C551" s="235"/>
      <c r="D551" s="236" t="s">
        <v>162</v>
      </c>
      <c r="E551" s="237" t="s">
        <v>1</v>
      </c>
      <c r="F551" s="238" t="s">
        <v>1437</v>
      </c>
      <c r="G551" s="235"/>
      <c r="H551" s="237" t="s">
        <v>1</v>
      </c>
      <c r="I551" s="239"/>
      <c r="J551" s="235"/>
      <c r="K551" s="235"/>
      <c r="L551" s="240"/>
      <c r="M551" s="241"/>
      <c r="N551" s="242"/>
      <c r="O551" s="242"/>
      <c r="P551" s="242"/>
      <c r="Q551" s="242"/>
      <c r="R551" s="242"/>
      <c r="S551" s="242"/>
      <c r="T551" s="24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4" t="s">
        <v>162</v>
      </c>
      <c r="AU551" s="244" t="s">
        <v>86</v>
      </c>
      <c r="AV551" s="13" t="s">
        <v>83</v>
      </c>
      <c r="AW551" s="13" t="s">
        <v>32</v>
      </c>
      <c r="AX551" s="13" t="s">
        <v>75</v>
      </c>
      <c r="AY551" s="244" t="s">
        <v>154</v>
      </c>
    </row>
    <row r="552" spans="1:51" s="13" customFormat="1" ht="12">
      <c r="A552" s="13"/>
      <c r="B552" s="234"/>
      <c r="C552" s="235"/>
      <c r="D552" s="236" t="s">
        <v>162</v>
      </c>
      <c r="E552" s="237" t="s">
        <v>1</v>
      </c>
      <c r="F552" s="238" t="s">
        <v>1442</v>
      </c>
      <c r="G552" s="235"/>
      <c r="H552" s="237" t="s">
        <v>1</v>
      </c>
      <c r="I552" s="239"/>
      <c r="J552" s="235"/>
      <c r="K552" s="235"/>
      <c r="L552" s="240"/>
      <c r="M552" s="241"/>
      <c r="N552" s="242"/>
      <c r="O552" s="242"/>
      <c r="P552" s="242"/>
      <c r="Q552" s="242"/>
      <c r="R552" s="242"/>
      <c r="S552" s="242"/>
      <c r="T552" s="24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4" t="s">
        <v>162</v>
      </c>
      <c r="AU552" s="244" t="s">
        <v>86</v>
      </c>
      <c r="AV552" s="13" t="s">
        <v>83</v>
      </c>
      <c r="AW552" s="13" t="s">
        <v>32</v>
      </c>
      <c r="AX552" s="13" t="s">
        <v>75</v>
      </c>
      <c r="AY552" s="244" t="s">
        <v>154</v>
      </c>
    </row>
    <row r="553" spans="1:51" s="13" customFormat="1" ht="12">
      <c r="A553" s="13"/>
      <c r="B553" s="234"/>
      <c r="C553" s="235"/>
      <c r="D553" s="236" t="s">
        <v>162</v>
      </c>
      <c r="E553" s="237" t="s">
        <v>1</v>
      </c>
      <c r="F553" s="238" t="s">
        <v>1517</v>
      </c>
      <c r="G553" s="235"/>
      <c r="H553" s="237" t="s">
        <v>1</v>
      </c>
      <c r="I553" s="239"/>
      <c r="J553" s="235"/>
      <c r="K553" s="235"/>
      <c r="L553" s="240"/>
      <c r="M553" s="241"/>
      <c r="N553" s="242"/>
      <c r="O553" s="242"/>
      <c r="P553" s="242"/>
      <c r="Q553" s="242"/>
      <c r="R553" s="242"/>
      <c r="S553" s="242"/>
      <c r="T553" s="24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4" t="s">
        <v>162</v>
      </c>
      <c r="AU553" s="244" t="s">
        <v>86</v>
      </c>
      <c r="AV553" s="13" t="s">
        <v>83</v>
      </c>
      <c r="AW553" s="13" t="s">
        <v>32</v>
      </c>
      <c r="AX553" s="13" t="s">
        <v>75</v>
      </c>
      <c r="AY553" s="244" t="s">
        <v>154</v>
      </c>
    </row>
    <row r="554" spans="1:51" s="14" customFormat="1" ht="12">
      <c r="A554" s="14"/>
      <c r="B554" s="245"/>
      <c r="C554" s="246"/>
      <c r="D554" s="236" t="s">
        <v>162</v>
      </c>
      <c r="E554" s="247" t="s">
        <v>1</v>
      </c>
      <c r="F554" s="248" t="s">
        <v>1578</v>
      </c>
      <c r="G554" s="246"/>
      <c r="H554" s="249">
        <v>1.5</v>
      </c>
      <c r="I554" s="250"/>
      <c r="J554" s="246"/>
      <c r="K554" s="246"/>
      <c r="L554" s="251"/>
      <c r="M554" s="252"/>
      <c r="N554" s="253"/>
      <c r="O554" s="253"/>
      <c r="P554" s="253"/>
      <c r="Q554" s="253"/>
      <c r="R554" s="253"/>
      <c r="S554" s="253"/>
      <c r="T554" s="25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5" t="s">
        <v>162</v>
      </c>
      <c r="AU554" s="255" t="s">
        <v>86</v>
      </c>
      <c r="AV554" s="14" t="s">
        <v>86</v>
      </c>
      <c r="AW554" s="14" t="s">
        <v>32</v>
      </c>
      <c r="AX554" s="14" t="s">
        <v>83</v>
      </c>
      <c r="AY554" s="255" t="s">
        <v>154</v>
      </c>
    </row>
    <row r="555" spans="1:65" s="2" customFormat="1" ht="16.5" customHeight="1">
      <c r="A555" s="39"/>
      <c r="B555" s="40"/>
      <c r="C555" s="220" t="s">
        <v>597</v>
      </c>
      <c r="D555" s="220" t="s">
        <v>156</v>
      </c>
      <c r="E555" s="221" t="s">
        <v>1689</v>
      </c>
      <c r="F555" s="222" t="s">
        <v>1690</v>
      </c>
      <c r="G555" s="223" t="s">
        <v>220</v>
      </c>
      <c r="H555" s="224">
        <v>7</v>
      </c>
      <c r="I555" s="225"/>
      <c r="J555" s="226">
        <f>ROUND(I555*H555,2)</f>
        <v>0</v>
      </c>
      <c r="K555" s="227"/>
      <c r="L555" s="45"/>
      <c r="M555" s="228" t="s">
        <v>1</v>
      </c>
      <c r="N555" s="229" t="s">
        <v>40</v>
      </c>
      <c r="O555" s="92"/>
      <c r="P555" s="230">
        <f>O555*H555</f>
        <v>0</v>
      </c>
      <c r="Q555" s="230">
        <v>0</v>
      </c>
      <c r="R555" s="230">
        <f>Q555*H555</f>
        <v>0</v>
      </c>
      <c r="S555" s="230">
        <v>0.0031</v>
      </c>
      <c r="T555" s="231">
        <f>S555*H555</f>
        <v>0.0217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2" t="s">
        <v>610</v>
      </c>
      <c r="AT555" s="232" t="s">
        <v>156</v>
      </c>
      <c r="AU555" s="232" t="s">
        <v>86</v>
      </c>
      <c r="AY555" s="18" t="s">
        <v>154</v>
      </c>
      <c r="BE555" s="233">
        <f>IF(N555="základní",J555,0)</f>
        <v>0</v>
      </c>
      <c r="BF555" s="233">
        <f>IF(N555="snížená",J555,0)</f>
        <v>0</v>
      </c>
      <c r="BG555" s="233">
        <f>IF(N555="zákl. přenesená",J555,0)</f>
        <v>0</v>
      </c>
      <c r="BH555" s="233">
        <f>IF(N555="sníž. přenesená",J555,0)</f>
        <v>0</v>
      </c>
      <c r="BI555" s="233">
        <f>IF(N555="nulová",J555,0)</f>
        <v>0</v>
      </c>
      <c r="BJ555" s="18" t="s">
        <v>83</v>
      </c>
      <c r="BK555" s="233">
        <f>ROUND(I555*H555,2)</f>
        <v>0</v>
      </c>
      <c r="BL555" s="18" t="s">
        <v>610</v>
      </c>
      <c r="BM555" s="232" t="s">
        <v>1691</v>
      </c>
    </row>
    <row r="556" spans="1:51" s="13" customFormat="1" ht="12">
      <c r="A556" s="13"/>
      <c r="B556" s="234"/>
      <c r="C556" s="235"/>
      <c r="D556" s="236" t="s">
        <v>162</v>
      </c>
      <c r="E556" s="237" t="s">
        <v>1</v>
      </c>
      <c r="F556" s="238" t="s">
        <v>1506</v>
      </c>
      <c r="G556" s="235"/>
      <c r="H556" s="237" t="s">
        <v>1</v>
      </c>
      <c r="I556" s="239"/>
      <c r="J556" s="235"/>
      <c r="K556" s="235"/>
      <c r="L556" s="240"/>
      <c r="M556" s="241"/>
      <c r="N556" s="242"/>
      <c r="O556" s="242"/>
      <c r="P556" s="242"/>
      <c r="Q556" s="242"/>
      <c r="R556" s="242"/>
      <c r="S556" s="242"/>
      <c r="T556" s="24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4" t="s">
        <v>162</v>
      </c>
      <c r="AU556" s="244" t="s">
        <v>86</v>
      </c>
      <c r="AV556" s="13" t="s">
        <v>83</v>
      </c>
      <c r="AW556" s="13" t="s">
        <v>32</v>
      </c>
      <c r="AX556" s="13" t="s">
        <v>75</v>
      </c>
      <c r="AY556" s="244" t="s">
        <v>154</v>
      </c>
    </row>
    <row r="557" spans="1:51" s="13" customFormat="1" ht="12">
      <c r="A557" s="13"/>
      <c r="B557" s="234"/>
      <c r="C557" s="235"/>
      <c r="D557" s="236" t="s">
        <v>162</v>
      </c>
      <c r="E557" s="237" t="s">
        <v>1</v>
      </c>
      <c r="F557" s="238" t="s">
        <v>1692</v>
      </c>
      <c r="G557" s="235"/>
      <c r="H557" s="237" t="s">
        <v>1</v>
      </c>
      <c r="I557" s="239"/>
      <c r="J557" s="235"/>
      <c r="K557" s="235"/>
      <c r="L557" s="240"/>
      <c r="M557" s="241"/>
      <c r="N557" s="242"/>
      <c r="O557" s="242"/>
      <c r="P557" s="242"/>
      <c r="Q557" s="242"/>
      <c r="R557" s="242"/>
      <c r="S557" s="242"/>
      <c r="T557" s="24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4" t="s">
        <v>162</v>
      </c>
      <c r="AU557" s="244" t="s">
        <v>86</v>
      </c>
      <c r="AV557" s="13" t="s">
        <v>83</v>
      </c>
      <c r="AW557" s="13" t="s">
        <v>32</v>
      </c>
      <c r="AX557" s="13" t="s">
        <v>75</v>
      </c>
      <c r="AY557" s="244" t="s">
        <v>154</v>
      </c>
    </row>
    <row r="558" spans="1:51" s="14" customFormat="1" ht="12">
      <c r="A558" s="14"/>
      <c r="B558" s="245"/>
      <c r="C558" s="246"/>
      <c r="D558" s="236" t="s">
        <v>162</v>
      </c>
      <c r="E558" s="247" t="s">
        <v>1</v>
      </c>
      <c r="F558" s="248" t="s">
        <v>86</v>
      </c>
      <c r="G558" s="246"/>
      <c r="H558" s="249">
        <v>2</v>
      </c>
      <c r="I558" s="250"/>
      <c r="J558" s="246"/>
      <c r="K558" s="246"/>
      <c r="L558" s="251"/>
      <c r="M558" s="252"/>
      <c r="N558" s="253"/>
      <c r="O558" s="253"/>
      <c r="P558" s="253"/>
      <c r="Q558" s="253"/>
      <c r="R558" s="253"/>
      <c r="S558" s="253"/>
      <c r="T558" s="25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5" t="s">
        <v>162</v>
      </c>
      <c r="AU558" s="255" t="s">
        <v>86</v>
      </c>
      <c r="AV558" s="14" t="s">
        <v>86</v>
      </c>
      <c r="AW558" s="14" t="s">
        <v>32</v>
      </c>
      <c r="AX558" s="14" t="s">
        <v>75</v>
      </c>
      <c r="AY558" s="255" t="s">
        <v>154</v>
      </c>
    </row>
    <row r="559" spans="1:51" s="13" customFormat="1" ht="12">
      <c r="A559" s="13"/>
      <c r="B559" s="234"/>
      <c r="C559" s="235"/>
      <c r="D559" s="236" t="s">
        <v>162</v>
      </c>
      <c r="E559" s="237" t="s">
        <v>1</v>
      </c>
      <c r="F559" s="238" t="s">
        <v>1440</v>
      </c>
      <c r="G559" s="235"/>
      <c r="H559" s="237" t="s">
        <v>1</v>
      </c>
      <c r="I559" s="239"/>
      <c r="J559" s="235"/>
      <c r="K559" s="235"/>
      <c r="L559" s="240"/>
      <c r="M559" s="241"/>
      <c r="N559" s="242"/>
      <c r="O559" s="242"/>
      <c r="P559" s="242"/>
      <c r="Q559" s="242"/>
      <c r="R559" s="242"/>
      <c r="S559" s="242"/>
      <c r="T559" s="24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4" t="s">
        <v>162</v>
      </c>
      <c r="AU559" s="244" t="s">
        <v>86</v>
      </c>
      <c r="AV559" s="13" t="s">
        <v>83</v>
      </c>
      <c r="AW559" s="13" t="s">
        <v>32</v>
      </c>
      <c r="AX559" s="13" t="s">
        <v>75</v>
      </c>
      <c r="AY559" s="244" t="s">
        <v>154</v>
      </c>
    </row>
    <row r="560" spans="1:51" s="13" customFormat="1" ht="12">
      <c r="A560" s="13"/>
      <c r="B560" s="234"/>
      <c r="C560" s="235"/>
      <c r="D560" s="236" t="s">
        <v>162</v>
      </c>
      <c r="E560" s="237" t="s">
        <v>1</v>
      </c>
      <c r="F560" s="238" t="s">
        <v>1693</v>
      </c>
      <c r="G560" s="235"/>
      <c r="H560" s="237" t="s">
        <v>1</v>
      </c>
      <c r="I560" s="239"/>
      <c r="J560" s="235"/>
      <c r="K560" s="235"/>
      <c r="L560" s="240"/>
      <c r="M560" s="241"/>
      <c r="N560" s="242"/>
      <c r="O560" s="242"/>
      <c r="P560" s="242"/>
      <c r="Q560" s="242"/>
      <c r="R560" s="242"/>
      <c r="S560" s="242"/>
      <c r="T560" s="24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4" t="s">
        <v>162</v>
      </c>
      <c r="AU560" s="244" t="s">
        <v>86</v>
      </c>
      <c r="AV560" s="13" t="s">
        <v>83</v>
      </c>
      <c r="AW560" s="13" t="s">
        <v>32</v>
      </c>
      <c r="AX560" s="13" t="s">
        <v>75</v>
      </c>
      <c r="AY560" s="244" t="s">
        <v>154</v>
      </c>
    </row>
    <row r="561" spans="1:51" s="14" customFormat="1" ht="12">
      <c r="A561" s="14"/>
      <c r="B561" s="245"/>
      <c r="C561" s="246"/>
      <c r="D561" s="236" t="s">
        <v>162</v>
      </c>
      <c r="E561" s="247" t="s">
        <v>1</v>
      </c>
      <c r="F561" s="248" t="s">
        <v>83</v>
      </c>
      <c r="G561" s="246"/>
      <c r="H561" s="249">
        <v>1</v>
      </c>
      <c r="I561" s="250"/>
      <c r="J561" s="246"/>
      <c r="K561" s="246"/>
      <c r="L561" s="251"/>
      <c r="M561" s="252"/>
      <c r="N561" s="253"/>
      <c r="O561" s="253"/>
      <c r="P561" s="253"/>
      <c r="Q561" s="253"/>
      <c r="R561" s="253"/>
      <c r="S561" s="253"/>
      <c r="T561" s="25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5" t="s">
        <v>162</v>
      </c>
      <c r="AU561" s="255" t="s">
        <v>86</v>
      </c>
      <c r="AV561" s="14" t="s">
        <v>86</v>
      </c>
      <c r="AW561" s="14" t="s">
        <v>32</v>
      </c>
      <c r="AX561" s="14" t="s">
        <v>75</v>
      </c>
      <c r="AY561" s="255" t="s">
        <v>154</v>
      </c>
    </row>
    <row r="562" spans="1:51" s="13" customFormat="1" ht="12">
      <c r="A562" s="13"/>
      <c r="B562" s="234"/>
      <c r="C562" s="235"/>
      <c r="D562" s="236" t="s">
        <v>162</v>
      </c>
      <c r="E562" s="237" t="s">
        <v>1</v>
      </c>
      <c r="F562" s="238" t="s">
        <v>1440</v>
      </c>
      <c r="G562" s="235"/>
      <c r="H562" s="237" t="s">
        <v>1</v>
      </c>
      <c r="I562" s="239"/>
      <c r="J562" s="235"/>
      <c r="K562" s="235"/>
      <c r="L562" s="240"/>
      <c r="M562" s="241"/>
      <c r="N562" s="242"/>
      <c r="O562" s="242"/>
      <c r="P562" s="242"/>
      <c r="Q562" s="242"/>
      <c r="R562" s="242"/>
      <c r="S562" s="242"/>
      <c r="T562" s="24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4" t="s">
        <v>162</v>
      </c>
      <c r="AU562" s="244" t="s">
        <v>86</v>
      </c>
      <c r="AV562" s="13" t="s">
        <v>83</v>
      </c>
      <c r="AW562" s="13" t="s">
        <v>32</v>
      </c>
      <c r="AX562" s="13" t="s">
        <v>75</v>
      </c>
      <c r="AY562" s="244" t="s">
        <v>154</v>
      </c>
    </row>
    <row r="563" spans="1:51" s="13" customFormat="1" ht="12">
      <c r="A563" s="13"/>
      <c r="B563" s="234"/>
      <c r="C563" s="235"/>
      <c r="D563" s="236" t="s">
        <v>162</v>
      </c>
      <c r="E563" s="237" t="s">
        <v>1</v>
      </c>
      <c r="F563" s="238" t="s">
        <v>1694</v>
      </c>
      <c r="G563" s="235"/>
      <c r="H563" s="237" t="s">
        <v>1</v>
      </c>
      <c r="I563" s="239"/>
      <c r="J563" s="235"/>
      <c r="K563" s="235"/>
      <c r="L563" s="240"/>
      <c r="M563" s="241"/>
      <c r="N563" s="242"/>
      <c r="O563" s="242"/>
      <c r="P563" s="242"/>
      <c r="Q563" s="242"/>
      <c r="R563" s="242"/>
      <c r="S563" s="242"/>
      <c r="T563" s="24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4" t="s">
        <v>162</v>
      </c>
      <c r="AU563" s="244" t="s">
        <v>86</v>
      </c>
      <c r="AV563" s="13" t="s">
        <v>83</v>
      </c>
      <c r="AW563" s="13" t="s">
        <v>32</v>
      </c>
      <c r="AX563" s="13" t="s">
        <v>75</v>
      </c>
      <c r="AY563" s="244" t="s">
        <v>154</v>
      </c>
    </row>
    <row r="564" spans="1:51" s="14" customFormat="1" ht="12">
      <c r="A564" s="14"/>
      <c r="B564" s="245"/>
      <c r="C564" s="246"/>
      <c r="D564" s="236" t="s">
        <v>162</v>
      </c>
      <c r="E564" s="247" t="s">
        <v>1</v>
      </c>
      <c r="F564" s="248" t="s">
        <v>180</v>
      </c>
      <c r="G564" s="246"/>
      <c r="H564" s="249">
        <v>3</v>
      </c>
      <c r="I564" s="250"/>
      <c r="J564" s="246"/>
      <c r="K564" s="246"/>
      <c r="L564" s="251"/>
      <c r="M564" s="252"/>
      <c r="N564" s="253"/>
      <c r="O564" s="253"/>
      <c r="P564" s="253"/>
      <c r="Q564" s="253"/>
      <c r="R564" s="253"/>
      <c r="S564" s="253"/>
      <c r="T564" s="25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5" t="s">
        <v>162</v>
      </c>
      <c r="AU564" s="255" t="s">
        <v>86</v>
      </c>
      <c r="AV564" s="14" t="s">
        <v>86</v>
      </c>
      <c r="AW564" s="14" t="s">
        <v>32</v>
      </c>
      <c r="AX564" s="14" t="s">
        <v>75</v>
      </c>
      <c r="AY564" s="255" t="s">
        <v>154</v>
      </c>
    </row>
    <row r="565" spans="1:51" s="14" customFormat="1" ht="12">
      <c r="A565" s="14"/>
      <c r="B565" s="245"/>
      <c r="C565" s="246"/>
      <c r="D565" s="236" t="s">
        <v>162</v>
      </c>
      <c r="E565" s="247" t="s">
        <v>1</v>
      </c>
      <c r="F565" s="248" t="s">
        <v>83</v>
      </c>
      <c r="G565" s="246"/>
      <c r="H565" s="249">
        <v>1</v>
      </c>
      <c r="I565" s="250"/>
      <c r="J565" s="246"/>
      <c r="K565" s="246"/>
      <c r="L565" s="251"/>
      <c r="M565" s="252"/>
      <c r="N565" s="253"/>
      <c r="O565" s="253"/>
      <c r="P565" s="253"/>
      <c r="Q565" s="253"/>
      <c r="R565" s="253"/>
      <c r="S565" s="253"/>
      <c r="T565" s="25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5" t="s">
        <v>162</v>
      </c>
      <c r="AU565" s="255" t="s">
        <v>86</v>
      </c>
      <c r="AV565" s="14" t="s">
        <v>86</v>
      </c>
      <c r="AW565" s="14" t="s">
        <v>32</v>
      </c>
      <c r="AX565" s="14" t="s">
        <v>75</v>
      </c>
      <c r="AY565" s="255" t="s">
        <v>154</v>
      </c>
    </row>
    <row r="566" spans="1:51" s="15" customFormat="1" ht="12">
      <c r="A566" s="15"/>
      <c r="B566" s="256"/>
      <c r="C566" s="257"/>
      <c r="D566" s="236" t="s">
        <v>162</v>
      </c>
      <c r="E566" s="258" t="s">
        <v>1</v>
      </c>
      <c r="F566" s="259" t="s">
        <v>172</v>
      </c>
      <c r="G566" s="257"/>
      <c r="H566" s="260">
        <v>7</v>
      </c>
      <c r="I566" s="261"/>
      <c r="J566" s="257"/>
      <c r="K566" s="257"/>
      <c r="L566" s="262"/>
      <c r="M566" s="263"/>
      <c r="N566" s="264"/>
      <c r="O566" s="264"/>
      <c r="P566" s="264"/>
      <c r="Q566" s="264"/>
      <c r="R566" s="264"/>
      <c r="S566" s="264"/>
      <c r="T566" s="26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6" t="s">
        <v>162</v>
      </c>
      <c r="AU566" s="266" t="s">
        <v>86</v>
      </c>
      <c r="AV566" s="15" t="s">
        <v>160</v>
      </c>
      <c r="AW566" s="15" t="s">
        <v>32</v>
      </c>
      <c r="AX566" s="15" t="s">
        <v>83</v>
      </c>
      <c r="AY566" s="266" t="s">
        <v>154</v>
      </c>
    </row>
    <row r="567" spans="1:65" s="2" customFormat="1" ht="16.5" customHeight="1">
      <c r="A567" s="39"/>
      <c r="B567" s="40"/>
      <c r="C567" s="220" t="s">
        <v>602</v>
      </c>
      <c r="D567" s="220" t="s">
        <v>156</v>
      </c>
      <c r="E567" s="221" t="s">
        <v>1695</v>
      </c>
      <c r="F567" s="222" t="s">
        <v>1696</v>
      </c>
      <c r="G567" s="223" t="s">
        <v>220</v>
      </c>
      <c r="H567" s="224">
        <v>1</v>
      </c>
      <c r="I567" s="225"/>
      <c r="J567" s="226">
        <f>ROUND(I567*H567,2)</f>
        <v>0</v>
      </c>
      <c r="K567" s="227"/>
      <c r="L567" s="45"/>
      <c r="M567" s="228" t="s">
        <v>1</v>
      </c>
      <c r="N567" s="229" t="s">
        <v>40</v>
      </c>
      <c r="O567" s="92"/>
      <c r="P567" s="230">
        <f>O567*H567</f>
        <v>0</v>
      </c>
      <c r="Q567" s="230">
        <v>0.00029</v>
      </c>
      <c r="R567" s="230">
        <f>Q567*H567</f>
        <v>0.00029</v>
      </c>
      <c r="S567" s="230">
        <v>0</v>
      </c>
      <c r="T567" s="231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2" t="s">
        <v>610</v>
      </c>
      <c r="AT567" s="232" t="s">
        <v>156</v>
      </c>
      <c r="AU567" s="232" t="s">
        <v>86</v>
      </c>
      <c r="AY567" s="18" t="s">
        <v>154</v>
      </c>
      <c r="BE567" s="233">
        <f>IF(N567="základní",J567,0)</f>
        <v>0</v>
      </c>
      <c r="BF567" s="233">
        <f>IF(N567="snížená",J567,0)</f>
        <v>0</v>
      </c>
      <c r="BG567" s="233">
        <f>IF(N567="zákl. přenesená",J567,0)</f>
        <v>0</v>
      </c>
      <c r="BH567" s="233">
        <f>IF(N567="sníž. přenesená",J567,0)</f>
        <v>0</v>
      </c>
      <c r="BI567" s="233">
        <f>IF(N567="nulová",J567,0)</f>
        <v>0</v>
      </c>
      <c r="BJ567" s="18" t="s">
        <v>83</v>
      </c>
      <c r="BK567" s="233">
        <f>ROUND(I567*H567,2)</f>
        <v>0</v>
      </c>
      <c r="BL567" s="18" t="s">
        <v>610</v>
      </c>
      <c r="BM567" s="232" t="s">
        <v>1697</v>
      </c>
    </row>
    <row r="568" spans="1:51" s="13" customFormat="1" ht="12">
      <c r="A568" s="13"/>
      <c r="B568" s="234"/>
      <c r="C568" s="235"/>
      <c r="D568" s="236" t="s">
        <v>162</v>
      </c>
      <c r="E568" s="237" t="s">
        <v>1</v>
      </c>
      <c r="F568" s="238" t="s">
        <v>1437</v>
      </c>
      <c r="G568" s="235"/>
      <c r="H568" s="237" t="s">
        <v>1</v>
      </c>
      <c r="I568" s="239"/>
      <c r="J568" s="235"/>
      <c r="K568" s="235"/>
      <c r="L568" s="240"/>
      <c r="M568" s="241"/>
      <c r="N568" s="242"/>
      <c r="O568" s="242"/>
      <c r="P568" s="242"/>
      <c r="Q568" s="242"/>
      <c r="R568" s="242"/>
      <c r="S568" s="242"/>
      <c r="T568" s="24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4" t="s">
        <v>162</v>
      </c>
      <c r="AU568" s="244" t="s">
        <v>86</v>
      </c>
      <c r="AV568" s="13" t="s">
        <v>83</v>
      </c>
      <c r="AW568" s="13" t="s">
        <v>32</v>
      </c>
      <c r="AX568" s="13" t="s">
        <v>75</v>
      </c>
      <c r="AY568" s="244" t="s">
        <v>154</v>
      </c>
    </row>
    <row r="569" spans="1:51" s="13" customFormat="1" ht="12">
      <c r="A569" s="13"/>
      <c r="B569" s="234"/>
      <c r="C569" s="235"/>
      <c r="D569" s="236" t="s">
        <v>162</v>
      </c>
      <c r="E569" s="237" t="s">
        <v>1</v>
      </c>
      <c r="F569" s="238" t="s">
        <v>1442</v>
      </c>
      <c r="G569" s="235"/>
      <c r="H569" s="237" t="s">
        <v>1</v>
      </c>
      <c r="I569" s="239"/>
      <c r="J569" s="235"/>
      <c r="K569" s="235"/>
      <c r="L569" s="240"/>
      <c r="M569" s="241"/>
      <c r="N569" s="242"/>
      <c r="O569" s="242"/>
      <c r="P569" s="242"/>
      <c r="Q569" s="242"/>
      <c r="R569" s="242"/>
      <c r="S569" s="242"/>
      <c r="T569" s="24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4" t="s">
        <v>162</v>
      </c>
      <c r="AU569" s="244" t="s">
        <v>86</v>
      </c>
      <c r="AV569" s="13" t="s">
        <v>83</v>
      </c>
      <c r="AW569" s="13" t="s">
        <v>32</v>
      </c>
      <c r="AX569" s="13" t="s">
        <v>75</v>
      </c>
      <c r="AY569" s="244" t="s">
        <v>154</v>
      </c>
    </row>
    <row r="570" spans="1:51" s="14" customFormat="1" ht="12">
      <c r="A570" s="14"/>
      <c r="B570" s="245"/>
      <c r="C570" s="246"/>
      <c r="D570" s="236" t="s">
        <v>162</v>
      </c>
      <c r="E570" s="247" t="s">
        <v>1</v>
      </c>
      <c r="F570" s="248" t="s">
        <v>83</v>
      </c>
      <c r="G570" s="246"/>
      <c r="H570" s="249">
        <v>1</v>
      </c>
      <c r="I570" s="250"/>
      <c r="J570" s="246"/>
      <c r="K570" s="246"/>
      <c r="L570" s="251"/>
      <c r="M570" s="252"/>
      <c r="N570" s="253"/>
      <c r="O570" s="253"/>
      <c r="P570" s="253"/>
      <c r="Q570" s="253"/>
      <c r="R570" s="253"/>
      <c r="S570" s="253"/>
      <c r="T570" s="25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5" t="s">
        <v>162</v>
      </c>
      <c r="AU570" s="255" t="s">
        <v>86</v>
      </c>
      <c r="AV570" s="14" t="s">
        <v>86</v>
      </c>
      <c r="AW570" s="14" t="s">
        <v>32</v>
      </c>
      <c r="AX570" s="14" t="s">
        <v>83</v>
      </c>
      <c r="AY570" s="255" t="s">
        <v>154</v>
      </c>
    </row>
    <row r="571" spans="1:65" s="2" customFormat="1" ht="21.75" customHeight="1">
      <c r="A571" s="39"/>
      <c r="B571" s="40"/>
      <c r="C571" s="220" t="s">
        <v>610</v>
      </c>
      <c r="D571" s="220" t="s">
        <v>156</v>
      </c>
      <c r="E571" s="221" t="s">
        <v>1698</v>
      </c>
      <c r="F571" s="222" t="s">
        <v>1699</v>
      </c>
      <c r="G571" s="223" t="s">
        <v>304</v>
      </c>
      <c r="H571" s="224">
        <v>53</v>
      </c>
      <c r="I571" s="225"/>
      <c r="J571" s="226">
        <f>ROUND(I571*H571,2)</f>
        <v>0</v>
      </c>
      <c r="K571" s="227"/>
      <c r="L571" s="45"/>
      <c r="M571" s="228" t="s">
        <v>1</v>
      </c>
      <c r="N571" s="229" t="s">
        <v>40</v>
      </c>
      <c r="O571" s="92"/>
      <c r="P571" s="230">
        <f>O571*H571</f>
        <v>0</v>
      </c>
      <c r="Q571" s="230">
        <v>0</v>
      </c>
      <c r="R571" s="230">
        <f>Q571*H571</f>
        <v>0</v>
      </c>
      <c r="S571" s="230">
        <v>0</v>
      </c>
      <c r="T571" s="231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2" t="s">
        <v>610</v>
      </c>
      <c r="AT571" s="232" t="s">
        <v>156</v>
      </c>
      <c r="AU571" s="232" t="s">
        <v>86</v>
      </c>
      <c r="AY571" s="18" t="s">
        <v>154</v>
      </c>
      <c r="BE571" s="233">
        <f>IF(N571="základní",J571,0)</f>
        <v>0</v>
      </c>
      <c r="BF571" s="233">
        <f>IF(N571="snížená",J571,0)</f>
        <v>0</v>
      </c>
      <c r="BG571" s="233">
        <f>IF(N571="zákl. přenesená",J571,0)</f>
        <v>0</v>
      </c>
      <c r="BH571" s="233">
        <f>IF(N571="sníž. přenesená",J571,0)</f>
        <v>0</v>
      </c>
      <c r="BI571" s="233">
        <f>IF(N571="nulová",J571,0)</f>
        <v>0</v>
      </c>
      <c r="BJ571" s="18" t="s">
        <v>83</v>
      </c>
      <c r="BK571" s="233">
        <f>ROUND(I571*H571,2)</f>
        <v>0</v>
      </c>
      <c r="BL571" s="18" t="s">
        <v>610</v>
      </c>
      <c r="BM571" s="232" t="s">
        <v>1700</v>
      </c>
    </row>
    <row r="572" spans="1:51" s="14" customFormat="1" ht="12">
      <c r="A572" s="14"/>
      <c r="B572" s="245"/>
      <c r="C572" s="246"/>
      <c r="D572" s="236" t="s">
        <v>162</v>
      </c>
      <c r="E572" s="247" t="s">
        <v>1</v>
      </c>
      <c r="F572" s="248" t="s">
        <v>1701</v>
      </c>
      <c r="G572" s="246"/>
      <c r="H572" s="249">
        <v>53</v>
      </c>
      <c r="I572" s="250"/>
      <c r="J572" s="246"/>
      <c r="K572" s="246"/>
      <c r="L572" s="251"/>
      <c r="M572" s="252"/>
      <c r="N572" s="253"/>
      <c r="O572" s="253"/>
      <c r="P572" s="253"/>
      <c r="Q572" s="253"/>
      <c r="R572" s="253"/>
      <c r="S572" s="253"/>
      <c r="T572" s="25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5" t="s">
        <v>162</v>
      </c>
      <c r="AU572" s="255" t="s">
        <v>86</v>
      </c>
      <c r="AV572" s="14" t="s">
        <v>86</v>
      </c>
      <c r="AW572" s="14" t="s">
        <v>32</v>
      </c>
      <c r="AX572" s="14" t="s">
        <v>83</v>
      </c>
      <c r="AY572" s="255" t="s">
        <v>154</v>
      </c>
    </row>
    <row r="573" spans="1:65" s="2" customFormat="1" ht="21.75" customHeight="1">
      <c r="A573" s="39"/>
      <c r="B573" s="40"/>
      <c r="C573" s="220" t="s">
        <v>615</v>
      </c>
      <c r="D573" s="220" t="s">
        <v>156</v>
      </c>
      <c r="E573" s="221" t="s">
        <v>1702</v>
      </c>
      <c r="F573" s="222" t="s">
        <v>1703</v>
      </c>
      <c r="G573" s="223" t="s">
        <v>811</v>
      </c>
      <c r="H573" s="224">
        <v>3</v>
      </c>
      <c r="I573" s="225"/>
      <c r="J573" s="226">
        <f>ROUND(I573*H573,2)</f>
        <v>0</v>
      </c>
      <c r="K573" s="227"/>
      <c r="L573" s="45"/>
      <c r="M573" s="228" t="s">
        <v>1</v>
      </c>
      <c r="N573" s="229" t="s">
        <v>40</v>
      </c>
      <c r="O573" s="92"/>
      <c r="P573" s="230">
        <f>O573*H573</f>
        <v>0</v>
      </c>
      <c r="Q573" s="230">
        <v>0.02003</v>
      </c>
      <c r="R573" s="230">
        <f>Q573*H573</f>
        <v>0.06009</v>
      </c>
      <c r="S573" s="230">
        <v>0</v>
      </c>
      <c r="T573" s="231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2" t="s">
        <v>160</v>
      </c>
      <c r="AT573" s="232" t="s">
        <v>156</v>
      </c>
      <c r="AU573" s="232" t="s">
        <v>86</v>
      </c>
      <c r="AY573" s="18" t="s">
        <v>154</v>
      </c>
      <c r="BE573" s="233">
        <f>IF(N573="základní",J573,0)</f>
        <v>0</v>
      </c>
      <c r="BF573" s="233">
        <f>IF(N573="snížená",J573,0)</f>
        <v>0</v>
      </c>
      <c r="BG573" s="233">
        <f>IF(N573="zákl. přenesená",J573,0)</f>
        <v>0</v>
      </c>
      <c r="BH573" s="233">
        <f>IF(N573="sníž. přenesená",J573,0)</f>
        <v>0</v>
      </c>
      <c r="BI573" s="233">
        <f>IF(N573="nulová",J573,0)</f>
        <v>0</v>
      </c>
      <c r="BJ573" s="18" t="s">
        <v>83</v>
      </c>
      <c r="BK573" s="233">
        <f>ROUND(I573*H573,2)</f>
        <v>0</v>
      </c>
      <c r="BL573" s="18" t="s">
        <v>160</v>
      </c>
      <c r="BM573" s="232" t="s">
        <v>1704</v>
      </c>
    </row>
    <row r="574" spans="1:51" s="13" customFormat="1" ht="12">
      <c r="A574" s="13"/>
      <c r="B574" s="234"/>
      <c r="C574" s="235"/>
      <c r="D574" s="236" t="s">
        <v>162</v>
      </c>
      <c r="E574" s="237" t="s">
        <v>1</v>
      </c>
      <c r="F574" s="238" t="s">
        <v>1437</v>
      </c>
      <c r="G574" s="235"/>
      <c r="H574" s="237" t="s">
        <v>1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162</v>
      </c>
      <c r="AU574" s="244" t="s">
        <v>86</v>
      </c>
      <c r="AV574" s="13" t="s">
        <v>83</v>
      </c>
      <c r="AW574" s="13" t="s">
        <v>32</v>
      </c>
      <c r="AX574" s="13" t="s">
        <v>75</v>
      </c>
      <c r="AY574" s="244" t="s">
        <v>154</v>
      </c>
    </row>
    <row r="575" spans="1:51" s="13" customFormat="1" ht="12">
      <c r="A575" s="13"/>
      <c r="B575" s="234"/>
      <c r="C575" s="235"/>
      <c r="D575" s="236" t="s">
        <v>162</v>
      </c>
      <c r="E575" s="237" t="s">
        <v>1</v>
      </c>
      <c r="F575" s="238" t="s">
        <v>1442</v>
      </c>
      <c r="G575" s="235"/>
      <c r="H575" s="237" t="s">
        <v>1</v>
      </c>
      <c r="I575" s="239"/>
      <c r="J575" s="235"/>
      <c r="K575" s="235"/>
      <c r="L575" s="240"/>
      <c r="M575" s="241"/>
      <c r="N575" s="242"/>
      <c r="O575" s="242"/>
      <c r="P575" s="242"/>
      <c r="Q575" s="242"/>
      <c r="R575" s="242"/>
      <c r="S575" s="242"/>
      <c r="T575" s="24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4" t="s">
        <v>162</v>
      </c>
      <c r="AU575" s="244" t="s">
        <v>86</v>
      </c>
      <c r="AV575" s="13" t="s">
        <v>83</v>
      </c>
      <c r="AW575" s="13" t="s">
        <v>32</v>
      </c>
      <c r="AX575" s="13" t="s">
        <v>75</v>
      </c>
      <c r="AY575" s="244" t="s">
        <v>154</v>
      </c>
    </row>
    <row r="576" spans="1:51" s="14" customFormat="1" ht="12">
      <c r="A576" s="14"/>
      <c r="B576" s="245"/>
      <c r="C576" s="246"/>
      <c r="D576" s="236" t="s">
        <v>162</v>
      </c>
      <c r="E576" s="247" t="s">
        <v>1</v>
      </c>
      <c r="F576" s="248" t="s">
        <v>83</v>
      </c>
      <c r="G576" s="246"/>
      <c r="H576" s="249">
        <v>1</v>
      </c>
      <c r="I576" s="250"/>
      <c r="J576" s="246"/>
      <c r="K576" s="246"/>
      <c r="L576" s="251"/>
      <c r="M576" s="252"/>
      <c r="N576" s="253"/>
      <c r="O576" s="253"/>
      <c r="P576" s="253"/>
      <c r="Q576" s="253"/>
      <c r="R576" s="253"/>
      <c r="S576" s="253"/>
      <c r="T576" s="25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5" t="s">
        <v>162</v>
      </c>
      <c r="AU576" s="255" t="s">
        <v>86</v>
      </c>
      <c r="AV576" s="14" t="s">
        <v>86</v>
      </c>
      <c r="AW576" s="14" t="s">
        <v>32</v>
      </c>
      <c r="AX576" s="14" t="s">
        <v>75</v>
      </c>
      <c r="AY576" s="255" t="s">
        <v>154</v>
      </c>
    </row>
    <row r="577" spans="1:51" s="13" customFormat="1" ht="12">
      <c r="A577" s="13"/>
      <c r="B577" s="234"/>
      <c r="C577" s="235"/>
      <c r="D577" s="236" t="s">
        <v>162</v>
      </c>
      <c r="E577" s="237" t="s">
        <v>1</v>
      </c>
      <c r="F577" s="238" t="s">
        <v>1506</v>
      </c>
      <c r="G577" s="235"/>
      <c r="H577" s="237" t="s">
        <v>1</v>
      </c>
      <c r="I577" s="239"/>
      <c r="J577" s="235"/>
      <c r="K577" s="235"/>
      <c r="L577" s="240"/>
      <c r="M577" s="241"/>
      <c r="N577" s="242"/>
      <c r="O577" s="242"/>
      <c r="P577" s="242"/>
      <c r="Q577" s="242"/>
      <c r="R577" s="242"/>
      <c r="S577" s="242"/>
      <c r="T577" s="24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4" t="s">
        <v>162</v>
      </c>
      <c r="AU577" s="244" t="s">
        <v>86</v>
      </c>
      <c r="AV577" s="13" t="s">
        <v>83</v>
      </c>
      <c r="AW577" s="13" t="s">
        <v>32</v>
      </c>
      <c r="AX577" s="13" t="s">
        <v>75</v>
      </c>
      <c r="AY577" s="244" t="s">
        <v>154</v>
      </c>
    </row>
    <row r="578" spans="1:51" s="13" customFormat="1" ht="12">
      <c r="A578" s="13"/>
      <c r="B578" s="234"/>
      <c r="C578" s="235"/>
      <c r="D578" s="236" t="s">
        <v>162</v>
      </c>
      <c r="E578" s="237" t="s">
        <v>1</v>
      </c>
      <c r="F578" s="238" t="s">
        <v>1442</v>
      </c>
      <c r="G578" s="235"/>
      <c r="H578" s="237" t="s">
        <v>1</v>
      </c>
      <c r="I578" s="239"/>
      <c r="J578" s="235"/>
      <c r="K578" s="235"/>
      <c r="L578" s="240"/>
      <c r="M578" s="241"/>
      <c r="N578" s="242"/>
      <c r="O578" s="242"/>
      <c r="P578" s="242"/>
      <c r="Q578" s="242"/>
      <c r="R578" s="242"/>
      <c r="S578" s="242"/>
      <c r="T578" s="24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4" t="s">
        <v>162</v>
      </c>
      <c r="AU578" s="244" t="s">
        <v>86</v>
      </c>
      <c r="AV578" s="13" t="s">
        <v>83</v>
      </c>
      <c r="AW578" s="13" t="s">
        <v>32</v>
      </c>
      <c r="AX578" s="13" t="s">
        <v>75</v>
      </c>
      <c r="AY578" s="244" t="s">
        <v>154</v>
      </c>
    </row>
    <row r="579" spans="1:51" s="14" customFormat="1" ht="12">
      <c r="A579" s="14"/>
      <c r="B579" s="245"/>
      <c r="C579" s="246"/>
      <c r="D579" s="236" t="s">
        <v>162</v>
      </c>
      <c r="E579" s="247" t="s">
        <v>1</v>
      </c>
      <c r="F579" s="248" t="s">
        <v>83</v>
      </c>
      <c r="G579" s="246"/>
      <c r="H579" s="249">
        <v>1</v>
      </c>
      <c r="I579" s="250"/>
      <c r="J579" s="246"/>
      <c r="K579" s="246"/>
      <c r="L579" s="251"/>
      <c r="M579" s="252"/>
      <c r="N579" s="253"/>
      <c r="O579" s="253"/>
      <c r="P579" s="253"/>
      <c r="Q579" s="253"/>
      <c r="R579" s="253"/>
      <c r="S579" s="253"/>
      <c r="T579" s="25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5" t="s">
        <v>162</v>
      </c>
      <c r="AU579" s="255" t="s">
        <v>86</v>
      </c>
      <c r="AV579" s="14" t="s">
        <v>86</v>
      </c>
      <c r="AW579" s="14" t="s">
        <v>32</v>
      </c>
      <c r="AX579" s="14" t="s">
        <v>75</v>
      </c>
      <c r="AY579" s="255" t="s">
        <v>154</v>
      </c>
    </row>
    <row r="580" spans="1:51" s="13" customFormat="1" ht="12">
      <c r="A580" s="13"/>
      <c r="B580" s="234"/>
      <c r="C580" s="235"/>
      <c r="D580" s="236" t="s">
        <v>162</v>
      </c>
      <c r="E580" s="237" t="s">
        <v>1</v>
      </c>
      <c r="F580" s="238" t="s">
        <v>1440</v>
      </c>
      <c r="G580" s="235"/>
      <c r="H580" s="237" t="s">
        <v>1</v>
      </c>
      <c r="I580" s="239"/>
      <c r="J580" s="235"/>
      <c r="K580" s="235"/>
      <c r="L580" s="240"/>
      <c r="M580" s="241"/>
      <c r="N580" s="242"/>
      <c r="O580" s="242"/>
      <c r="P580" s="242"/>
      <c r="Q580" s="242"/>
      <c r="R580" s="242"/>
      <c r="S580" s="242"/>
      <c r="T580" s="24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4" t="s">
        <v>162</v>
      </c>
      <c r="AU580" s="244" t="s">
        <v>86</v>
      </c>
      <c r="AV580" s="13" t="s">
        <v>83</v>
      </c>
      <c r="AW580" s="13" t="s">
        <v>32</v>
      </c>
      <c r="AX580" s="13" t="s">
        <v>75</v>
      </c>
      <c r="AY580" s="244" t="s">
        <v>154</v>
      </c>
    </row>
    <row r="581" spans="1:51" s="13" customFormat="1" ht="12">
      <c r="A581" s="13"/>
      <c r="B581" s="234"/>
      <c r="C581" s="235"/>
      <c r="D581" s="236" t="s">
        <v>162</v>
      </c>
      <c r="E581" s="237" t="s">
        <v>1</v>
      </c>
      <c r="F581" s="238" t="s">
        <v>1442</v>
      </c>
      <c r="G581" s="235"/>
      <c r="H581" s="237" t="s">
        <v>1</v>
      </c>
      <c r="I581" s="239"/>
      <c r="J581" s="235"/>
      <c r="K581" s="235"/>
      <c r="L581" s="240"/>
      <c r="M581" s="241"/>
      <c r="N581" s="242"/>
      <c r="O581" s="242"/>
      <c r="P581" s="242"/>
      <c r="Q581" s="242"/>
      <c r="R581" s="242"/>
      <c r="S581" s="242"/>
      <c r="T581" s="24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4" t="s">
        <v>162</v>
      </c>
      <c r="AU581" s="244" t="s">
        <v>86</v>
      </c>
      <c r="AV581" s="13" t="s">
        <v>83</v>
      </c>
      <c r="AW581" s="13" t="s">
        <v>32</v>
      </c>
      <c r="AX581" s="13" t="s">
        <v>75</v>
      </c>
      <c r="AY581" s="244" t="s">
        <v>154</v>
      </c>
    </row>
    <row r="582" spans="1:51" s="14" customFormat="1" ht="12">
      <c r="A582" s="14"/>
      <c r="B582" s="245"/>
      <c r="C582" s="246"/>
      <c r="D582" s="236" t="s">
        <v>162</v>
      </c>
      <c r="E582" s="247" t="s">
        <v>1</v>
      </c>
      <c r="F582" s="248" t="s">
        <v>83</v>
      </c>
      <c r="G582" s="246"/>
      <c r="H582" s="249">
        <v>1</v>
      </c>
      <c r="I582" s="250"/>
      <c r="J582" s="246"/>
      <c r="K582" s="246"/>
      <c r="L582" s="251"/>
      <c r="M582" s="252"/>
      <c r="N582" s="253"/>
      <c r="O582" s="253"/>
      <c r="P582" s="253"/>
      <c r="Q582" s="253"/>
      <c r="R582" s="253"/>
      <c r="S582" s="253"/>
      <c r="T582" s="25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5" t="s">
        <v>162</v>
      </c>
      <c r="AU582" s="255" t="s">
        <v>86</v>
      </c>
      <c r="AV582" s="14" t="s">
        <v>86</v>
      </c>
      <c r="AW582" s="14" t="s">
        <v>32</v>
      </c>
      <c r="AX582" s="14" t="s">
        <v>75</v>
      </c>
      <c r="AY582" s="255" t="s">
        <v>154</v>
      </c>
    </row>
    <row r="583" spans="1:51" s="15" customFormat="1" ht="12">
      <c r="A583" s="15"/>
      <c r="B583" s="256"/>
      <c r="C583" s="257"/>
      <c r="D583" s="236" t="s">
        <v>162</v>
      </c>
      <c r="E583" s="258" t="s">
        <v>1</v>
      </c>
      <c r="F583" s="259" t="s">
        <v>172</v>
      </c>
      <c r="G583" s="257"/>
      <c r="H583" s="260">
        <v>3</v>
      </c>
      <c r="I583" s="261"/>
      <c r="J583" s="257"/>
      <c r="K583" s="257"/>
      <c r="L583" s="262"/>
      <c r="M583" s="263"/>
      <c r="N583" s="264"/>
      <c r="O583" s="264"/>
      <c r="P583" s="264"/>
      <c r="Q583" s="264"/>
      <c r="R583" s="264"/>
      <c r="S583" s="264"/>
      <c r="T583" s="26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66" t="s">
        <v>162</v>
      </c>
      <c r="AU583" s="266" t="s">
        <v>86</v>
      </c>
      <c r="AV583" s="15" t="s">
        <v>160</v>
      </c>
      <c r="AW583" s="15" t="s">
        <v>32</v>
      </c>
      <c r="AX583" s="15" t="s">
        <v>83</v>
      </c>
      <c r="AY583" s="266" t="s">
        <v>154</v>
      </c>
    </row>
    <row r="584" spans="1:65" s="2" customFormat="1" ht="24.15" customHeight="1">
      <c r="A584" s="39"/>
      <c r="B584" s="40"/>
      <c r="C584" s="220" t="s">
        <v>621</v>
      </c>
      <c r="D584" s="220" t="s">
        <v>156</v>
      </c>
      <c r="E584" s="221" t="s">
        <v>1705</v>
      </c>
      <c r="F584" s="222" t="s">
        <v>1706</v>
      </c>
      <c r="G584" s="223" t="s">
        <v>205</v>
      </c>
      <c r="H584" s="224">
        <v>0.114</v>
      </c>
      <c r="I584" s="225"/>
      <c r="J584" s="226">
        <f>ROUND(I584*H584,2)</f>
        <v>0</v>
      </c>
      <c r="K584" s="227"/>
      <c r="L584" s="45"/>
      <c r="M584" s="228" t="s">
        <v>1</v>
      </c>
      <c r="N584" s="229" t="s">
        <v>40</v>
      </c>
      <c r="O584" s="92"/>
      <c r="P584" s="230">
        <f>O584*H584</f>
        <v>0</v>
      </c>
      <c r="Q584" s="230">
        <v>0</v>
      </c>
      <c r="R584" s="230">
        <f>Q584*H584</f>
        <v>0</v>
      </c>
      <c r="S584" s="230">
        <v>0</v>
      </c>
      <c r="T584" s="231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2" t="s">
        <v>610</v>
      </c>
      <c r="AT584" s="232" t="s">
        <v>156</v>
      </c>
      <c r="AU584" s="232" t="s">
        <v>86</v>
      </c>
      <c r="AY584" s="18" t="s">
        <v>154</v>
      </c>
      <c r="BE584" s="233">
        <f>IF(N584="základní",J584,0)</f>
        <v>0</v>
      </c>
      <c r="BF584" s="233">
        <f>IF(N584="snížená",J584,0)</f>
        <v>0</v>
      </c>
      <c r="BG584" s="233">
        <f>IF(N584="zákl. přenesená",J584,0)</f>
        <v>0</v>
      </c>
      <c r="BH584" s="233">
        <f>IF(N584="sníž. přenesená",J584,0)</f>
        <v>0</v>
      </c>
      <c r="BI584" s="233">
        <f>IF(N584="nulová",J584,0)</f>
        <v>0</v>
      </c>
      <c r="BJ584" s="18" t="s">
        <v>83</v>
      </c>
      <c r="BK584" s="233">
        <f>ROUND(I584*H584,2)</f>
        <v>0</v>
      </c>
      <c r="BL584" s="18" t="s">
        <v>610</v>
      </c>
      <c r="BM584" s="232" t="s">
        <v>1707</v>
      </c>
    </row>
    <row r="585" spans="1:63" s="12" customFormat="1" ht="22.8" customHeight="1">
      <c r="A585" s="12"/>
      <c r="B585" s="204"/>
      <c r="C585" s="205"/>
      <c r="D585" s="206" t="s">
        <v>74</v>
      </c>
      <c r="E585" s="218" t="s">
        <v>1708</v>
      </c>
      <c r="F585" s="218" t="s">
        <v>1709</v>
      </c>
      <c r="G585" s="205"/>
      <c r="H585" s="205"/>
      <c r="I585" s="208"/>
      <c r="J585" s="219">
        <f>BK585</f>
        <v>0</v>
      </c>
      <c r="K585" s="205"/>
      <c r="L585" s="210"/>
      <c r="M585" s="211"/>
      <c r="N585" s="212"/>
      <c r="O585" s="212"/>
      <c r="P585" s="213">
        <f>SUM(P586:P707)</f>
        <v>0</v>
      </c>
      <c r="Q585" s="212"/>
      <c r="R585" s="213">
        <f>SUM(R586:R707)</f>
        <v>0.11106</v>
      </c>
      <c r="S585" s="212"/>
      <c r="T585" s="214">
        <f>SUM(T586:T707)</f>
        <v>0.00924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15" t="s">
        <v>180</v>
      </c>
      <c r="AT585" s="216" t="s">
        <v>74</v>
      </c>
      <c r="AU585" s="216" t="s">
        <v>83</v>
      </c>
      <c r="AY585" s="215" t="s">
        <v>154</v>
      </c>
      <c r="BK585" s="217">
        <f>SUM(BK586:BK707)</f>
        <v>0</v>
      </c>
    </row>
    <row r="586" spans="1:65" s="2" customFormat="1" ht="16.5" customHeight="1">
      <c r="A586" s="39"/>
      <c r="B586" s="40"/>
      <c r="C586" s="220" t="s">
        <v>627</v>
      </c>
      <c r="D586" s="220" t="s">
        <v>156</v>
      </c>
      <c r="E586" s="221" t="s">
        <v>1710</v>
      </c>
      <c r="F586" s="222" t="s">
        <v>1711</v>
      </c>
      <c r="G586" s="223" t="s">
        <v>304</v>
      </c>
      <c r="H586" s="224">
        <v>33</v>
      </c>
      <c r="I586" s="225"/>
      <c r="J586" s="226">
        <f>ROUND(I586*H586,2)</f>
        <v>0</v>
      </c>
      <c r="K586" s="227"/>
      <c r="L586" s="45"/>
      <c r="M586" s="228" t="s">
        <v>1</v>
      </c>
      <c r="N586" s="229" t="s">
        <v>40</v>
      </c>
      <c r="O586" s="92"/>
      <c r="P586" s="230">
        <f>O586*H586</f>
        <v>0</v>
      </c>
      <c r="Q586" s="230">
        <v>0</v>
      </c>
      <c r="R586" s="230">
        <f>Q586*H586</f>
        <v>0</v>
      </c>
      <c r="S586" s="230">
        <v>0.00028</v>
      </c>
      <c r="T586" s="231">
        <f>S586*H586</f>
        <v>0.00924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2" t="s">
        <v>610</v>
      </c>
      <c r="AT586" s="232" t="s">
        <v>156</v>
      </c>
      <c r="AU586" s="232" t="s">
        <v>86</v>
      </c>
      <c r="AY586" s="18" t="s">
        <v>154</v>
      </c>
      <c r="BE586" s="233">
        <f>IF(N586="základní",J586,0)</f>
        <v>0</v>
      </c>
      <c r="BF586" s="233">
        <f>IF(N586="snížená",J586,0)</f>
        <v>0</v>
      </c>
      <c r="BG586" s="233">
        <f>IF(N586="zákl. přenesená",J586,0)</f>
        <v>0</v>
      </c>
      <c r="BH586" s="233">
        <f>IF(N586="sníž. přenesená",J586,0)</f>
        <v>0</v>
      </c>
      <c r="BI586" s="233">
        <f>IF(N586="nulová",J586,0)</f>
        <v>0</v>
      </c>
      <c r="BJ586" s="18" t="s">
        <v>83</v>
      </c>
      <c r="BK586" s="233">
        <f>ROUND(I586*H586,2)</f>
        <v>0</v>
      </c>
      <c r="BL586" s="18" t="s">
        <v>610</v>
      </c>
      <c r="BM586" s="232" t="s">
        <v>1712</v>
      </c>
    </row>
    <row r="587" spans="1:51" s="13" customFormat="1" ht="12">
      <c r="A587" s="13"/>
      <c r="B587" s="234"/>
      <c r="C587" s="235"/>
      <c r="D587" s="236" t="s">
        <v>162</v>
      </c>
      <c r="E587" s="237" t="s">
        <v>1</v>
      </c>
      <c r="F587" s="238" t="s">
        <v>1506</v>
      </c>
      <c r="G587" s="235"/>
      <c r="H587" s="237" t="s">
        <v>1</v>
      </c>
      <c r="I587" s="239"/>
      <c r="J587" s="235"/>
      <c r="K587" s="235"/>
      <c r="L587" s="240"/>
      <c r="M587" s="241"/>
      <c r="N587" s="242"/>
      <c r="O587" s="242"/>
      <c r="P587" s="242"/>
      <c r="Q587" s="242"/>
      <c r="R587" s="242"/>
      <c r="S587" s="242"/>
      <c r="T587" s="24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4" t="s">
        <v>162</v>
      </c>
      <c r="AU587" s="244" t="s">
        <v>86</v>
      </c>
      <c r="AV587" s="13" t="s">
        <v>83</v>
      </c>
      <c r="AW587" s="13" t="s">
        <v>32</v>
      </c>
      <c r="AX587" s="13" t="s">
        <v>75</v>
      </c>
      <c r="AY587" s="244" t="s">
        <v>154</v>
      </c>
    </row>
    <row r="588" spans="1:51" s="13" customFormat="1" ht="12">
      <c r="A588" s="13"/>
      <c r="B588" s="234"/>
      <c r="C588" s="235"/>
      <c r="D588" s="236" t="s">
        <v>162</v>
      </c>
      <c r="E588" s="237" t="s">
        <v>1</v>
      </c>
      <c r="F588" s="238" t="s">
        <v>1444</v>
      </c>
      <c r="G588" s="235"/>
      <c r="H588" s="237" t="s">
        <v>1</v>
      </c>
      <c r="I588" s="239"/>
      <c r="J588" s="235"/>
      <c r="K588" s="235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162</v>
      </c>
      <c r="AU588" s="244" t="s">
        <v>86</v>
      </c>
      <c r="AV588" s="13" t="s">
        <v>83</v>
      </c>
      <c r="AW588" s="13" t="s">
        <v>32</v>
      </c>
      <c r="AX588" s="13" t="s">
        <v>75</v>
      </c>
      <c r="AY588" s="244" t="s">
        <v>154</v>
      </c>
    </row>
    <row r="589" spans="1:51" s="13" customFormat="1" ht="12">
      <c r="A589" s="13"/>
      <c r="B589" s="234"/>
      <c r="C589" s="235"/>
      <c r="D589" s="236" t="s">
        <v>162</v>
      </c>
      <c r="E589" s="237" t="s">
        <v>1</v>
      </c>
      <c r="F589" s="238" t="s">
        <v>1441</v>
      </c>
      <c r="G589" s="235"/>
      <c r="H589" s="237" t="s">
        <v>1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4" t="s">
        <v>162</v>
      </c>
      <c r="AU589" s="244" t="s">
        <v>86</v>
      </c>
      <c r="AV589" s="13" t="s">
        <v>83</v>
      </c>
      <c r="AW589" s="13" t="s">
        <v>32</v>
      </c>
      <c r="AX589" s="13" t="s">
        <v>75</v>
      </c>
      <c r="AY589" s="244" t="s">
        <v>154</v>
      </c>
    </row>
    <row r="590" spans="1:51" s="14" customFormat="1" ht="12">
      <c r="A590" s="14"/>
      <c r="B590" s="245"/>
      <c r="C590" s="246"/>
      <c r="D590" s="236" t="s">
        <v>162</v>
      </c>
      <c r="E590" s="247" t="s">
        <v>1</v>
      </c>
      <c r="F590" s="248" t="s">
        <v>289</v>
      </c>
      <c r="G590" s="246"/>
      <c r="H590" s="249">
        <v>20</v>
      </c>
      <c r="I590" s="250"/>
      <c r="J590" s="246"/>
      <c r="K590" s="246"/>
      <c r="L590" s="251"/>
      <c r="M590" s="252"/>
      <c r="N590" s="253"/>
      <c r="O590" s="253"/>
      <c r="P590" s="253"/>
      <c r="Q590" s="253"/>
      <c r="R590" s="253"/>
      <c r="S590" s="253"/>
      <c r="T590" s="25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5" t="s">
        <v>162</v>
      </c>
      <c r="AU590" s="255" t="s">
        <v>86</v>
      </c>
      <c r="AV590" s="14" t="s">
        <v>86</v>
      </c>
      <c r="AW590" s="14" t="s">
        <v>32</v>
      </c>
      <c r="AX590" s="14" t="s">
        <v>75</v>
      </c>
      <c r="AY590" s="255" t="s">
        <v>154</v>
      </c>
    </row>
    <row r="591" spans="1:51" s="13" customFormat="1" ht="12">
      <c r="A591" s="13"/>
      <c r="B591" s="234"/>
      <c r="C591" s="235"/>
      <c r="D591" s="236" t="s">
        <v>162</v>
      </c>
      <c r="E591" s="237" t="s">
        <v>1</v>
      </c>
      <c r="F591" s="238" t="s">
        <v>1440</v>
      </c>
      <c r="G591" s="235"/>
      <c r="H591" s="237" t="s">
        <v>1</v>
      </c>
      <c r="I591" s="239"/>
      <c r="J591" s="235"/>
      <c r="K591" s="235"/>
      <c r="L591" s="240"/>
      <c r="M591" s="241"/>
      <c r="N591" s="242"/>
      <c r="O591" s="242"/>
      <c r="P591" s="242"/>
      <c r="Q591" s="242"/>
      <c r="R591" s="242"/>
      <c r="S591" s="242"/>
      <c r="T591" s="24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4" t="s">
        <v>162</v>
      </c>
      <c r="AU591" s="244" t="s">
        <v>86</v>
      </c>
      <c r="AV591" s="13" t="s">
        <v>83</v>
      </c>
      <c r="AW591" s="13" t="s">
        <v>32</v>
      </c>
      <c r="AX591" s="13" t="s">
        <v>75</v>
      </c>
      <c r="AY591" s="244" t="s">
        <v>154</v>
      </c>
    </row>
    <row r="592" spans="1:51" s="13" customFormat="1" ht="12">
      <c r="A592" s="13"/>
      <c r="B592" s="234"/>
      <c r="C592" s="235"/>
      <c r="D592" s="236" t="s">
        <v>162</v>
      </c>
      <c r="E592" s="237" t="s">
        <v>1</v>
      </c>
      <c r="F592" s="238" t="s">
        <v>1444</v>
      </c>
      <c r="G592" s="235"/>
      <c r="H592" s="237" t="s">
        <v>1</v>
      </c>
      <c r="I592" s="239"/>
      <c r="J592" s="235"/>
      <c r="K592" s="235"/>
      <c r="L592" s="240"/>
      <c r="M592" s="241"/>
      <c r="N592" s="242"/>
      <c r="O592" s="242"/>
      <c r="P592" s="242"/>
      <c r="Q592" s="242"/>
      <c r="R592" s="242"/>
      <c r="S592" s="242"/>
      <c r="T592" s="24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4" t="s">
        <v>162</v>
      </c>
      <c r="AU592" s="244" t="s">
        <v>86</v>
      </c>
      <c r="AV592" s="13" t="s">
        <v>83</v>
      </c>
      <c r="AW592" s="13" t="s">
        <v>32</v>
      </c>
      <c r="AX592" s="13" t="s">
        <v>75</v>
      </c>
      <c r="AY592" s="244" t="s">
        <v>154</v>
      </c>
    </row>
    <row r="593" spans="1:51" s="14" customFormat="1" ht="12">
      <c r="A593" s="14"/>
      <c r="B593" s="245"/>
      <c r="C593" s="246"/>
      <c r="D593" s="236" t="s">
        <v>162</v>
      </c>
      <c r="E593" s="247" t="s">
        <v>1</v>
      </c>
      <c r="F593" s="248" t="s">
        <v>180</v>
      </c>
      <c r="G593" s="246"/>
      <c r="H593" s="249">
        <v>3</v>
      </c>
      <c r="I593" s="250"/>
      <c r="J593" s="246"/>
      <c r="K593" s="246"/>
      <c r="L593" s="251"/>
      <c r="M593" s="252"/>
      <c r="N593" s="253"/>
      <c r="O593" s="253"/>
      <c r="P593" s="253"/>
      <c r="Q593" s="253"/>
      <c r="R593" s="253"/>
      <c r="S593" s="253"/>
      <c r="T593" s="25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5" t="s">
        <v>162</v>
      </c>
      <c r="AU593" s="255" t="s">
        <v>86</v>
      </c>
      <c r="AV593" s="14" t="s">
        <v>86</v>
      </c>
      <c r="AW593" s="14" t="s">
        <v>32</v>
      </c>
      <c r="AX593" s="14" t="s">
        <v>75</v>
      </c>
      <c r="AY593" s="255" t="s">
        <v>154</v>
      </c>
    </row>
    <row r="594" spans="1:51" s="14" customFormat="1" ht="12">
      <c r="A594" s="14"/>
      <c r="B594" s="245"/>
      <c r="C594" s="246"/>
      <c r="D594" s="236" t="s">
        <v>162</v>
      </c>
      <c r="E594" s="247" t="s">
        <v>1</v>
      </c>
      <c r="F594" s="248" t="s">
        <v>217</v>
      </c>
      <c r="G594" s="246"/>
      <c r="H594" s="249">
        <v>10</v>
      </c>
      <c r="I594" s="250"/>
      <c r="J594" s="246"/>
      <c r="K594" s="246"/>
      <c r="L594" s="251"/>
      <c r="M594" s="252"/>
      <c r="N594" s="253"/>
      <c r="O594" s="253"/>
      <c r="P594" s="253"/>
      <c r="Q594" s="253"/>
      <c r="R594" s="253"/>
      <c r="S594" s="253"/>
      <c r="T594" s="25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5" t="s">
        <v>162</v>
      </c>
      <c r="AU594" s="255" t="s">
        <v>86</v>
      </c>
      <c r="AV594" s="14" t="s">
        <v>86</v>
      </c>
      <c r="AW594" s="14" t="s">
        <v>32</v>
      </c>
      <c r="AX594" s="14" t="s">
        <v>75</v>
      </c>
      <c r="AY594" s="255" t="s">
        <v>154</v>
      </c>
    </row>
    <row r="595" spans="1:51" s="15" customFormat="1" ht="12">
      <c r="A595" s="15"/>
      <c r="B595" s="256"/>
      <c r="C595" s="257"/>
      <c r="D595" s="236" t="s">
        <v>162</v>
      </c>
      <c r="E595" s="258" t="s">
        <v>1</v>
      </c>
      <c r="F595" s="259" t="s">
        <v>172</v>
      </c>
      <c r="G595" s="257"/>
      <c r="H595" s="260">
        <v>33</v>
      </c>
      <c r="I595" s="261"/>
      <c r="J595" s="257"/>
      <c r="K595" s="257"/>
      <c r="L595" s="262"/>
      <c r="M595" s="263"/>
      <c r="N595" s="264"/>
      <c r="O595" s="264"/>
      <c r="P595" s="264"/>
      <c r="Q595" s="264"/>
      <c r="R595" s="264"/>
      <c r="S595" s="264"/>
      <c r="T595" s="26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66" t="s">
        <v>162</v>
      </c>
      <c r="AU595" s="266" t="s">
        <v>86</v>
      </c>
      <c r="AV595" s="15" t="s">
        <v>160</v>
      </c>
      <c r="AW595" s="15" t="s">
        <v>32</v>
      </c>
      <c r="AX595" s="15" t="s">
        <v>83</v>
      </c>
      <c r="AY595" s="266" t="s">
        <v>154</v>
      </c>
    </row>
    <row r="596" spans="1:65" s="2" customFormat="1" ht="21.75" customHeight="1">
      <c r="A596" s="39"/>
      <c r="B596" s="40"/>
      <c r="C596" s="220" t="s">
        <v>631</v>
      </c>
      <c r="D596" s="220" t="s">
        <v>156</v>
      </c>
      <c r="E596" s="221" t="s">
        <v>1713</v>
      </c>
      <c r="F596" s="222" t="s">
        <v>1714</v>
      </c>
      <c r="G596" s="223" t="s">
        <v>220</v>
      </c>
      <c r="H596" s="224">
        <v>6</v>
      </c>
      <c r="I596" s="225"/>
      <c r="J596" s="226">
        <f>ROUND(I596*H596,2)</f>
        <v>0</v>
      </c>
      <c r="K596" s="227"/>
      <c r="L596" s="45"/>
      <c r="M596" s="228" t="s">
        <v>1</v>
      </c>
      <c r="N596" s="229" t="s">
        <v>40</v>
      </c>
      <c r="O596" s="92"/>
      <c r="P596" s="230">
        <f>O596*H596</f>
        <v>0</v>
      </c>
      <c r="Q596" s="230">
        <v>0</v>
      </c>
      <c r="R596" s="230">
        <f>Q596*H596</f>
        <v>0</v>
      </c>
      <c r="S596" s="230">
        <v>0</v>
      </c>
      <c r="T596" s="231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2" t="s">
        <v>610</v>
      </c>
      <c r="AT596" s="232" t="s">
        <v>156</v>
      </c>
      <c r="AU596" s="232" t="s">
        <v>86</v>
      </c>
      <c r="AY596" s="18" t="s">
        <v>154</v>
      </c>
      <c r="BE596" s="233">
        <f>IF(N596="základní",J596,0)</f>
        <v>0</v>
      </c>
      <c r="BF596" s="233">
        <f>IF(N596="snížená",J596,0)</f>
        <v>0</v>
      </c>
      <c r="BG596" s="233">
        <f>IF(N596="zákl. přenesená",J596,0)</f>
        <v>0</v>
      </c>
      <c r="BH596" s="233">
        <f>IF(N596="sníž. přenesená",J596,0)</f>
        <v>0</v>
      </c>
      <c r="BI596" s="233">
        <f>IF(N596="nulová",J596,0)</f>
        <v>0</v>
      </c>
      <c r="BJ596" s="18" t="s">
        <v>83</v>
      </c>
      <c r="BK596" s="233">
        <f>ROUND(I596*H596,2)</f>
        <v>0</v>
      </c>
      <c r="BL596" s="18" t="s">
        <v>610</v>
      </c>
      <c r="BM596" s="232" t="s">
        <v>1715</v>
      </c>
    </row>
    <row r="597" spans="1:51" s="13" customFormat="1" ht="12">
      <c r="A597" s="13"/>
      <c r="B597" s="234"/>
      <c r="C597" s="235"/>
      <c r="D597" s="236" t="s">
        <v>162</v>
      </c>
      <c r="E597" s="237" t="s">
        <v>1</v>
      </c>
      <c r="F597" s="238" t="s">
        <v>1437</v>
      </c>
      <c r="G597" s="235"/>
      <c r="H597" s="237" t="s">
        <v>1</v>
      </c>
      <c r="I597" s="239"/>
      <c r="J597" s="235"/>
      <c r="K597" s="235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162</v>
      </c>
      <c r="AU597" s="244" t="s">
        <v>86</v>
      </c>
      <c r="AV597" s="13" t="s">
        <v>83</v>
      </c>
      <c r="AW597" s="13" t="s">
        <v>32</v>
      </c>
      <c r="AX597" s="13" t="s">
        <v>75</v>
      </c>
      <c r="AY597" s="244" t="s">
        <v>154</v>
      </c>
    </row>
    <row r="598" spans="1:51" s="13" customFormat="1" ht="12">
      <c r="A598" s="13"/>
      <c r="B598" s="234"/>
      <c r="C598" s="235"/>
      <c r="D598" s="236" t="s">
        <v>162</v>
      </c>
      <c r="E598" s="237" t="s">
        <v>1</v>
      </c>
      <c r="F598" s="238" t="s">
        <v>1444</v>
      </c>
      <c r="G598" s="235"/>
      <c r="H598" s="237" t="s">
        <v>1</v>
      </c>
      <c r="I598" s="239"/>
      <c r="J598" s="235"/>
      <c r="K598" s="235"/>
      <c r="L598" s="240"/>
      <c r="M598" s="241"/>
      <c r="N598" s="242"/>
      <c r="O598" s="242"/>
      <c r="P598" s="242"/>
      <c r="Q598" s="242"/>
      <c r="R598" s="242"/>
      <c r="S598" s="242"/>
      <c r="T598" s="24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4" t="s">
        <v>162</v>
      </c>
      <c r="AU598" s="244" t="s">
        <v>86</v>
      </c>
      <c r="AV598" s="13" t="s">
        <v>83</v>
      </c>
      <c r="AW598" s="13" t="s">
        <v>32</v>
      </c>
      <c r="AX598" s="13" t="s">
        <v>75</v>
      </c>
      <c r="AY598" s="244" t="s">
        <v>154</v>
      </c>
    </row>
    <row r="599" spans="1:51" s="14" customFormat="1" ht="12">
      <c r="A599" s="14"/>
      <c r="B599" s="245"/>
      <c r="C599" s="246"/>
      <c r="D599" s="236" t="s">
        <v>162</v>
      </c>
      <c r="E599" s="247" t="s">
        <v>1</v>
      </c>
      <c r="F599" s="248" t="s">
        <v>180</v>
      </c>
      <c r="G599" s="246"/>
      <c r="H599" s="249">
        <v>3</v>
      </c>
      <c r="I599" s="250"/>
      <c r="J599" s="246"/>
      <c r="K599" s="246"/>
      <c r="L599" s="251"/>
      <c r="M599" s="252"/>
      <c r="N599" s="253"/>
      <c r="O599" s="253"/>
      <c r="P599" s="253"/>
      <c r="Q599" s="253"/>
      <c r="R599" s="253"/>
      <c r="S599" s="253"/>
      <c r="T599" s="25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5" t="s">
        <v>162</v>
      </c>
      <c r="AU599" s="255" t="s">
        <v>86</v>
      </c>
      <c r="AV599" s="14" t="s">
        <v>86</v>
      </c>
      <c r="AW599" s="14" t="s">
        <v>32</v>
      </c>
      <c r="AX599" s="14" t="s">
        <v>75</v>
      </c>
      <c r="AY599" s="255" t="s">
        <v>154</v>
      </c>
    </row>
    <row r="600" spans="1:51" s="13" customFormat="1" ht="12">
      <c r="A600" s="13"/>
      <c r="B600" s="234"/>
      <c r="C600" s="235"/>
      <c r="D600" s="236" t="s">
        <v>162</v>
      </c>
      <c r="E600" s="237" t="s">
        <v>1</v>
      </c>
      <c r="F600" s="238" t="s">
        <v>1506</v>
      </c>
      <c r="G600" s="235"/>
      <c r="H600" s="237" t="s">
        <v>1</v>
      </c>
      <c r="I600" s="239"/>
      <c r="J600" s="235"/>
      <c r="K600" s="235"/>
      <c r="L600" s="240"/>
      <c r="M600" s="241"/>
      <c r="N600" s="242"/>
      <c r="O600" s="242"/>
      <c r="P600" s="242"/>
      <c r="Q600" s="242"/>
      <c r="R600" s="242"/>
      <c r="S600" s="242"/>
      <c r="T600" s="24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4" t="s">
        <v>162</v>
      </c>
      <c r="AU600" s="244" t="s">
        <v>86</v>
      </c>
      <c r="AV600" s="13" t="s">
        <v>83</v>
      </c>
      <c r="AW600" s="13" t="s">
        <v>32</v>
      </c>
      <c r="AX600" s="13" t="s">
        <v>75</v>
      </c>
      <c r="AY600" s="244" t="s">
        <v>154</v>
      </c>
    </row>
    <row r="601" spans="1:51" s="13" customFormat="1" ht="12">
      <c r="A601" s="13"/>
      <c r="B601" s="234"/>
      <c r="C601" s="235"/>
      <c r="D601" s="236" t="s">
        <v>162</v>
      </c>
      <c r="E601" s="237" t="s">
        <v>1</v>
      </c>
      <c r="F601" s="238" t="s">
        <v>1444</v>
      </c>
      <c r="G601" s="235"/>
      <c r="H601" s="237" t="s">
        <v>1</v>
      </c>
      <c r="I601" s="239"/>
      <c r="J601" s="235"/>
      <c r="K601" s="235"/>
      <c r="L601" s="240"/>
      <c r="M601" s="241"/>
      <c r="N601" s="242"/>
      <c r="O601" s="242"/>
      <c r="P601" s="242"/>
      <c r="Q601" s="242"/>
      <c r="R601" s="242"/>
      <c r="S601" s="242"/>
      <c r="T601" s="24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4" t="s">
        <v>162</v>
      </c>
      <c r="AU601" s="244" t="s">
        <v>86</v>
      </c>
      <c r="AV601" s="13" t="s">
        <v>83</v>
      </c>
      <c r="AW601" s="13" t="s">
        <v>32</v>
      </c>
      <c r="AX601" s="13" t="s">
        <v>75</v>
      </c>
      <c r="AY601" s="244" t="s">
        <v>154</v>
      </c>
    </row>
    <row r="602" spans="1:51" s="14" customFormat="1" ht="12">
      <c r="A602" s="14"/>
      <c r="B602" s="245"/>
      <c r="C602" s="246"/>
      <c r="D602" s="236" t="s">
        <v>162</v>
      </c>
      <c r="E602" s="247" t="s">
        <v>1</v>
      </c>
      <c r="F602" s="248" t="s">
        <v>180</v>
      </c>
      <c r="G602" s="246"/>
      <c r="H602" s="249">
        <v>3</v>
      </c>
      <c r="I602" s="250"/>
      <c r="J602" s="246"/>
      <c r="K602" s="246"/>
      <c r="L602" s="251"/>
      <c r="M602" s="252"/>
      <c r="N602" s="253"/>
      <c r="O602" s="253"/>
      <c r="P602" s="253"/>
      <c r="Q602" s="253"/>
      <c r="R602" s="253"/>
      <c r="S602" s="253"/>
      <c r="T602" s="25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5" t="s">
        <v>162</v>
      </c>
      <c r="AU602" s="255" t="s">
        <v>86</v>
      </c>
      <c r="AV602" s="14" t="s">
        <v>86</v>
      </c>
      <c r="AW602" s="14" t="s">
        <v>32</v>
      </c>
      <c r="AX602" s="14" t="s">
        <v>75</v>
      </c>
      <c r="AY602" s="255" t="s">
        <v>154</v>
      </c>
    </row>
    <row r="603" spans="1:51" s="15" customFormat="1" ht="12">
      <c r="A603" s="15"/>
      <c r="B603" s="256"/>
      <c r="C603" s="257"/>
      <c r="D603" s="236" t="s">
        <v>162</v>
      </c>
      <c r="E603" s="258" t="s">
        <v>1</v>
      </c>
      <c r="F603" s="259" t="s">
        <v>172</v>
      </c>
      <c r="G603" s="257"/>
      <c r="H603" s="260">
        <v>6</v>
      </c>
      <c r="I603" s="261"/>
      <c r="J603" s="257"/>
      <c r="K603" s="257"/>
      <c r="L603" s="262"/>
      <c r="M603" s="263"/>
      <c r="N603" s="264"/>
      <c r="O603" s="264"/>
      <c r="P603" s="264"/>
      <c r="Q603" s="264"/>
      <c r="R603" s="264"/>
      <c r="S603" s="264"/>
      <c r="T603" s="26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66" t="s">
        <v>162</v>
      </c>
      <c r="AU603" s="266" t="s">
        <v>86</v>
      </c>
      <c r="AV603" s="15" t="s">
        <v>160</v>
      </c>
      <c r="AW603" s="15" t="s">
        <v>32</v>
      </c>
      <c r="AX603" s="15" t="s">
        <v>83</v>
      </c>
      <c r="AY603" s="266" t="s">
        <v>154</v>
      </c>
    </row>
    <row r="604" spans="1:65" s="2" customFormat="1" ht="21.75" customHeight="1">
      <c r="A604" s="39"/>
      <c r="B604" s="40"/>
      <c r="C604" s="220" t="s">
        <v>649</v>
      </c>
      <c r="D604" s="220" t="s">
        <v>156</v>
      </c>
      <c r="E604" s="221" t="s">
        <v>1716</v>
      </c>
      <c r="F604" s="222" t="s">
        <v>1717</v>
      </c>
      <c r="G604" s="223" t="s">
        <v>220</v>
      </c>
      <c r="H604" s="224">
        <v>2</v>
      </c>
      <c r="I604" s="225"/>
      <c r="J604" s="226">
        <f>ROUND(I604*H604,2)</f>
        <v>0</v>
      </c>
      <c r="K604" s="227"/>
      <c r="L604" s="45"/>
      <c r="M604" s="228" t="s">
        <v>1</v>
      </c>
      <c r="N604" s="229" t="s">
        <v>40</v>
      </c>
      <c r="O604" s="92"/>
      <c r="P604" s="230">
        <f>O604*H604</f>
        <v>0</v>
      </c>
      <c r="Q604" s="230">
        <v>0</v>
      </c>
      <c r="R604" s="230">
        <f>Q604*H604</f>
        <v>0</v>
      </c>
      <c r="S604" s="230">
        <v>0</v>
      </c>
      <c r="T604" s="231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2" t="s">
        <v>610</v>
      </c>
      <c r="AT604" s="232" t="s">
        <v>156</v>
      </c>
      <c r="AU604" s="232" t="s">
        <v>86</v>
      </c>
      <c r="AY604" s="18" t="s">
        <v>154</v>
      </c>
      <c r="BE604" s="233">
        <f>IF(N604="základní",J604,0)</f>
        <v>0</v>
      </c>
      <c r="BF604" s="233">
        <f>IF(N604="snížená",J604,0)</f>
        <v>0</v>
      </c>
      <c r="BG604" s="233">
        <f>IF(N604="zákl. přenesená",J604,0)</f>
        <v>0</v>
      </c>
      <c r="BH604" s="233">
        <f>IF(N604="sníž. přenesená",J604,0)</f>
        <v>0</v>
      </c>
      <c r="BI604" s="233">
        <f>IF(N604="nulová",J604,0)</f>
        <v>0</v>
      </c>
      <c r="BJ604" s="18" t="s">
        <v>83</v>
      </c>
      <c r="BK604" s="233">
        <f>ROUND(I604*H604,2)</f>
        <v>0</v>
      </c>
      <c r="BL604" s="18" t="s">
        <v>610</v>
      </c>
      <c r="BM604" s="232" t="s">
        <v>1718</v>
      </c>
    </row>
    <row r="605" spans="1:51" s="13" customFormat="1" ht="12">
      <c r="A605" s="13"/>
      <c r="B605" s="234"/>
      <c r="C605" s="235"/>
      <c r="D605" s="236" t="s">
        <v>162</v>
      </c>
      <c r="E605" s="237" t="s">
        <v>1</v>
      </c>
      <c r="F605" s="238" t="s">
        <v>1440</v>
      </c>
      <c r="G605" s="235"/>
      <c r="H605" s="237" t="s">
        <v>1</v>
      </c>
      <c r="I605" s="239"/>
      <c r="J605" s="235"/>
      <c r="K605" s="235"/>
      <c r="L605" s="240"/>
      <c r="M605" s="241"/>
      <c r="N605" s="242"/>
      <c r="O605" s="242"/>
      <c r="P605" s="242"/>
      <c r="Q605" s="242"/>
      <c r="R605" s="242"/>
      <c r="S605" s="242"/>
      <c r="T605" s="24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4" t="s">
        <v>162</v>
      </c>
      <c r="AU605" s="244" t="s">
        <v>86</v>
      </c>
      <c r="AV605" s="13" t="s">
        <v>83</v>
      </c>
      <c r="AW605" s="13" t="s">
        <v>32</v>
      </c>
      <c r="AX605" s="13" t="s">
        <v>75</v>
      </c>
      <c r="AY605" s="244" t="s">
        <v>154</v>
      </c>
    </row>
    <row r="606" spans="1:51" s="13" customFormat="1" ht="12">
      <c r="A606" s="13"/>
      <c r="B606" s="234"/>
      <c r="C606" s="235"/>
      <c r="D606" s="236" t="s">
        <v>162</v>
      </c>
      <c r="E606" s="237" t="s">
        <v>1</v>
      </c>
      <c r="F606" s="238" t="s">
        <v>1444</v>
      </c>
      <c r="G606" s="235"/>
      <c r="H606" s="237" t="s">
        <v>1</v>
      </c>
      <c r="I606" s="239"/>
      <c r="J606" s="235"/>
      <c r="K606" s="235"/>
      <c r="L606" s="240"/>
      <c r="M606" s="241"/>
      <c r="N606" s="242"/>
      <c r="O606" s="242"/>
      <c r="P606" s="242"/>
      <c r="Q606" s="242"/>
      <c r="R606" s="242"/>
      <c r="S606" s="242"/>
      <c r="T606" s="24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4" t="s">
        <v>162</v>
      </c>
      <c r="AU606" s="244" t="s">
        <v>86</v>
      </c>
      <c r="AV606" s="13" t="s">
        <v>83</v>
      </c>
      <c r="AW606" s="13" t="s">
        <v>32</v>
      </c>
      <c r="AX606" s="13" t="s">
        <v>75</v>
      </c>
      <c r="AY606" s="244" t="s">
        <v>154</v>
      </c>
    </row>
    <row r="607" spans="1:51" s="14" customFormat="1" ht="12">
      <c r="A607" s="14"/>
      <c r="B607" s="245"/>
      <c r="C607" s="246"/>
      <c r="D607" s="236" t="s">
        <v>162</v>
      </c>
      <c r="E607" s="247" t="s">
        <v>1</v>
      </c>
      <c r="F607" s="248" t="s">
        <v>86</v>
      </c>
      <c r="G607" s="246"/>
      <c r="H607" s="249">
        <v>2</v>
      </c>
      <c r="I607" s="250"/>
      <c r="J607" s="246"/>
      <c r="K607" s="246"/>
      <c r="L607" s="251"/>
      <c r="M607" s="252"/>
      <c r="N607" s="253"/>
      <c r="O607" s="253"/>
      <c r="P607" s="253"/>
      <c r="Q607" s="253"/>
      <c r="R607" s="253"/>
      <c r="S607" s="253"/>
      <c r="T607" s="25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5" t="s">
        <v>162</v>
      </c>
      <c r="AU607" s="255" t="s">
        <v>86</v>
      </c>
      <c r="AV607" s="14" t="s">
        <v>86</v>
      </c>
      <c r="AW607" s="14" t="s">
        <v>32</v>
      </c>
      <c r="AX607" s="14" t="s">
        <v>83</v>
      </c>
      <c r="AY607" s="255" t="s">
        <v>154</v>
      </c>
    </row>
    <row r="608" spans="1:65" s="2" customFormat="1" ht="24.15" customHeight="1">
      <c r="A608" s="39"/>
      <c r="B608" s="40"/>
      <c r="C608" s="220" t="s">
        <v>659</v>
      </c>
      <c r="D608" s="220" t="s">
        <v>156</v>
      </c>
      <c r="E608" s="221" t="s">
        <v>1719</v>
      </c>
      <c r="F608" s="222" t="s">
        <v>1720</v>
      </c>
      <c r="G608" s="223" t="s">
        <v>304</v>
      </c>
      <c r="H608" s="224">
        <v>16</v>
      </c>
      <c r="I608" s="225"/>
      <c r="J608" s="226">
        <f>ROUND(I608*H608,2)</f>
        <v>0</v>
      </c>
      <c r="K608" s="227"/>
      <c r="L608" s="45"/>
      <c r="M608" s="228" t="s">
        <v>1</v>
      </c>
      <c r="N608" s="229" t="s">
        <v>40</v>
      </c>
      <c r="O608" s="92"/>
      <c r="P608" s="230">
        <f>O608*H608</f>
        <v>0</v>
      </c>
      <c r="Q608" s="230">
        <v>0.00051</v>
      </c>
      <c r="R608" s="230">
        <f>Q608*H608</f>
        <v>0.00816</v>
      </c>
      <c r="S608" s="230">
        <v>0</v>
      </c>
      <c r="T608" s="231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32" t="s">
        <v>610</v>
      </c>
      <c r="AT608" s="232" t="s">
        <v>156</v>
      </c>
      <c r="AU608" s="232" t="s">
        <v>86</v>
      </c>
      <c r="AY608" s="18" t="s">
        <v>154</v>
      </c>
      <c r="BE608" s="233">
        <f>IF(N608="základní",J608,0)</f>
        <v>0</v>
      </c>
      <c r="BF608" s="233">
        <f>IF(N608="snížená",J608,0)</f>
        <v>0</v>
      </c>
      <c r="BG608" s="233">
        <f>IF(N608="zákl. přenesená",J608,0)</f>
        <v>0</v>
      </c>
      <c r="BH608" s="233">
        <f>IF(N608="sníž. přenesená",J608,0)</f>
        <v>0</v>
      </c>
      <c r="BI608" s="233">
        <f>IF(N608="nulová",J608,0)</f>
        <v>0</v>
      </c>
      <c r="BJ608" s="18" t="s">
        <v>83</v>
      </c>
      <c r="BK608" s="233">
        <f>ROUND(I608*H608,2)</f>
        <v>0</v>
      </c>
      <c r="BL608" s="18" t="s">
        <v>610</v>
      </c>
      <c r="BM608" s="232" t="s">
        <v>1721</v>
      </c>
    </row>
    <row r="609" spans="1:51" s="13" customFormat="1" ht="12">
      <c r="A609" s="13"/>
      <c r="B609" s="234"/>
      <c r="C609" s="235"/>
      <c r="D609" s="236" t="s">
        <v>162</v>
      </c>
      <c r="E609" s="237" t="s">
        <v>1</v>
      </c>
      <c r="F609" s="238" t="s">
        <v>1437</v>
      </c>
      <c r="G609" s="235"/>
      <c r="H609" s="237" t="s">
        <v>1</v>
      </c>
      <c r="I609" s="239"/>
      <c r="J609" s="235"/>
      <c r="K609" s="235"/>
      <c r="L609" s="240"/>
      <c r="M609" s="241"/>
      <c r="N609" s="242"/>
      <c r="O609" s="242"/>
      <c r="P609" s="242"/>
      <c r="Q609" s="242"/>
      <c r="R609" s="242"/>
      <c r="S609" s="242"/>
      <c r="T609" s="24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4" t="s">
        <v>162</v>
      </c>
      <c r="AU609" s="244" t="s">
        <v>86</v>
      </c>
      <c r="AV609" s="13" t="s">
        <v>83</v>
      </c>
      <c r="AW609" s="13" t="s">
        <v>32</v>
      </c>
      <c r="AX609" s="13" t="s">
        <v>75</v>
      </c>
      <c r="AY609" s="244" t="s">
        <v>154</v>
      </c>
    </row>
    <row r="610" spans="1:51" s="13" customFormat="1" ht="12">
      <c r="A610" s="13"/>
      <c r="B610" s="234"/>
      <c r="C610" s="235"/>
      <c r="D610" s="236" t="s">
        <v>162</v>
      </c>
      <c r="E610" s="237" t="s">
        <v>1</v>
      </c>
      <c r="F610" s="238" t="s">
        <v>1444</v>
      </c>
      <c r="G610" s="235"/>
      <c r="H610" s="237" t="s">
        <v>1</v>
      </c>
      <c r="I610" s="239"/>
      <c r="J610" s="235"/>
      <c r="K610" s="235"/>
      <c r="L610" s="240"/>
      <c r="M610" s="241"/>
      <c r="N610" s="242"/>
      <c r="O610" s="242"/>
      <c r="P610" s="242"/>
      <c r="Q610" s="242"/>
      <c r="R610" s="242"/>
      <c r="S610" s="242"/>
      <c r="T610" s="24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4" t="s">
        <v>162</v>
      </c>
      <c r="AU610" s="244" t="s">
        <v>86</v>
      </c>
      <c r="AV610" s="13" t="s">
        <v>83</v>
      </c>
      <c r="AW610" s="13" t="s">
        <v>32</v>
      </c>
      <c r="AX610" s="13" t="s">
        <v>75</v>
      </c>
      <c r="AY610" s="244" t="s">
        <v>154</v>
      </c>
    </row>
    <row r="611" spans="1:51" s="13" customFormat="1" ht="12">
      <c r="A611" s="13"/>
      <c r="B611" s="234"/>
      <c r="C611" s="235"/>
      <c r="D611" s="236" t="s">
        <v>162</v>
      </c>
      <c r="E611" s="237" t="s">
        <v>1</v>
      </c>
      <c r="F611" s="238" t="s">
        <v>1517</v>
      </c>
      <c r="G611" s="235"/>
      <c r="H611" s="237" t="s">
        <v>1</v>
      </c>
      <c r="I611" s="239"/>
      <c r="J611" s="235"/>
      <c r="K611" s="235"/>
      <c r="L611" s="240"/>
      <c r="M611" s="241"/>
      <c r="N611" s="242"/>
      <c r="O611" s="242"/>
      <c r="P611" s="242"/>
      <c r="Q611" s="242"/>
      <c r="R611" s="242"/>
      <c r="S611" s="242"/>
      <c r="T611" s="24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4" t="s">
        <v>162</v>
      </c>
      <c r="AU611" s="244" t="s">
        <v>86</v>
      </c>
      <c r="AV611" s="13" t="s">
        <v>83</v>
      </c>
      <c r="AW611" s="13" t="s">
        <v>32</v>
      </c>
      <c r="AX611" s="13" t="s">
        <v>75</v>
      </c>
      <c r="AY611" s="244" t="s">
        <v>154</v>
      </c>
    </row>
    <row r="612" spans="1:51" s="14" customFormat="1" ht="12">
      <c r="A612" s="14"/>
      <c r="B612" s="245"/>
      <c r="C612" s="246"/>
      <c r="D612" s="236" t="s">
        <v>162</v>
      </c>
      <c r="E612" s="247" t="s">
        <v>1</v>
      </c>
      <c r="F612" s="248" t="s">
        <v>202</v>
      </c>
      <c r="G612" s="246"/>
      <c r="H612" s="249">
        <v>8</v>
      </c>
      <c r="I612" s="250"/>
      <c r="J612" s="246"/>
      <c r="K612" s="246"/>
      <c r="L612" s="251"/>
      <c r="M612" s="252"/>
      <c r="N612" s="253"/>
      <c r="O612" s="253"/>
      <c r="P612" s="253"/>
      <c r="Q612" s="253"/>
      <c r="R612" s="253"/>
      <c r="S612" s="253"/>
      <c r="T612" s="25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5" t="s">
        <v>162</v>
      </c>
      <c r="AU612" s="255" t="s">
        <v>86</v>
      </c>
      <c r="AV612" s="14" t="s">
        <v>86</v>
      </c>
      <c r="AW612" s="14" t="s">
        <v>32</v>
      </c>
      <c r="AX612" s="14" t="s">
        <v>75</v>
      </c>
      <c r="AY612" s="255" t="s">
        <v>154</v>
      </c>
    </row>
    <row r="613" spans="1:51" s="13" customFormat="1" ht="12">
      <c r="A613" s="13"/>
      <c r="B613" s="234"/>
      <c r="C613" s="235"/>
      <c r="D613" s="236" t="s">
        <v>162</v>
      </c>
      <c r="E613" s="237" t="s">
        <v>1</v>
      </c>
      <c r="F613" s="238" t="s">
        <v>1506</v>
      </c>
      <c r="G613" s="235"/>
      <c r="H613" s="237" t="s">
        <v>1</v>
      </c>
      <c r="I613" s="239"/>
      <c r="J613" s="235"/>
      <c r="K613" s="235"/>
      <c r="L613" s="240"/>
      <c r="M613" s="241"/>
      <c r="N613" s="242"/>
      <c r="O613" s="242"/>
      <c r="P613" s="242"/>
      <c r="Q613" s="242"/>
      <c r="R613" s="242"/>
      <c r="S613" s="242"/>
      <c r="T613" s="24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4" t="s">
        <v>162</v>
      </c>
      <c r="AU613" s="244" t="s">
        <v>86</v>
      </c>
      <c r="AV613" s="13" t="s">
        <v>83</v>
      </c>
      <c r="AW613" s="13" t="s">
        <v>32</v>
      </c>
      <c r="AX613" s="13" t="s">
        <v>75</v>
      </c>
      <c r="AY613" s="244" t="s">
        <v>154</v>
      </c>
    </row>
    <row r="614" spans="1:51" s="13" customFormat="1" ht="12">
      <c r="A614" s="13"/>
      <c r="B614" s="234"/>
      <c r="C614" s="235"/>
      <c r="D614" s="236" t="s">
        <v>162</v>
      </c>
      <c r="E614" s="237" t="s">
        <v>1</v>
      </c>
      <c r="F614" s="238" t="s">
        <v>1444</v>
      </c>
      <c r="G614" s="235"/>
      <c r="H614" s="237" t="s">
        <v>1</v>
      </c>
      <c r="I614" s="239"/>
      <c r="J614" s="235"/>
      <c r="K614" s="235"/>
      <c r="L614" s="240"/>
      <c r="M614" s="241"/>
      <c r="N614" s="242"/>
      <c r="O614" s="242"/>
      <c r="P614" s="242"/>
      <c r="Q614" s="242"/>
      <c r="R614" s="242"/>
      <c r="S614" s="242"/>
      <c r="T614" s="24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4" t="s">
        <v>162</v>
      </c>
      <c r="AU614" s="244" t="s">
        <v>86</v>
      </c>
      <c r="AV614" s="13" t="s">
        <v>83</v>
      </c>
      <c r="AW614" s="13" t="s">
        <v>32</v>
      </c>
      <c r="AX614" s="13" t="s">
        <v>75</v>
      </c>
      <c r="AY614" s="244" t="s">
        <v>154</v>
      </c>
    </row>
    <row r="615" spans="1:51" s="13" customFormat="1" ht="12">
      <c r="A615" s="13"/>
      <c r="B615" s="234"/>
      <c r="C615" s="235"/>
      <c r="D615" s="236" t="s">
        <v>162</v>
      </c>
      <c r="E615" s="237" t="s">
        <v>1</v>
      </c>
      <c r="F615" s="238" t="s">
        <v>1517</v>
      </c>
      <c r="G615" s="235"/>
      <c r="H615" s="237" t="s">
        <v>1</v>
      </c>
      <c r="I615" s="239"/>
      <c r="J615" s="235"/>
      <c r="K615" s="235"/>
      <c r="L615" s="240"/>
      <c r="M615" s="241"/>
      <c r="N615" s="242"/>
      <c r="O615" s="242"/>
      <c r="P615" s="242"/>
      <c r="Q615" s="242"/>
      <c r="R615" s="242"/>
      <c r="S615" s="242"/>
      <c r="T615" s="24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4" t="s">
        <v>162</v>
      </c>
      <c r="AU615" s="244" t="s">
        <v>86</v>
      </c>
      <c r="AV615" s="13" t="s">
        <v>83</v>
      </c>
      <c r="AW615" s="13" t="s">
        <v>32</v>
      </c>
      <c r="AX615" s="13" t="s">
        <v>75</v>
      </c>
      <c r="AY615" s="244" t="s">
        <v>154</v>
      </c>
    </row>
    <row r="616" spans="1:51" s="14" customFormat="1" ht="12">
      <c r="A616" s="14"/>
      <c r="B616" s="245"/>
      <c r="C616" s="246"/>
      <c r="D616" s="236" t="s">
        <v>162</v>
      </c>
      <c r="E616" s="247" t="s">
        <v>1</v>
      </c>
      <c r="F616" s="248" t="s">
        <v>189</v>
      </c>
      <c r="G616" s="246"/>
      <c r="H616" s="249">
        <v>5</v>
      </c>
      <c r="I616" s="250"/>
      <c r="J616" s="246"/>
      <c r="K616" s="246"/>
      <c r="L616" s="251"/>
      <c r="M616" s="252"/>
      <c r="N616" s="253"/>
      <c r="O616" s="253"/>
      <c r="P616" s="253"/>
      <c r="Q616" s="253"/>
      <c r="R616" s="253"/>
      <c r="S616" s="253"/>
      <c r="T616" s="25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5" t="s">
        <v>162</v>
      </c>
      <c r="AU616" s="255" t="s">
        <v>86</v>
      </c>
      <c r="AV616" s="14" t="s">
        <v>86</v>
      </c>
      <c r="AW616" s="14" t="s">
        <v>32</v>
      </c>
      <c r="AX616" s="14" t="s">
        <v>75</v>
      </c>
      <c r="AY616" s="255" t="s">
        <v>154</v>
      </c>
    </row>
    <row r="617" spans="1:51" s="13" customFormat="1" ht="12">
      <c r="A617" s="13"/>
      <c r="B617" s="234"/>
      <c r="C617" s="235"/>
      <c r="D617" s="236" t="s">
        <v>162</v>
      </c>
      <c r="E617" s="237" t="s">
        <v>1</v>
      </c>
      <c r="F617" s="238" t="s">
        <v>1440</v>
      </c>
      <c r="G617" s="235"/>
      <c r="H617" s="237" t="s">
        <v>1</v>
      </c>
      <c r="I617" s="239"/>
      <c r="J617" s="235"/>
      <c r="K617" s="235"/>
      <c r="L617" s="240"/>
      <c r="M617" s="241"/>
      <c r="N617" s="242"/>
      <c r="O617" s="242"/>
      <c r="P617" s="242"/>
      <c r="Q617" s="242"/>
      <c r="R617" s="242"/>
      <c r="S617" s="242"/>
      <c r="T617" s="24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4" t="s">
        <v>162</v>
      </c>
      <c r="AU617" s="244" t="s">
        <v>86</v>
      </c>
      <c r="AV617" s="13" t="s">
        <v>83</v>
      </c>
      <c r="AW617" s="13" t="s">
        <v>32</v>
      </c>
      <c r="AX617" s="13" t="s">
        <v>75</v>
      </c>
      <c r="AY617" s="244" t="s">
        <v>154</v>
      </c>
    </row>
    <row r="618" spans="1:51" s="13" customFormat="1" ht="12">
      <c r="A618" s="13"/>
      <c r="B618" s="234"/>
      <c r="C618" s="235"/>
      <c r="D618" s="236" t="s">
        <v>162</v>
      </c>
      <c r="E618" s="237" t="s">
        <v>1</v>
      </c>
      <c r="F618" s="238" t="s">
        <v>1444</v>
      </c>
      <c r="G618" s="235"/>
      <c r="H618" s="237" t="s">
        <v>1</v>
      </c>
      <c r="I618" s="239"/>
      <c r="J618" s="235"/>
      <c r="K618" s="235"/>
      <c r="L618" s="240"/>
      <c r="M618" s="241"/>
      <c r="N618" s="242"/>
      <c r="O618" s="242"/>
      <c r="P618" s="242"/>
      <c r="Q618" s="242"/>
      <c r="R618" s="242"/>
      <c r="S618" s="242"/>
      <c r="T618" s="24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4" t="s">
        <v>162</v>
      </c>
      <c r="AU618" s="244" t="s">
        <v>86</v>
      </c>
      <c r="AV618" s="13" t="s">
        <v>83</v>
      </c>
      <c r="AW618" s="13" t="s">
        <v>32</v>
      </c>
      <c r="AX618" s="13" t="s">
        <v>75</v>
      </c>
      <c r="AY618" s="244" t="s">
        <v>154</v>
      </c>
    </row>
    <row r="619" spans="1:51" s="13" customFormat="1" ht="12">
      <c r="A619" s="13"/>
      <c r="B619" s="234"/>
      <c r="C619" s="235"/>
      <c r="D619" s="236" t="s">
        <v>162</v>
      </c>
      <c r="E619" s="237" t="s">
        <v>1</v>
      </c>
      <c r="F619" s="238" t="s">
        <v>1517</v>
      </c>
      <c r="G619" s="235"/>
      <c r="H619" s="237" t="s">
        <v>1</v>
      </c>
      <c r="I619" s="239"/>
      <c r="J619" s="235"/>
      <c r="K619" s="235"/>
      <c r="L619" s="240"/>
      <c r="M619" s="241"/>
      <c r="N619" s="242"/>
      <c r="O619" s="242"/>
      <c r="P619" s="242"/>
      <c r="Q619" s="242"/>
      <c r="R619" s="242"/>
      <c r="S619" s="242"/>
      <c r="T619" s="24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4" t="s">
        <v>162</v>
      </c>
      <c r="AU619" s="244" t="s">
        <v>86</v>
      </c>
      <c r="AV619" s="13" t="s">
        <v>83</v>
      </c>
      <c r="AW619" s="13" t="s">
        <v>32</v>
      </c>
      <c r="AX619" s="13" t="s">
        <v>75</v>
      </c>
      <c r="AY619" s="244" t="s">
        <v>154</v>
      </c>
    </row>
    <row r="620" spans="1:51" s="14" customFormat="1" ht="12">
      <c r="A620" s="14"/>
      <c r="B620" s="245"/>
      <c r="C620" s="246"/>
      <c r="D620" s="236" t="s">
        <v>162</v>
      </c>
      <c r="E620" s="247" t="s">
        <v>1</v>
      </c>
      <c r="F620" s="248" t="s">
        <v>83</v>
      </c>
      <c r="G620" s="246"/>
      <c r="H620" s="249">
        <v>1</v>
      </c>
      <c r="I620" s="250"/>
      <c r="J620" s="246"/>
      <c r="K620" s="246"/>
      <c r="L620" s="251"/>
      <c r="M620" s="252"/>
      <c r="N620" s="253"/>
      <c r="O620" s="253"/>
      <c r="P620" s="253"/>
      <c r="Q620" s="253"/>
      <c r="R620" s="253"/>
      <c r="S620" s="253"/>
      <c r="T620" s="25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5" t="s">
        <v>162</v>
      </c>
      <c r="AU620" s="255" t="s">
        <v>86</v>
      </c>
      <c r="AV620" s="14" t="s">
        <v>86</v>
      </c>
      <c r="AW620" s="14" t="s">
        <v>32</v>
      </c>
      <c r="AX620" s="14" t="s">
        <v>75</v>
      </c>
      <c r="AY620" s="255" t="s">
        <v>154</v>
      </c>
    </row>
    <row r="621" spans="1:51" s="13" customFormat="1" ht="12">
      <c r="A621" s="13"/>
      <c r="B621" s="234"/>
      <c r="C621" s="235"/>
      <c r="D621" s="236" t="s">
        <v>162</v>
      </c>
      <c r="E621" s="237" t="s">
        <v>1</v>
      </c>
      <c r="F621" s="238" t="s">
        <v>1645</v>
      </c>
      <c r="G621" s="235"/>
      <c r="H621" s="237" t="s">
        <v>1</v>
      </c>
      <c r="I621" s="239"/>
      <c r="J621" s="235"/>
      <c r="K621" s="235"/>
      <c r="L621" s="240"/>
      <c r="M621" s="241"/>
      <c r="N621" s="242"/>
      <c r="O621" s="242"/>
      <c r="P621" s="242"/>
      <c r="Q621" s="242"/>
      <c r="R621" s="242"/>
      <c r="S621" s="242"/>
      <c r="T621" s="24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4" t="s">
        <v>162</v>
      </c>
      <c r="AU621" s="244" t="s">
        <v>86</v>
      </c>
      <c r="AV621" s="13" t="s">
        <v>83</v>
      </c>
      <c r="AW621" s="13" t="s">
        <v>32</v>
      </c>
      <c r="AX621" s="13" t="s">
        <v>75</v>
      </c>
      <c r="AY621" s="244" t="s">
        <v>154</v>
      </c>
    </row>
    <row r="622" spans="1:51" s="14" customFormat="1" ht="12">
      <c r="A622" s="14"/>
      <c r="B622" s="245"/>
      <c r="C622" s="246"/>
      <c r="D622" s="236" t="s">
        <v>162</v>
      </c>
      <c r="E622" s="247" t="s">
        <v>1</v>
      </c>
      <c r="F622" s="248" t="s">
        <v>86</v>
      </c>
      <c r="G622" s="246"/>
      <c r="H622" s="249">
        <v>2</v>
      </c>
      <c r="I622" s="250"/>
      <c r="J622" s="246"/>
      <c r="K622" s="246"/>
      <c r="L622" s="251"/>
      <c r="M622" s="252"/>
      <c r="N622" s="253"/>
      <c r="O622" s="253"/>
      <c r="P622" s="253"/>
      <c r="Q622" s="253"/>
      <c r="R622" s="253"/>
      <c r="S622" s="253"/>
      <c r="T622" s="25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5" t="s">
        <v>162</v>
      </c>
      <c r="AU622" s="255" t="s">
        <v>86</v>
      </c>
      <c r="AV622" s="14" t="s">
        <v>86</v>
      </c>
      <c r="AW622" s="14" t="s">
        <v>32</v>
      </c>
      <c r="AX622" s="14" t="s">
        <v>75</v>
      </c>
      <c r="AY622" s="255" t="s">
        <v>154</v>
      </c>
    </row>
    <row r="623" spans="1:51" s="15" customFormat="1" ht="12">
      <c r="A623" s="15"/>
      <c r="B623" s="256"/>
      <c r="C623" s="257"/>
      <c r="D623" s="236" t="s">
        <v>162</v>
      </c>
      <c r="E623" s="258" t="s">
        <v>1</v>
      </c>
      <c r="F623" s="259" t="s">
        <v>172</v>
      </c>
      <c r="G623" s="257"/>
      <c r="H623" s="260">
        <v>16</v>
      </c>
      <c r="I623" s="261"/>
      <c r="J623" s="257"/>
      <c r="K623" s="257"/>
      <c r="L623" s="262"/>
      <c r="M623" s="263"/>
      <c r="N623" s="264"/>
      <c r="O623" s="264"/>
      <c r="P623" s="264"/>
      <c r="Q623" s="264"/>
      <c r="R623" s="264"/>
      <c r="S623" s="264"/>
      <c r="T623" s="26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66" t="s">
        <v>162</v>
      </c>
      <c r="AU623" s="266" t="s">
        <v>86</v>
      </c>
      <c r="AV623" s="15" t="s">
        <v>160</v>
      </c>
      <c r="AW623" s="15" t="s">
        <v>32</v>
      </c>
      <c r="AX623" s="15" t="s">
        <v>83</v>
      </c>
      <c r="AY623" s="266" t="s">
        <v>154</v>
      </c>
    </row>
    <row r="624" spans="1:65" s="2" customFormat="1" ht="24.15" customHeight="1">
      <c r="A624" s="39"/>
      <c r="B624" s="40"/>
      <c r="C624" s="220" t="s">
        <v>686</v>
      </c>
      <c r="D624" s="220" t="s">
        <v>156</v>
      </c>
      <c r="E624" s="221" t="s">
        <v>1722</v>
      </c>
      <c r="F624" s="222" t="s">
        <v>1723</v>
      </c>
      <c r="G624" s="223" t="s">
        <v>304</v>
      </c>
      <c r="H624" s="224">
        <v>80.5</v>
      </c>
      <c r="I624" s="225"/>
      <c r="J624" s="226">
        <f>ROUND(I624*H624,2)</f>
        <v>0</v>
      </c>
      <c r="K624" s="227"/>
      <c r="L624" s="45"/>
      <c r="M624" s="228" t="s">
        <v>1</v>
      </c>
      <c r="N624" s="229" t="s">
        <v>40</v>
      </c>
      <c r="O624" s="92"/>
      <c r="P624" s="230">
        <f>O624*H624</f>
        <v>0</v>
      </c>
      <c r="Q624" s="230">
        <v>0.00084</v>
      </c>
      <c r="R624" s="230">
        <f>Q624*H624</f>
        <v>0.06762</v>
      </c>
      <c r="S624" s="230">
        <v>0</v>
      </c>
      <c r="T624" s="231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2" t="s">
        <v>610</v>
      </c>
      <c r="AT624" s="232" t="s">
        <v>156</v>
      </c>
      <c r="AU624" s="232" t="s">
        <v>86</v>
      </c>
      <c r="AY624" s="18" t="s">
        <v>154</v>
      </c>
      <c r="BE624" s="233">
        <f>IF(N624="základní",J624,0)</f>
        <v>0</v>
      </c>
      <c r="BF624" s="233">
        <f>IF(N624="snížená",J624,0)</f>
        <v>0</v>
      </c>
      <c r="BG624" s="233">
        <f>IF(N624="zákl. přenesená",J624,0)</f>
        <v>0</v>
      </c>
      <c r="BH624" s="233">
        <f>IF(N624="sníž. přenesená",J624,0)</f>
        <v>0</v>
      </c>
      <c r="BI624" s="233">
        <f>IF(N624="nulová",J624,0)</f>
        <v>0</v>
      </c>
      <c r="BJ624" s="18" t="s">
        <v>83</v>
      </c>
      <c r="BK624" s="233">
        <f>ROUND(I624*H624,2)</f>
        <v>0</v>
      </c>
      <c r="BL624" s="18" t="s">
        <v>610</v>
      </c>
      <c r="BM624" s="232" t="s">
        <v>1724</v>
      </c>
    </row>
    <row r="625" spans="1:51" s="13" customFormat="1" ht="12">
      <c r="A625" s="13"/>
      <c r="B625" s="234"/>
      <c r="C625" s="235"/>
      <c r="D625" s="236" t="s">
        <v>162</v>
      </c>
      <c r="E625" s="237" t="s">
        <v>1</v>
      </c>
      <c r="F625" s="238" t="s">
        <v>1437</v>
      </c>
      <c r="G625" s="235"/>
      <c r="H625" s="237" t="s">
        <v>1</v>
      </c>
      <c r="I625" s="239"/>
      <c r="J625" s="235"/>
      <c r="K625" s="235"/>
      <c r="L625" s="240"/>
      <c r="M625" s="241"/>
      <c r="N625" s="242"/>
      <c r="O625" s="242"/>
      <c r="P625" s="242"/>
      <c r="Q625" s="242"/>
      <c r="R625" s="242"/>
      <c r="S625" s="242"/>
      <c r="T625" s="24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4" t="s">
        <v>162</v>
      </c>
      <c r="AU625" s="244" t="s">
        <v>86</v>
      </c>
      <c r="AV625" s="13" t="s">
        <v>83</v>
      </c>
      <c r="AW625" s="13" t="s">
        <v>32</v>
      </c>
      <c r="AX625" s="13" t="s">
        <v>75</v>
      </c>
      <c r="AY625" s="244" t="s">
        <v>154</v>
      </c>
    </row>
    <row r="626" spans="1:51" s="13" customFormat="1" ht="12">
      <c r="A626" s="13"/>
      <c r="B626" s="234"/>
      <c r="C626" s="235"/>
      <c r="D626" s="236" t="s">
        <v>162</v>
      </c>
      <c r="E626" s="237" t="s">
        <v>1</v>
      </c>
      <c r="F626" s="238" t="s">
        <v>1442</v>
      </c>
      <c r="G626" s="235"/>
      <c r="H626" s="237" t="s">
        <v>1</v>
      </c>
      <c r="I626" s="239"/>
      <c r="J626" s="235"/>
      <c r="K626" s="235"/>
      <c r="L626" s="240"/>
      <c r="M626" s="241"/>
      <c r="N626" s="242"/>
      <c r="O626" s="242"/>
      <c r="P626" s="242"/>
      <c r="Q626" s="242"/>
      <c r="R626" s="242"/>
      <c r="S626" s="242"/>
      <c r="T626" s="24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4" t="s">
        <v>162</v>
      </c>
      <c r="AU626" s="244" t="s">
        <v>86</v>
      </c>
      <c r="AV626" s="13" t="s">
        <v>83</v>
      </c>
      <c r="AW626" s="13" t="s">
        <v>32</v>
      </c>
      <c r="AX626" s="13" t="s">
        <v>75</v>
      </c>
      <c r="AY626" s="244" t="s">
        <v>154</v>
      </c>
    </row>
    <row r="627" spans="1:51" s="13" customFormat="1" ht="12">
      <c r="A627" s="13"/>
      <c r="B627" s="234"/>
      <c r="C627" s="235"/>
      <c r="D627" s="236" t="s">
        <v>162</v>
      </c>
      <c r="E627" s="237" t="s">
        <v>1</v>
      </c>
      <c r="F627" s="238" t="s">
        <v>1517</v>
      </c>
      <c r="G627" s="235"/>
      <c r="H627" s="237" t="s">
        <v>1</v>
      </c>
      <c r="I627" s="239"/>
      <c r="J627" s="235"/>
      <c r="K627" s="235"/>
      <c r="L627" s="240"/>
      <c r="M627" s="241"/>
      <c r="N627" s="242"/>
      <c r="O627" s="242"/>
      <c r="P627" s="242"/>
      <c r="Q627" s="242"/>
      <c r="R627" s="242"/>
      <c r="S627" s="242"/>
      <c r="T627" s="24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4" t="s">
        <v>162</v>
      </c>
      <c r="AU627" s="244" t="s">
        <v>86</v>
      </c>
      <c r="AV627" s="13" t="s">
        <v>83</v>
      </c>
      <c r="AW627" s="13" t="s">
        <v>32</v>
      </c>
      <c r="AX627" s="13" t="s">
        <v>75</v>
      </c>
      <c r="AY627" s="244" t="s">
        <v>154</v>
      </c>
    </row>
    <row r="628" spans="1:51" s="14" customFormat="1" ht="12">
      <c r="A628" s="14"/>
      <c r="B628" s="245"/>
      <c r="C628" s="246"/>
      <c r="D628" s="236" t="s">
        <v>162</v>
      </c>
      <c r="E628" s="247" t="s">
        <v>1</v>
      </c>
      <c r="F628" s="248" t="s">
        <v>171</v>
      </c>
      <c r="G628" s="246"/>
      <c r="H628" s="249">
        <v>0.5</v>
      </c>
      <c r="I628" s="250"/>
      <c r="J628" s="246"/>
      <c r="K628" s="246"/>
      <c r="L628" s="251"/>
      <c r="M628" s="252"/>
      <c r="N628" s="253"/>
      <c r="O628" s="253"/>
      <c r="P628" s="253"/>
      <c r="Q628" s="253"/>
      <c r="R628" s="253"/>
      <c r="S628" s="253"/>
      <c r="T628" s="25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5" t="s">
        <v>162</v>
      </c>
      <c r="AU628" s="255" t="s">
        <v>86</v>
      </c>
      <c r="AV628" s="14" t="s">
        <v>86</v>
      </c>
      <c r="AW628" s="14" t="s">
        <v>32</v>
      </c>
      <c r="AX628" s="14" t="s">
        <v>75</v>
      </c>
      <c r="AY628" s="255" t="s">
        <v>154</v>
      </c>
    </row>
    <row r="629" spans="1:51" s="13" customFormat="1" ht="12">
      <c r="A629" s="13"/>
      <c r="B629" s="234"/>
      <c r="C629" s="235"/>
      <c r="D629" s="236" t="s">
        <v>162</v>
      </c>
      <c r="E629" s="237" t="s">
        <v>1</v>
      </c>
      <c r="F629" s="238" t="s">
        <v>1444</v>
      </c>
      <c r="G629" s="235"/>
      <c r="H629" s="237" t="s">
        <v>1</v>
      </c>
      <c r="I629" s="239"/>
      <c r="J629" s="235"/>
      <c r="K629" s="235"/>
      <c r="L629" s="240"/>
      <c r="M629" s="241"/>
      <c r="N629" s="242"/>
      <c r="O629" s="242"/>
      <c r="P629" s="242"/>
      <c r="Q629" s="242"/>
      <c r="R629" s="242"/>
      <c r="S629" s="242"/>
      <c r="T629" s="24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4" t="s">
        <v>162</v>
      </c>
      <c r="AU629" s="244" t="s">
        <v>86</v>
      </c>
      <c r="AV629" s="13" t="s">
        <v>83</v>
      </c>
      <c r="AW629" s="13" t="s">
        <v>32</v>
      </c>
      <c r="AX629" s="13" t="s">
        <v>75</v>
      </c>
      <c r="AY629" s="244" t="s">
        <v>154</v>
      </c>
    </row>
    <row r="630" spans="1:51" s="13" customFormat="1" ht="12">
      <c r="A630" s="13"/>
      <c r="B630" s="234"/>
      <c r="C630" s="235"/>
      <c r="D630" s="236" t="s">
        <v>162</v>
      </c>
      <c r="E630" s="237" t="s">
        <v>1</v>
      </c>
      <c r="F630" s="238" t="s">
        <v>1638</v>
      </c>
      <c r="G630" s="235"/>
      <c r="H630" s="237" t="s">
        <v>1</v>
      </c>
      <c r="I630" s="239"/>
      <c r="J630" s="235"/>
      <c r="K630" s="235"/>
      <c r="L630" s="240"/>
      <c r="M630" s="241"/>
      <c r="N630" s="242"/>
      <c r="O630" s="242"/>
      <c r="P630" s="242"/>
      <c r="Q630" s="242"/>
      <c r="R630" s="242"/>
      <c r="S630" s="242"/>
      <c r="T630" s="24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4" t="s">
        <v>162</v>
      </c>
      <c r="AU630" s="244" t="s">
        <v>86</v>
      </c>
      <c r="AV630" s="13" t="s">
        <v>83</v>
      </c>
      <c r="AW630" s="13" t="s">
        <v>32</v>
      </c>
      <c r="AX630" s="13" t="s">
        <v>75</v>
      </c>
      <c r="AY630" s="244" t="s">
        <v>154</v>
      </c>
    </row>
    <row r="631" spans="1:51" s="14" customFormat="1" ht="12">
      <c r="A631" s="14"/>
      <c r="B631" s="245"/>
      <c r="C631" s="246"/>
      <c r="D631" s="236" t="s">
        <v>162</v>
      </c>
      <c r="E631" s="247" t="s">
        <v>1</v>
      </c>
      <c r="F631" s="248" t="s">
        <v>189</v>
      </c>
      <c r="G631" s="246"/>
      <c r="H631" s="249">
        <v>5</v>
      </c>
      <c r="I631" s="250"/>
      <c r="J631" s="246"/>
      <c r="K631" s="246"/>
      <c r="L631" s="251"/>
      <c r="M631" s="252"/>
      <c r="N631" s="253"/>
      <c r="O631" s="253"/>
      <c r="P631" s="253"/>
      <c r="Q631" s="253"/>
      <c r="R631" s="253"/>
      <c r="S631" s="253"/>
      <c r="T631" s="25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5" t="s">
        <v>162</v>
      </c>
      <c r="AU631" s="255" t="s">
        <v>86</v>
      </c>
      <c r="AV631" s="14" t="s">
        <v>86</v>
      </c>
      <c r="AW631" s="14" t="s">
        <v>32</v>
      </c>
      <c r="AX631" s="14" t="s">
        <v>75</v>
      </c>
      <c r="AY631" s="255" t="s">
        <v>154</v>
      </c>
    </row>
    <row r="632" spans="1:51" s="13" customFormat="1" ht="12">
      <c r="A632" s="13"/>
      <c r="B632" s="234"/>
      <c r="C632" s="235"/>
      <c r="D632" s="236" t="s">
        <v>162</v>
      </c>
      <c r="E632" s="237" t="s">
        <v>1</v>
      </c>
      <c r="F632" s="238" t="s">
        <v>1517</v>
      </c>
      <c r="G632" s="235"/>
      <c r="H632" s="237" t="s">
        <v>1</v>
      </c>
      <c r="I632" s="239"/>
      <c r="J632" s="235"/>
      <c r="K632" s="235"/>
      <c r="L632" s="240"/>
      <c r="M632" s="241"/>
      <c r="N632" s="242"/>
      <c r="O632" s="242"/>
      <c r="P632" s="242"/>
      <c r="Q632" s="242"/>
      <c r="R632" s="242"/>
      <c r="S632" s="242"/>
      <c r="T632" s="24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4" t="s">
        <v>162</v>
      </c>
      <c r="AU632" s="244" t="s">
        <v>86</v>
      </c>
      <c r="AV632" s="13" t="s">
        <v>83</v>
      </c>
      <c r="AW632" s="13" t="s">
        <v>32</v>
      </c>
      <c r="AX632" s="13" t="s">
        <v>75</v>
      </c>
      <c r="AY632" s="244" t="s">
        <v>154</v>
      </c>
    </row>
    <row r="633" spans="1:51" s="14" customFormat="1" ht="12">
      <c r="A633" s="14"/>
      <c r="B633" s="245"/>
      <c r="C633" s="246"/>
      <c r="D633" s="236" t="s">
        <v>162</v>
      </c>
      <c r="E633" s="247" t="s">
        <v>1</v>
      </c>
      <c r="F633" s="248" t="s">
        <v>388</v>
      </c>
      <c r="G633" s="246"/>
      <c r="H633" s="249">
        <v>30</v>
      </c>
      <c r="I633" s="250"/>
      <c r="J633" s="246"/>
      <c r="K633" s="246"/>
      <c r="L633" s="251"/>
      <c r="M633" s="252"/>
      <c r="N633" s="253"/>
      <c r="O633" s="253"/>
      <c r="P633" s="253"/>
      <c r="Q633" s="253"/>
      <c r="R633" s="253"/>
      <c r="S633" s="253"/>
      <c r="T633" s="25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5" t="s">
        <v>162</v>
      </c>
      <c r="AU633" s="255" t="s">
        <v>86</v>
      </c>
      <c r="AV633" s="14" t="s">
        <v>86</v>
      </c>
      <c r="AW633" s="14" t="s">
        <v>32</v>
      </c>
      <c r="AX633" s="14" t="s">
        <v>75</v>
      </c>
      <c r="AY633" s="255" t="s">
        <v>154</v>
      </c>
    </row>
    <row r="634" spans="1:51" s="13" customFormat="1" ht="12">
      <c r="A634" s="13"/>
      <c r="B634" s="234"/>
      <c r="C634" s="235"/>
      <c r="D634" s="236" t="s">
        <v>162</v>
      </c>
      <c r="E634" s="237" t="s">
        <v>1</v>
      </c>
      <c r="F634" s="238" t="s">
        <v>1506</v>
      </c>
      <c r="G634" s="235"/>
      <c r="H634" s="237" t="s">
        <v>1</v>
      </c>
      <c r="I634" s="239"/>
      <c r="J634" s="235"/>
      <c r="K634" s="235"/>
      <c r="L634" s="240"/>
      <c r="M634" s="241"/>
      <c r="N634" s="242"/>
      <c r="O634" s="242"/>
      <c r="P634" s="242"/>
      <c r="Q634" s="242"/>
      <c r="R634" s="242"/>
      <c r="S634" s="242"/>
      <c r="T634" s="24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4" t="s">
        <v>162</v>
      </c>
      <c r="AU634" s="244" t="s">
        <v>86</v>
      </c>
      <c r="AV634" s="13" t="s">
        <v>83</v>
      </c>
      <c r="AW634" s="13" t="s">
        <v>32</v>
      </c>
      <c r="AX634" s="13" t="s">
        <v>75</v>
      </c>
      <c r="AY634" s="244" t="s">
        <v>154</v>
      </c>
    </row>
    <row r="635" spans="1:51" s="13" customFormat="1" ht="12">
      <c r="A635" s="13"/>
      <c r="B635" s="234"/>
      <c r="C635" s="235"/>
      <c r="D635" s="236" t="s">
        <v>162</v>
      </c>
      <c r="E635" s="237" t="s">
        <v>1</v>
      </c>
      <c r="F635" s="238" t="s">
        <v>1444</v>
      </c>
      <c r="G635" s="235"/>
      <c r="H635" s="237" t="s">
        <v>1</v>
      </c>
      <c r="I635" s="239"/>
      <c r="J635" s="235"/>
      <c r="K635" s="235"/>
      <c r="L635" s="240"/>
      <c r="M635" s="241"/>
      <c r="N635" s="242"/>
      <c r="O635" s="242"/>
      <c r="P635" s="242"/>
      <c r="Q635" s="242"/>
      <c r="R635" s="242"/>
      <c r="S635" s="242"/>
      <c r="T635" s="24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4" t="s">
        <v>162</v>
      </c>
      <c r="AU635" s="244" t="s">
        <v>86</v>
      </c>
      <c r="AV635" s="13" t="s">
        <v>83</v>
      </c>
      <c r="AW635" s="13" t="s">
        <v>32</v>
      </c>
      <c r="AX635" s="13" t="s">
        <v>75</v>
      </c>
      <c r="AY635" s="244" t="s">
        <v>154</v>
      </c>
    </row>
    <row r="636" spans="1:51" s="13" customFormat="1" ht="12">
      <c r="A636" s="13"/>
      <c r="B636" s="234"/>
      <c r="C636" s="235"/>
      <c r="D636" s="236" t="s">
        <v>162</v>
      </c>
      <c r="E636" s="237" t="s">
        <v>1</v>
      </c>
      <c r="F636" s="238" t="s">
        <v>1638</v>
      </c>
      <c r="G636" s="235"/>
      <c r="H636" s="237" t="s">
        <v>1</v>
      </c>
      <c r="I636" s="239"/>
      <c r="J636" s="235"/>
      <c r="K636" s="235"/>
      <c r="L636" s="240"/>
      <c r="M636" s="241"/>
      <c r="N636" s="242"/>
      <c r="O636" s="242"/>
      <c r="P636" s="242"/>
      <c r="Q636" s="242"/>
      <c r="R636" s="242"/>
      <c r="S636" s="242"/>
      <c r="T636" s="24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4" t="s">
        <v>162</v>
      </c>
      <c r="AU636" s="244" t="s">
        <v>86</v>
      </c>
      <c r="AV636" s="13" t="s">
        <v>83</v>
      </c>
      <c r="AW636" s="13" t="s">
        <v>32</v>
      </c>
      <c r="AX636" s="13" t="s">
        <v>75</v>
      </c>
      <c r="AY636" s="244" t="s">
        <v>154</v>
      </c>
    </row>
    <row r="637" spans="1:51" s="14" customFormat="1" ht="12">
      <c r="A637" s="14"/>
      <c r="B637" s="245"/>
      <c r="C637" s="246"/>
      <c r="D637" s="236" t="s">
        <v>162</v>
      </c>
      <c r="E637" s="247" t="s">
        <v>1</v>
      </c>
      <c r="F637" s="248" t="s">
        <v>273</v>
      </c>
      <c r="G637" s="246"/>
      <c r="H637" s="249">
        <v>17</v>
      </c>
      <c r="I637" s="250"/>
      <c r="J637" s="246"/>
      <c r="K637" s="246"/>
      <c r="L637" s="251"/>
      <c r="M637" s="252"/>
      <c r="N637" s="253"/>
      <c r="O637" s="253"/>
      <c r="P637" s="253"/>
      <c r="Q637" s="253"/>
      <c r="R637" s="253"/>
      <c r="S637" s="253"/>
      <c r="T637" s="25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5" t="s">
        <v>162</v>
      </c>
      <c r="AU637" s="255" t="s">
        <v>86</v>
      </c>
      <c r="AV637" s="14" t="s">
        <v>86</v>
      </c>
      <c r="AW637" s="14" t="s">
        <v>32</v>
      </c>
      <c r="AX637" s="14" t="s">
        <v>75</v>
      </c>
      <c r="AY637" s="255" t="s">
        <v>154</v>
      </c>
    </row>
    <row r="638" spans="1:51" s="13" customFormat="1" ht="12">
      <c r="A638" s="13"/>
      <c r="B638" s="234"/>
      <c r="C638" s="235"/>
      <c r="D638" s="236" t="s">
        <v>162</v>
      </c>
      <c r="E638" s="237" t="s">
        <v>1</v>
      </c>
      <c r="F638" s="238" t="s">
        <v>1517</v>
      </c>
      <c r="G638" s="235"/>
      <c r="H638" s="237" t="s">
        <v>1</v>
      </c>
      <c r="I638" s="239"/>
      <c r="J638" s="235"/>
      <c r="K638" s="235"/>
      <c r="L638" s="240"/>
      <c r="M638" s="241"/>
      <c r="N638" s="242"/>
      <c r="O638" s="242"/>
      <c r="P638" s="242"/>
      <c r="Q638" s="242"/>
      <c r="R638" s="242"/>
      <c r="S638" s="242"/>
      <c r="T638" s="24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4" t="s">
        <v>162</v>
      </c>
      <c r="AU638" s="244" t="s">
        <v>86</v>
      </c>
      <c r="AV638" s="13" t="s">
        <v>83</v>
      </c>
      <c r="AW638" s="13" t="s">
        <v>32</v>
      </c>
      <c r="AX638" s="13" t="s">
        <v>75</v>
      </c>
      <c r="AY638" s="244" t="s">
        <v>154</v>
      </c>
    </row>
    <row r="639" spans="1:51" s="14" customFormat="1" ht="12">
      <c r="A639" s="14"/>
      <c r="B639" s="245"/>
      <c r="C639" s="246"/>
      <c r="D639" s="236" t="s">
        <v>162</v>
      </c>
      <c r="E639" s="247" t="s">
        <v>1</v>
      </c>
      <c r="F639" s="248" t="s">
        <v>160</v>
      </c>
      <c r="G639" s="246"/>
      <c r="H639" s="249">
        <v>4</v>
      </c>
      <c r="I639" s="250"/>
      <c r="J639" s="246"/>
      <c r="K639" s="246"/>
      <c r="L639" s="251"/>
      <c r="M639" s="252"/>
      <c r="N639" s="253"/>
      <c r="O639" s="253"/>
      <c r="P639" s="253"/>
      <c r="Q639" s="253"/>
      <c r="R639" s="253"/>
      <c r="S639" s="253"/>
      <c r="T639" s="25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5" t="s">
        <v>162</v>
      </c>
      <c r="AU639" s="255" t="s">
        <v>86</v>
      </c>
      <c r="AV639" s="14" t="s">
        <v>86</v>
      </c>
      <c r="AW639" s="14" t="s">
        <v>32</v>
      </c>
      <c r="AX639" s="14" t="s">
        <v>75</v>
      </c>
      <c r="AY639" s="255" t="s">
        <v>154</v>
      </c>
    </row>
    <row r="640" spans="1:51" s="13" customFormat="1" ht="12">
      <c r="A640" s="13"/>
      <c r="B640" s="234"/>
      <c r="C640" s="235"/>
      <c r="D640" s="236" t="s">
        <v>162</v>
      </c>
      <c r="E640" s="237" t="s">
        <v>1</v>
      </c>
      <c r="F640" s="238" t="s">
        <v>1440</v>
      </c>
      <c r="G640" s="235"/>
      <c r="H640" s="237" t="s">
        <v>1</v>
      </c>
      <c r="I640" s="239"/>
      <c r="J640" s="235"/>
      <c r="K640" s="235"/>
      <c r="L640" s="240"/>
      <c r="M640" s="241"/>
      <c r="N640" s="242"/>
      <c r="O640" s="242"/>
      <c r="P640" s="242"/>
      <c r="Q640" s="242"/>
      <c r="R640" s="242"/>
      <c r="S640" s="242"/>
      <c r="T640" s="24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4" t="s">
        <v>162</v>
      </c>
      <c r="AU640" s="244" t="s">
        <v>86</v>
      </c>
      <c r="AV640" s="13" t="s">
        <v>83</v>
      </c>
      <c r="AW640" s="13" t="s">
        <v>32</v>
      </c>
      <c r="AX640" s="13" t="s">
        <v>75</v>
      </c>
      <c r="AY640" s="244" t="s">
        <v>154</v>
      </c>
    </row>
    <row r="641" spans="1:51" s="13" customFormat="1" ht="12">
      <c r="A641" s="13"/>
      <c r="B641" s="234"/>
      <c r="C641" s="235"/>
      <c r="D641" s="236" t="s">
        <v>162</v>
      </c>
      <c r="E641" s="237" t="s">
        <v>1</v>
      </c>
      <c r="F641" s="238" t="s">
        <v>1444</v>
      </c>
      <c r="G641" s="235"/>
      <c r="H641" s="237" t="s">
        <v>1</v>
      </c>
      <c r="I641" s="239"/>
      <c r="J641" s="235"/>
      <c r="K641" s="235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162</v>
      </c>
      <c r="AU641" s="244" t="s">
        <v>86</v>
      </c>
      <c r="AV641" s="13" t="s">
        <v>83</v>
      </c>
      <c r="AW641" s="13" t="s">
        <v>32</v>
      </c>
      <c r="AX641" s="13" t="s">
        <v>75</v>
      </c>
      <c r="AY641" s="244" t="s">
        <v>154</v>
      </c>
    </row>
    <row r="642" spans="1:51" s="13" customFormat="1" ht="12">
      <c r="A642" s="13"/>
      <c r="B642" s="234"/>
      <c r="C642" s="235"/>
      <c r="D642" s="236" t="s">
        <v>162</v>
      </c>
      <c r="E642" s="237" t="s">
        <v>1</v>
      </c>
      <c r="F642" s="238" t="s">
        <v>1517</v>
      </c>
      <c r="G642" s="235"/>
      <c r="H642" s="237" t="s">
        <v>1</v>
      </c>
      <c r="I642" s="239"/>
      <c r="J642" s="235"/>
      <c r="K642" s="235"/>
      <c r="L642" s="240"/>
      <c r="M642" s="241"/>
      <c r="N642" s="242"/>
      <c r="O642" s="242"/>
      <c r="P642" s="242"/>
      <c r="Q642" s="242"/>
      <c r="R642" s="242"/>
      <c r="S642" s="242"/>
      <c r="T642" s="24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4" t="s">
        <v>162</v>
      </c>
      <c r="AU642" s="244" t="s">
        <v>86</v>
      </c>
      <c r="AV642" s="13" t="s">
        <v>83</v>
      </c>
      <c r="AW642" s="13" t="s">
        <v>32</v>
      </c>
      <c r="AX642" s="13" t="s">
        <v>75</v>
      </c>
      <c r="AY642" s="244" t="s">
        <v>154</v>
      </c>
    </row>
    <row r="643" spans="1:51" s="14" customFormat="1" ht="12">
      <c r="A643" s="14"/>
      <c r="B643" s="245"/>
      <c r="C643" s="246"/>
      <c r="D643" s="236" t="s">
        <v>162</v>
      </c>
      <c r="E643" s="247" t="s">
        <v>1</v>
      </c>
      <c r="F643" s="248" t="s">
        <v>83</v>
      </c>
      <c r="G643" s="246"/>
      <c r="H643" s="249">
        <v>1</v>
      </c>
      <c r="I643" s="250"/>
      <c r="J643" s="246"/>
      <c r="K643" s="246"/>
      <c r="L643" s="251"/>
      <c r="M643" s="252"/>
      <c r="N643" s="253"/>
      <c r="O643" s="253"/>
      <c r="P643" s="253"/>
      <c r="Q643" s="253"/>
      <c r="R643" s="253"/>
      <c r="S643" s="253"/>
      <c r="T643" s="25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5" t="s">
        <v>162</v>
      </c>
      <c r="AU643" s="255" t="s">
        <v>86</v>
      </c>
      <c r="AV643" s="14" t="s">
        <v>86</v>
      </c>
      <c r="AW643" s="14" t="s">
        <v>32</v>
      </c>
      <c r="AX643" s="14" t="s">
        <v>75</v>
      </c>
      <c r="AY643" s="255" t="s">
        <v>154</v>
      </c>
    </row>
    <row r="644" spans="1:51" s="13" customFormat="1" ht="12">
      <c r="A644" s="13"/>
      <c r="B644" s="234"/>
      <c r="C644" s="235"/>
      <c r="D644" s="236" t="s">
        <v>162</v>
      </c>
      <c r="E644" s="237" t="s">
        <v>1</v>
      </c>
      <c r="F644" s="238" t="s">
        <v>1552</v>
      </c>
      <c r="G644" s="235"/>
      <c r="H644" s="237" t="s">
        <v>1</v>
      </c>
      <c r="I644" s="239"/>
      <c r="J644" s="235"/>
      <c r="K644" s="235"/>
      <c r="L644" s="240"/>
      <c r="M644" s="241"/>
      <c r="N644" s="242"/>
      <c r="O644" s="242"/>
      <c r="P644" s="242"/>
      <c r="Q644" s="242"/>
      <c r="R644" s="242"/>
      <c r="S644" s="242"/>
      <c r="T644" s="24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4" t="s">
        <v>162</v>
      </c>
      <c r="AU644" s="244" t="s">
        <v>86</v>
      </c>
      <c r="AV644" s="13" t="s">
        <v>83</v>
      </c>
      <c r="AW644" s="13" t="s">
        <v>32</v>
      </c>
      <c r="AX644" s="13" t="s">
        <v>75</v>
      </c>
      <c r="AY644" s="244" t="s">
        <v>154</v>
      </c>
    </row>
    <row r="645" spans="1:51" s="14" customFormat="1" ht="12">
      <c r="A645" s="14"/>
      <c r="B645" s="245"/>
      <c r="C645" s="246"/>
      <c r="D645" s="236" t="s">
        <v>162</v>
      </c>
      <c r="E645" s="247" t="s">
        <v>1</v>
      </c>
      <c r="F645" s="248" t="s">
        <v>217</v>
      </c>
      <c r="G645" s="246"/>
      <c r="H645" s="249">
        <v>10</v>
      </c>
      <c r="I645" s="250"/>
      <c r="J645" s="246"/>
      <c r="K645" s="246"/>
      <c r="L645" s="251"/>
      <c r="M645" s="252"/>
      <c r="N645" s="253"/>
      <c r="O645" s="253"/>
      <c r="P645" s="253"/>
      <c r="Q645" s="253"/>
      <c r="R645" s="253"/>
      <c r="S645" s="253"/>
      <c r="T645" s="25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5" t="s">
        <v>162</v>
      </c>
      <c r="AU645" s="255" t="s">
        <v>86</v>
      </c>
      <c r="AV645" s="14" t="s">
        <v>86</v>
      </c>
      <c r="AW645" s="14" t="s">
        <v>32</v>
      </c>
      <c r="AX645" s="14" t="s">
        <v>75</v>
      </c>
      <c r="AY645" s="255" t="s">
        <v>154</v>
      </c>
    </row>
    <row r="646" spans="1:51" s="13" customFormat="1" ht="12">
      <c r="A646" s="13"/>
      <c r="B646" s="234"/>
      <c r="C646" s="235"/>
      <c r="D646" s="236" t="s">
        <v>162</v>
      </c>
      <c r="E646" s="237" t="s">
        <v>1</v>
      </c>
      <c r="F646" s="238" t="s">
        <v>1645</v>
      </c>
      <c r="G646" s="235"/>
      <c r="H646" s="237" t="s">
        <v>1</v>
      </c>
      <c r="I646" s="239"/>
      <c r="J646" s="235"/>
      <c r="K646" s="235"/>
      <c r="L646" s="240"/>
      <c r="M646" s="241"/>
      <c r="N646" s="242"/>
      <c r="O646" s="242"/>
      <c r="P646" s="242"/>
      <c r="Q646" s="242"/>
      <c r="R646" s="242"/>
      <c r="S646" s="242"/>
      <c r="T646" s="24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4" t="s">
        <v>162</v>
      </c>
      <c r="AU646" s="244" t="s">
        <v>86</v>
      </c>
      <c r="AV646" s="13" t="s">
        <v>83</v>
      </c>
      <c r="AW646" s="13" t="s">
        <v>32</v>
      </c>
      <c r="AX646" s="13" t="s">
        <v>75</v>
      </c>
      <c r="AY646" s="244" t="s">
        <v>154</v>
      </c>
    </row>
    <row r="647" spans="1:51" s="14" customFormat="1" ht="12">
      <c r="A647" s="14"/>
      <c r="B647" s="245"/>
      <c r="C647" s="246"/>
      <c r="D647" s="236" t="s">
        <v>162</v>
      </c>
      <c r="E647" s="247" t="s">
        <v>1</v>
      </c>
      <c r="F647" s="248" t="s">
        <v>250</v>
      </c>
      <c r="G647" s="246"/>
      <c r="H647" s="249">
        <v>13</v>
      </c>
      <c r="I647" s="250"/>
      <c r="J647" s="246"/>
      <c r="K647" s="246"/>
      <c r="L647" s="251"/>
      <c r="M647" s="252"/>
      <c r="N647" s="253"/>
      <c r="O647" s="253"/>
      <c r="P647" s="253"/>
      <c r="Q647" s="253"/>
      <c r="R647" s="253"/>
      <c r="S647" s="253"/>
      <c r="T647" s="25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5" t="s">
        <v>162</v>
      </c>
      <c r="AU647" s="255" t="s">
        <v>86</v>
      </c>
      <c r="AV647" s="14" t="s">
        <v>86</v>
      </c>
      <c r="AW647" s="14" t="s">
        <v>32</v>
      </c>
      <c r="AX647" s="14" t="s">
        <v>75</v>
      </c>
      <c r="AY647" s="255" t="s">
        <v>154</v>
      </c>
    </row>
    <row r="648" spans="1:51" s="15" customFormat="1" ht="12">
      <c r="A648" s="15"/>
      <c r="B648" s="256"/>
      <c r="C648" s="257"/>
      <c r="D648" s="236" t="s">
        <v>162</v>
      </c>
      <c r="E648" s="258" t="s">
        <v>1</v>
      </c>
      <c r="F648" s="259" t="s">
        <v>172</v>
      </c>
      <c r="G648" s="257"/>
      <c r="H648" s="260">
        <v>80.5</v>
      </c>
      <c r="I648" s="261"/>
      <c r="J648" s="257"/>
      <c r="K648" s="257"/>
      <c r="L648" s="262"/>
      <c r="M648" s="263"/>
      <c r="N648" s="264"/>
      <c r="O648" s="264"/>
      <c r="P648" s="264"/>
      <c r="Q648" s="264"/>
      <c r="R648" s="264"/>
      <c r="S648" s="264"/>
      <c r="T648" s="26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66" t="s">
        <v>162</v>
      </c>
      <c r="AU648" s="266" t="s">
        <v>86</v>
      </c>
      <c r="AV648" s="15" t="s">
        <v>160</v>
      </c>
      <c r="AW648" s="15" t="s">
        <v>32</v>
      </c>
      <c r="AX648" s="15" t="s">
        <v>83</v>
      </c>
      <c r="AY648" s="266" t="s">
        <v>154</v>
      </c>
    </row>
    <row r="649" spans="1:65" s="2" customFormat="1" ht="24.15" customHeight="1">
      <c r="A649" s="39"/>
      <c r="B649" s="40"/>
      <c r="C649" s="220" t="s">
        <v>695</v>
      </c>
      <c r="D649" s="220" t="s">
        <v>156</v>
      </c>
      <c r="E649" s="221" t="s">
        <v>1725</v>
      </c>
      <c r="F649" s="222" t="s">
        <v>1726</v>
      </c>
      <c r="G649" s="223" t="s">
        <v>304</v>
      </c>
      <c r="H649" s="224">
        <v>6</v>
      </c>
      <c r="I649" s="225"/>
      <c r="J649" s="226">
        <f>ROUND(I649*H649,2)</f>
        <v>0</v>
      </c>
      <c r="K649" s="227"/>
      <c r="L649" s="45"/>
      <c r="M649" s="228" t="s">
        <v>1</v>
      </c>
      <c r="N649" s="229" t="s">
        <v>40</v>
      </c>
      <c r="O649" s="92"/>
      <c r="P649" s="230">
        <f>O649*H649</f>
        <v>0</v>
      </c>
      <c r="Q649" s="230">
        <v>0.00116</v>
      </c>
      <c r="R649" s="230">
        <f>Q649*H649</f>
        <v>0.00696</v>
      </c>
      <c r="S649" s="230">
        <v>0</v>
      </c>
      <c r="T649" s="231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32" t="s">
        <v>610</v>
      </c>
      <c r="AT649" s="232" t="s">
        <v>156</v>
      </c>
      <c r="AU649" s="232" t="s">
        <v>86</v>
      </c>
      <c r="AY649" s="18" t="s">
        <v>154</v>
      </c>
      <c r="BE649" s="233">
        <f>IF(N649="základní",J649,0)</f>
        <v>0</v>
      </c>
      <c r="BF649" s="233">
        <f>IF(N649="snížená",J649,0)</f>
        <v>0</v>
      </c>
      <c r="BG649" s="233">
        <f>IF(N649="zákl. přenesená",J649,0)</f>
        <v>0</v>
      </c>
      <c r="BH649" s="233">
        <f>IF(N649="sníž. přenesená",J649,0)</f>
        <v>0</v>
      </c>
      <c r="BI649" s="233">
        <f>IF(N649="nulová",J649,0)</f>
        <v>0</v>
      </c>
      <c r="BJ649" s="18" t="s">
        <v>83</v>
      </c>
      <c r="BK649" s="233">
        <f>ROUND(I649*H649,2)</f>
        <v>0</v>
      </c>
      <c r="BL649" s="18" t="s">
        <v>610</v>
      </c>
      <c r="BM649" s="232" t="s">
        <v>1727</v>
      </c>
    </row>
    <row r="650" spans="1:51" s="13" customFormat="1" ht="12">
      <c r="A650" s="13"/>
      <c r="B650" s="234"/>
      <c r="C650" s="235"/>
      <c r="D650" s="236" t="s">
        <v>162</v>
      </c>
      <c r="E650" s="237" t="s">
        <v>1</v>
      </c>
      <c r="F650" s="238" t="s">
        <v>1440</v>
      </c>
      <c r="G650" s="235"/>
      <c r="H650" s="237" t="s">
        <v>1</v>
      </c>
      <c r="I650" s="239"/>
      <c r="J650" s="235"/>
      <c r="K650" s="235"/>
      <c r="L650" s="240"/>
      <c r="M650" s="241"/>
      <c r="N650" s="242"/>
      <c r="O650" s="242"/>
      <c r="P650" s="242"/>
      <c r="Q650" s="242"/>
      <c r="R650" s="242"/>
      <c r="S650" s="242"/>
      <c r="T650" s="24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4" t="s">
        <v>162</v>
      </c>
      <c r="AU650" s="244" t="s">
        <v>86</v>
      </c>
      <c r="AV650" s="13" t="s">
        <v>83</v>
      </c>
      <c r="AW650" s="13" t="s">
        <v>32</v>
      </c>
      <c r="AX650" s="13" t="s">
        <v>75</v>
      </c>
      <c r="AY650" s="244" t="s">
        <v>154</v>
      </c>
    </row>
    <row r="651" spans="1:51" s="13" customFormat="1" ht="12">
      <c r="A651" s="13"/>
      <c r="B651" s="234"/>
      <c r="C651" s="235"/>
      <c r="D651" s="236" t="s">
        <v>162</v>
      </c>
      <c r="E651" s="237" t="s">
        <v>1</v>
      </c>
      <c r="F651" s="238" t="s">
        <v>1444</v>
      </c>
      <c r="G651" s="235"/>
      <c r="H651" s="237" t="s">
        <v>1</v>
      </c>
      <c r="I651" s="239"/>
      <c r="J651" s="235"/>
      <c r="K651" s="235"/>
      <c r="L651" s="240"/>
      <c r="M651" s="241"/>
      <c r="N651" s="242"/>
      <c r="O651" s="242"/>
      <c r="P651" s="242"/>
      <c r="Q651" s="242"/>
      <c r="R651" s="242"/>
      <c r="S651" s="242"/>
      <c r="T651" s="24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4" t="s">
        <v>162</v>
      </c>
      <c r="AU651" s="244" t="s">
        <v>86</v>
      </c>
      <c r="AV651" s="13" t="s">
        <v>83</v>
      </c>
      <c r="AW651" s="13" t="s">
        <v>32</v>
      </c>
      <c r="AX651" s="13" t="s">
        <v>75</v>
      </c>
      <c r="AY651" s="244" t="s">
        <v>154</v>
      </c>
    </row>
    <row r="652" spans="1:51" s="13" customFormat="1" ht="12">
      <c r="A652" s="13"/>
      <c r="B652" s="234"/>
      <c r="C652" s="235"/>
      <c r="D652" s="236" t="s">
        <v>162</v>
      </c>
      <c r="E652" s="237" t="s">
        <v>1</v>
      </c>
      <c r="F652" s="238" t="s">
        <v>1638</v>
      </c>
      <c r="G652" s="235"/>
      <c r="H652" s="237" t="s">
        <v>1</v>
      </c>
      <c r="I652" s="239"/>
      <c r="J652" s="235"/>
      <c r="K652" s="235"/>
      <c r="L652" s="240"/>
      <c r="M652" s="241"/>
      <c r="N652" s="242"/>
      <c r="O652" s="242"/>
      <c r="P652" s="242"/>
      <c r="Q652" s="242"/>
      <c r="R652" s="242"/>
      <c r="S652" s="242"/>
      <c r="T652" s="24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4" t="s">
        <v>162</v>
      </c>
      <c r="AU652" s="244" t="s">
        <v>86</v>
      </c>
      <c r="AV652" s="13" t="s">
        <v>83</v>
      </c>
      <c r="AW652" s="13" t="s">
        <v>32</v>
      </c>
      <c r="AX652" s="13" t="s">
        <v>75</v>
      </c>
      <c r="AY652" s="244" t="s">
        <v>154</v>
      </c>
    </row>
    <row r="653" spans="1:51" s="14" customFormat="1" ht="12">
      <c r="A653" s="14"/>
      <c r="B653" s="245"/>
      <c r="C653" s="246"/>
      <c r="D653" s="236" t="s">
        <v>162</v>
      </c>
      <c r="E653" s="247" t="s">
        <v>1</v>
      </c>
      <c r="F653" s="248" t="s">
        <v>86</v>
      </c>
      <c r="G653" s="246"/>
      <c r="H653" s="249">
        <v>2</v>
      </c>
      <c r="I653" s="250"/>
      <c r="J653" s="246"/>
      <c r="K653" s="246"/>
      <c r="L653" s="251"/>
      <c r="M653" s="252"/>
      <c r="N653" s="253"/>
      <c r="O653" s="253"/>
      <c r="P653" s="253"/>
      <c r="Q653" s="253"/>
      <c r="R653" s="253"/>
      <c r="S653" s="253"/>
      <c r="T653" s="25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5" t="s">
        <v>162</v>
      </c>
      <c r="AU653" s="255" t="s">
        <v>86</v>
      </c>
      <c r="AV653" s="14" t="s">
        <v>86</v>
      </c>
      <c r="AW653" s="14" t="s">
        <v>32</v>
      </c>
      <c r="AX653" s="14" t="s">
        <v>75</v>
      </c>
      <c r="AY653" s="255" t="s">
        <v>154</v>
      </c>
    </row>
    <row r="654" spans="1:51" s="13" customFormat="1" ht="12">
      <c r="A654" s="13"/>
      <c r="B654" s="234"/>
      <c r="C654" s="235"/>
      <c r="D654" s="236" t="s">
        <v>162</v>
      </c>
      <c r="E654" s="237" t="s">
        <v>1</v>
      </c>
      <c r="F654" s="238" t="s">
        <v>1517</v>
      </c>
      <c r="G654" s="235"/>
      <c r="H654" s="237" t="s">
        <v>1</v>
      </c>
      <c r="I654" s="239"/>
      <c r="J654" s="235"/>
      <c r="K654" s="235"/>
      <c r="L654" s="240"/>
      <c r="M654" s="241"/>
      <c r="N654" s="242"/>
      <c r="O654" s="242"/>
      <c r="P654" s="242"/>
      <c r="Q654" s="242"/>
      <c r="R654" s="242"/>
      <c r="S654" s="242"/>
      <c r="T654" s="24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4" t="s">
        <v>162</v>
      </c>
      <c r="AU654" s="244" t="s">
        <v>86</v>
      </c>
      <c r="AV654" s="13" t="s">
        <v>83</v>
      </c>
      <c r="AW654" s="13" t="s">
        <v>32</v>
      </c>
      <c r="AX654" s="13" t="s">
        <v>75</v>
      </c>
      <c r="AY654" s="244" t="s">
        <v>154</v>
      </c>
    </row>
    <row r="655" spans="1:51" s="14" customFormat="1" ht="12">
      <c r="A655" s="14"/>
      <c r="B655" s="245"/>
      <c r="C655" s="246"/>
      <c r="D655" s="236" t="s">
        <v>162</v>
      </c>
      <c r="E655" s="247" t="s">
        <v>1</v>
      </c>
      <c r="F655" s="248" t="s">
        <v>160</v>
      </c>
      <c r="G655" s="246"/>
      <c r="H655" s="249">
        <v>4</v>
      </c>
      <c r="I655" s="250"/>
      <c r="J655" s="246"/>
      <c r="K655" s="246"/>
      <c r="L655" s="251"/>
      <c r="M655" s="252"/>
      <c r="N655" s="253"/>
      <c r="O655" s="253"/>
      <c r="P655" s="253"/>
      <c r="Q655" s="253"/>
      <c r="R655" s="253"/>
      <c r="S655" s="253"/>
      <c r="T655" s="25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5" t="s">
        <v>162</v>
      </c>
      <c r="AU655" s="255" t="s">
        <v>86</v>
      </c>
      <c r="AV655" s="14" t="s">
        <v>86</v>
      </c>
      <c r="AW655" s="14" t="s">
        <v>32</v>
      </c>
      <c r="AX655" s="14" t="s">
        <v>75</v>
      </c>
      <c r="AY655" s="255" t="s">
        <v>154</v>
      </c>
    </row>
    <row r="656" spans="1:51" s="15" customFormat="1" ht="12">
      <c r="A656" s="15"/>
      <c r="B656" s="256"/>
      <c r="C656" s="257"/>
      <c r="D656" s="236" t="s">
        <v>162</v>
      </c>
      <c r="E656" s="258" t="s">
        <v>1</v>
      </c>
      <c r="F656" s="259" t="s">
        <v>172</v>
      </c>
      <c r="G656" s="257"/>
      <c r="H656" s="260">
        <v>6</v>
      </c>
      <c r="I656" s="261"/>
      <c r="J656" s="257"/>
      <c r="K656" s="257"/>
      <c r="L656" s="262"/>
      <c r="M656" s="263"/>
      <c r="N656" s="264"/>
      <c r="O656" s="264"/>
      <c r="P656" s="264"/>
      <c r="Q656" s="264"/>
      <c r="R656" s="264"/>
      <c r="S656" s="264"/>
      <c r="T656" s="26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66" t="s">
        <v>162</v>
      </c>
      <c r="AU656" s="266" t="s">
        <v>86</v>
      </c>
      <c r="AV656" s="15" t="s">
        <v>160</v>
      </c>
      <c r="AW656" s="15" t="s">
        <v>32</v>
      </c>
      <c r="AX656" s="15" t="s">
        <v>83</v>
      </c>
      <c r="AY656" s="266" t="s">
        <v>154</v>
      </c>
    </row>
    <row r="657" spans="1:65" s="2" customFormat="1" ht="24.15" customHeight="1">
      <c r="A657" s="39"/>
      <c r="B657" s="40"/>
      <c r="C657" s="220" t="s">
        <v>702</v>
      </c>
      <c r="D657" s="220" t="s">
        <v>156</v>
      </c>
      <c r="E657" s="221" t="s">
        <v>1728</v>
      </c>
      <c r="F657" s="222" t="s">
        <v>1729</v>
      </c>
      <c r="G657" s="223" t="s">
        <v>220</v>
      </c>
      <c r="H657" s="224">
        <v>8</v>
      </c>
      <c r="I657" s="225"/>
      <c r="J657" s="226">
        <f>ROUND(I657*H657,2)</f>
        <v>0</v>
      </c>
      <c r="K657" s="227"/>
      <c r="L657" s="45"/>
      <c r="M657" s="228" t="s">
        <v>1</v>
      </c>
      <c r="N657" s="229" t="s">
        <v>40</v>
      </c>
      <c r="O657" s="92"/>
      <c r="P657" s="230">
        <f>O657*H657</f>
        <v>0</v>
      </c>
      <c r="Q657" s="230">
        <v>0</v>
      </c>
      <c r="R657" s="230">
        <f>Q657*H657</f>
        <v>0</v>
      </c>
      <c r="S657" s="230">
        <v>0</v>
      </c>
      <c r="T657" s="231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32" t="s">
        <v>610</v>
      </c>
      <c r="AT657" s="232" t="s">
        <v>156</v>
      </c>
      <c r="AU657" s="232" t="s">
        <v>86</v>
      </c>
      <c r="AY657" s="18" t="s">
        <v>154</v>
      </c>
      <c r="BE657" s="233">
        <f>IF(N657="základní",J657,0)</f>
        <v>0</v>
      </c>
      <c r="BF657" s="233">
        <f>IF(N657="snížená",J657,0)</f>
        <v>0</v>
      </c>
      <c r="BG657" s="233">
        <f>IF(N657="zákl. přenesená",J657,0)</f>
        <v>0</v>
      </c>
      <c r="BH657" s="233">
        <f>IF(N657="sníž. přenesená",J657,0)</f>
        <v>0</v>
      </c>
      <c r="BI657" s="233">
        <f>IF(N657="nulová",J657,0)</f>
        <v>0</v>
      </c>
      <c r="BJ657" s="18" t="s">
        <v>83</v>
      </c>
      <c r="BK657" s="233">
        <f>ROUND(I657*H657,2)</f>
        <v>0</v>
      </c>
      <c r="BL657" s="18" t="s">
        <v>610</v>
      </c>
      <c r="BM657" s="232" t="s">
        <v>1730</v>
      </c>
    </row>
    <row r="658" spans="1:51" s="13" customFormat="1" ht="12">
      <c r="A658" s="13"/>
      <c r="B658" s="234"/>
      <c r="C658" s="235"/>
      <c r="D658" s="236" t="s">
        <v>162</v>
      </c>
      <c r="E658" s="237" t="s">
        <v>1</v>
      </c>
      <c r="F658" s="238" t="s">
        <v>1437</v>
      </c>
      <c r="G658" s="235"/>
      <c r="H658" s="237" t="s">
        <v>1</v>
      </c>
      <c r="I658" s="239"/>
      <c r="J658" s="235"/>
      <c r="K658" s="235"/>
      <c r="L658" s="240"/>
      <c r="M658" s="241"/>
      <c r="N658" s="242"/>
      <c r="O658" s="242"/>
      <c r="P658" s="242"/>
      <c r="Q658" s="242"/>
      <c r="R658" s="242"/>
      <c r="S658" s="242"/>
      <c r="T658" s="24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4" t="s">
        <v>162</v>
      </c>
      <c r="AU658" s="244" t="s">
        <v>86</v>
      </c>
      <c r="AV658" s="13" t="s">
        <v>83</v>
      </c>
      <c r="AW658" s="13" t="s">
        <v>32</v>
      </c>
      <c r="AX658" s="13" t="s">
        <v>75</v>
      </c>
      <c r="AY658" s="244" t="s">
        <v>154</v>
      </c>
    </row>
    <row r="659" spans="1:51" s="13" customFormat="1" ht="12">
      <c r="A659" s="13"/>
      <c r="B659" s="234"/>
      <c r="C659" s="235"/>
      <c r="D659" s="236" t="s">
        <v>162</v>
      </c>
      <c r="E659" s="237" t="s">
        <v>1</v>
      </c>
      <c r="F659" s="238" t="s">
        <v>1444</v>
      </c>
      <c r="G659" s="235"/>
      <c r="H659" s="237" t="s">
        <v>1</v>
      </c>
      <c r="I659" s="239"/>
      <c r="J659" s="235"/>
      <c r="K659" s="235"/>
      <c r="L659" s="240"/>
      <c r="M659" s="241"/>
      <c r="N659" s="242"/>
      <c r="O659" s="242"/>
      <c r="P659" s="242"/>
      <c r="Q659" s="242"/>
      <c r="R659" s="242"/>
      <c r="S659" s="242"/>
      <c r="T659" s="24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4" t="s">
        <v>162</v>
      </c>
      <c r="AU659" s="244" t="s">
        <v>86</v>
      </c>
      <c r="AV659" s="13" t="s">
        <v>83</v>
      </c>
      <c r="AW659" s="13" t="s">
        <v>32</v>
      </c>
      <c r="AX659" s="13" t="s">
        <v>75</v>
      </c>
      <c r="AY659" s="244" t="s">
        <v>154</v>
      </c>
    </row>
    <row r="660" spans="1:51" s="14" customFormat="1" ht="12">
      <c r="A660" s="14"/>
      <c r="B660" s="245"/>
      <c r="C660" s="246"/>
      <c r="D660" s="236" t="s">
        <v>162</v>
      </c>
      <c r="E660" s="247" t="s">
        <v>1</v>
      </c>
      <c r="F660" s="248" t="s">
        <v>180</v>
      </c>
      <c r="G660" s="246"/>
      <c r="H660" s="249">
        <v>3</v>
      </c>
      <c r="I660" s="250"/>
      <c r="J660" s="246"/>
      <c r="K660" s="246"/>
      <c r="L660" s="251"/>
      <c r="M660" s="252"/>
      <c r="N660" s="253"/>
      <c r="O660" s="253"/>
      <c r="P660" s="253"/>
      <c r="Q660" s="253"/>
      <c r="R660" s="253"/>
      <c r="S660" s="253"/>
      <c r="T660" s="25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5" t="s">
        <v>162</v>
      </c>
      <c r="AU660" s="255" t="s">
        <v>86</v>
      </c>
      <c r="AV660" s="14" t="s">
        <v>86</v>
      </c>
      <c r="AW660" s="14" t="s">
        <v>32</v>
      </c>
      <c r="AX660" s="14" t="s">
        <v>75</v>
      </c>
      <c r="AY660" s="255" t="s">
        <v>154</v>
      </c>
    </row>
    <row r="661" spans="1:51" s="13" customFormat="1" ht="12">
      <c r="A661" s="13"/>
      <c r="B661" s="234"/>
      <c r="C661" s="235"/>
      <c r="D661" s="236" t="s">
        <v>162</v>
      </c>
      <c r="E661" s="237" t="s">
        <v>1</v>
      </c>
      <c r="F661" s="238" t="s">
        <v>1506</v>
      </c>
      <c r="G661" s="235"/>
      <c r="H661" s="237" t="s">
        <v>1</v>
      </c>
      <c r="I661" s="239"/>
      <c r="J661" s="235"/>
      <c r="K661" s="235"/>
      <c r="L661" s="240"/>
      <c r="M661" s="241"/>
      <c r="N661" s="242"/>
      <c r="O661" s="242"/>
      <c r="P661" s="242"/>
      <c r="Q661" s="242"/>
      <c r="R661" s="242"/>
      <c r="S661" s="242"/>
      <c r="T661" s="24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4" t="s">
        <v>162</v>
      </c>
      <c r="AU661" s="244" t="s">
        <v>86</v>
      </c>
      <c r="AV661" s="13" t="s">
        <v>83</v>
      </c>
      <c r="AW661" s="13" t="s">
        <v>32</v>
      </c>
      <c r="AX661" s="13" t="s">
        <v>75</v>
      </c>
      <c r="AY661" s="244" t="s">
        <v>154</v>
      </c>
    </row>
    <row r="662" spans="1:51" s="13" customFormat="1" ht="12">
      <c r="A662" s="13"/>
      <c r="B662" s="234"/>
      <c r="C662" s="235"/>
      <c r="D662" s="236" t="s">
        <v>162</v>
      </c>
      <c r="E662" s="237" t="s">
        <v>1</v>
      </c>
      <c r="F662" s="238" t="s">
        <v>1444</v>
      </c>
      <c r="G662" s="235"/>
      <c r="H662" s="237" t="s">
        <v>1</v>
      </c>
      <c r="I662" s="239"/>
      <c r="J662" s="235"/>
      <c r="K662" s="235"/>
      <c r="L662" s="240"/>
      <c r="M662" s="241"/>
      <c r="N662" s="242"/>
      <c r="O662" s="242"/>
      <c r="P662" s="242"/>
      <c r="Q662" s="242"/>
      <c r="R662" s="242"/>
      <c r="S662" s="242"/>
      <c r="T662" s="24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4" t="s">
        <v>162</v>
      </c>
      <c r="AU662" s="244" t="s">
        <v>86</v>
      </c>
      <c r="AV662" s="13" t="s">
        <v>83</v>
      </c>
      <c r="AW662" s="13" t="s">
        <v>32</v>
      </c>
      <c r="AX662" s="13" t="s">
        <v>75</v>
      </c>
      <c r="AY662" s="244" t="s">
        <v>154</v>
      </c>
    </row>
    <row r="663" spans="1:51" s="14" customFormat="1" ht="12">
      <c r="A663" s="14"/>
      <c r="B663" s="245"/>
      <c r="C663" s="246"/>
      <c r="D663" s="236" t="s">
        <v>162</v>
      </c>
      <c r="E663" s="247" t="s">
        <v>1</v>
      </c>
      <c r="F663" s="248" t="s">
        <v>180</v>
      </c>
      <c r="G663" s="246"/>
      <c r="H663" s="249">
        <v>3</v>
      </c>
      <c r="I663" s="250"/>
      <c r="J663" s="246"/>
      <c r="K663" s="246"/>
      <c r="L663" s="251"/>
      <c r="M663" s="252"/>
      <c r="N663" s="253"/>
      <c r="O663" s="253"/>
      <c r="P663" s="253"/>
      <c r="Q663" s="253"/>
      <c r="R663" s="253"/>
      <c r="S663" s="253"/>
      <c r="T663" s="25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5" t="s">
        <v>162</v>
      </c>
      <c r="AU663" s="255" t="s">
        <v>86</v>
      </c>
      <c r="AV663" s="14" t="s">
        <v>86</v>
      </c>
      <c r="AW663" s="14" t="s">
        <v>32</v>
      </c>
      <c r="AX663" s="14" t="s">
        <v>75</v>
      </c>
      <c r="AY663" s="255" t="s">
        <v>154</v>
      </c>
    </row>
    <row r="664" spans="1:51" s="13" customFormat="1" ht="12">
      <c r="A664" s="13"/>
      <c r="B664" s="234"/>
      <c r="C664" s="235"/>
      <c r="D664" s="236" t="s">
        <v>162</v>
      </c>
      <c r="E664" s="237" t="s">
        <v>1</v>
      </c>
      <c r="F664" s="238" t="s">
        <v>1440</v>
      </c>
      <c r="G664" s="235"/>
      <c r="H664" s="237" t="s">
        <v>1</v>
      </c>
      <c r="I664" s="239"/>
      <c r="J664" s="235"/>
      <c r="K664" s="235"/>
      <c r="L664" s="240"/>
      <c r="M664" s="241"/>
      <c r="N664" s="242"/>
      <c r="O664" s="242"/>
      <c r="P664" s="242"/>
      <c r="Q664" s="242"/>
      <c r="R664" s="242"/>
      <c r="S664" s="242"/>
      <c r="T664" s="24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4" t="s">
        <v>162</v>
      </c>
      <c r="AU664" s="244" t="s">
        <v>86</v>
      </c>
      <c r="AV664" s="13" t="s">
        <v>83</v>
      </c>
      <c r="AW664" s="13" t="s">
        <v>32</v>
      </c>
      <c r="AX664" s="13" t="s">
        <v>75</v>
      </c>
      <c r="AY664" s="244" t="s">
        <v>154</v>
      </c>
    </row>
    <row r="665" spans="1:51" s="13" customFormat="1" ht="12">
      <c r="A665" s="13"/>
      <c r="B665" s="234"/>
      <c r="C665" s="235"/>
      <c r="D665" s="236" t="s">
        <v>162</v>
      </c>
      <c r="E665" s="237" t="s">
        <v>1</v>
      </c>
      <c r="F665" s="238" t="s">
        <v>1444</v>
      </c>
      <c r="G665" s="235"/>
      <c r="H665" s="237" t="s">
        <v>1</v>
      </c>
      <c r="I665" s="239"/>
      <c r="J665" s="235"/>
      <c r="K665" s="235"/>
      <c r="L665" s="240"/>
      <c r="M665" s="241"/>
      <c r="N665" s="242"/>
      <c r="O665" s="242"/>
      <c r="P665" s="242"/>
      <c r="Q665" s="242"/>
      <c r="R665" s="242"/>
      <c r="S665" s="242"/>
      <c r="T665" s="24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4" t="s">
        <v>162</v>
      </c>
      <c r="AU665" s="244" t="s">
        <v>86</v>
      </c>
      <c r="AV665" s="13" t="s">
        <v>83</v>
      </c>
      <c r="AW665" s="13" t="s">
        <v>32</v>
      </c>
      <c r="AX665" s="13" t="s">
        <v>75</v>
      </c>
      <c r="AY665" s="244" t="s">
        <v>154</v>
      </c>
    </row>
    <row r="666" spans="1:51" s="14" customFormat="1" ht="12">
      <c r="A666" s="14"/>
      <c r="B666" s="245"/>
      <c r="C666" s="246"/>
      <c r="D666" s="236" t="s">
        <v>162</v>
      </c>
      <c r="E666" s="247" t="s">
        <v>1</v>
      </c>
      <c r="F666" s="248" t="s">
        <v>86</v>
      </c>
      <c r="G666" s="246"/>
      <c r="H666" s="249">
        <v>2</v>
      </c>
      <c r="I666" s="250"/>
      <c r="J666" s="246"/>
      <c r="K666" s="246"/>
      <c r="L666" s="251"/>
      <c r="M666" s="252"/>
      <c r="N666" s="253"/>
      <c r="O666" s="253"/>
      <c r="P666" s="253"/>
      <c r="Q666" s="253"/>
      <c r="R666" s="253"/>
      <c r="S666" s="253"/>
      <c r="T666" s="25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5" t="s">
        <v>162</v>
      </c>
      <c r="AU666" s="255" t="s">
        <v>86</v>
      </c>
      <c r="AV666" s="14" t="s">
        <v>86</v>
      </c>
      <c r="AW666" s="14" t="s">
        <v>32</v>
      </c>
      <c r="AX666" s="14" t="s">
        <v>75</v>
      </c>
      <c r="AY666" s="255" t="s">
        <v>154</v>
      </c>
    </row>
    <row r="667" spans="1:51" s="15" customFormat="1" ht="12">
      <c r="A667" s="15"/>
      <c r="B667" s="256"/>
      <c r="C667" s="257"/>
      <c r="D667" s="236" t="s">
        <v>162</v>
      </c>
      <c r="E667" s="258" t="s">
        <v>1</v>
      </c>
      <c r="F667" s="259" t="s">
        <v>172</v>
      </c>
      <c r="G667" s="257"/>
      <c r="H667" s="260">
        <v>8</v>
      </c>
      <c r="I667" s="261"/>
      <c r="J667" s="257"/>
      <c r="K667" s="257"/>
      <c r="L667" s="262"/>
      <c r="M667" s="263"/>
      <c r="N667" s="264"/>
      <c r="O667" s="264"/>
      <c r="P667" s="264"/>
      <c r="Q667" s="264"/>
      <c r="R667" s="264"/>
      <c r="S667" s="264"/>
      <c r="T667" s="26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66" t="s">
        <v>162</v>
      </c>
      <c r="AU667" s="266" t="s">
        <v>86</v>
      </c>
      <c r="AV667" s="15" t="s">
        <v>160</v>
      </c>
      <c r="AW667" s="15" t="s">
        <v>32</v>
      </c>
      <c r="AX667" s="15" t="s">
        <v>83</v>
      </c>
      <c r="AY667" s="266" t="s">
        <v>154</v>
      </c>
    </row>
    <row r="668" spans="1:65" s="2" customFormat="1" ht="21.75" customHeight="1">
      <c r="A668" s="39"/>
      <c r="B668" s="40"/>
      <c r="C668" s="220" t="s">
        <v>707</v>
      </c>
      <c r="D668" s="220" t="s">
        <v>156</v>
      </c>
      <c r="E668" s="221" t="s">
        <v>1731</v>
      </c>
      <c r="F668" s="222" t="s">
        <v>1732</v>
      </c>
      <c r="G668" s="223" t="s">
        <v>220</v>
      </c>
      <c r="H668" s="224">
        <v>6</v>
      </c>
      <c r="I668" s="225"/>
      <c r="J668" s="226">
        <f>ROUND(I668*H668,2)</f>
        <v>0</v>
      </c>
      <c r="K668" s="227"/>
      <c r="L668" s="45"/>
      <c r="M668" s="228" t="s">
        <v>1</v>
      </c>
      <c r="N668" s="229" t="s">
        <v>40</v>
      </c>
      <c r="O668" s="92"/>
      <c r="P668" s="230">
        <f>O668*H668</f>
        <v>0</v>
      </c>
      <c r="Q668" s="230">
        <v>0.00057</v>
      </c>
      <c r="R668" s="230">
        <f>Q668*H668</f>
        <v>0.00342</v>
      </c>
      <c r="S668" s="230">
        <v>0</v>
      </c>
      <c r="T668" s="231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32" t="s">
        <v>610</v>
      </c>
      <c r="AT668" s="232" t="s">
        <v>156</v>
      </c>
      <c r="AU668" s="232" t="s">
        <v>86</v>
      </c>
      <c r="AY668" s="18" t="s">
        <v>154</v>
      </c>
      <c r="BE668" s="233">
        <f>IF(N668="základní",J668,0)</f>
        <v>0</v>
      </c>
      <c r="BF668" s="233">
        <f>IF(N668="snížená",J668,0)</f>
        <v>0</v>
      </c>
      <c r="BG668" s="233">
        <f>IF(N668="zákl. přenesená",J668,0)</f>
        <v>0</v>
      </c>
      <c r="BH668" s="233">
        <f>IF(N668="sníž. přenesená",J668,0)</f>
        <v>0</v>
      </c>
      <c r="BI668" s="233">
        <f>IF(N668="nulová",J668,0)</f>
        <v>0</v>
      </c>
      <c r="BJ668" s="18" t="s">
        <v>83</v>
      </c>
      <c r="BK668" s="233">
        <f>ROUND(I668*H668,2)</f>
        <v>0</v>
      </c>
      <c r="BL668" s="18" t="s">
        <v>610</v>
      </c>
      <c r="BM668" s="232" t="s">
        <v>1733</v>
      </c>
    </row>
    <row r="669" spans="1:51" s="13" customFormat="1" ht="12">
      <c r="A669" s="13"/>
      <c r="B669" s="234"/>
      <c r="C669" s="235"/>
      <c r="D669" s="236" t="s">
        <v>162</v>
      </c>
      <c r="E669" s="237" t="s">
        <v>1</v>
      </c>
      <c r="F669" s="238" t="s">
        <v>1437</v>
      </c>
      <c r="G669" s="235"/>
      <c r="H669" s="237" t="s">
        <v>1</v>
      </c>
      <c r="I669" s="239"/>
      <c r="J669" s="235"/>
      <c r="K669" s="235"/>
      <c r="L669" s="240"/>
      <c r="M669" s="241"/>
      <c r="N669" s="242"/>
      <c r="O669" s="242"/>
      <c r="P669" s="242"/>
      <c r="Q669" s="242"/>
      <c r="R669" s="242"/>
      <c r="S669" s="242"/>
      <c r="T669" s="24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4" t="s">
        <v>162</v>
      </c>
      <c r="AU669" s="244" t="s">
        <v>86</v>
      </c>
      <c r="AV669" s="13" t="s">
        <v>83</v>
      </c>
      <c r="AW669" s="13" t="s">
        <v>32</v>
      </c>
      <c r="AX669" s="13" t="s">
        <v>75</v>
      </c>
      <c r="AY669" s="244" t="s">
        <v>154</v>
      </c>
    </row>
    <row r="670" spans="1:51" s="13" customFormat="1" ht="12">
      <c r="A670" s="13"/>
      <c r="B670" s="234"/>
      <c r="C670" s="235"/>
      <c r="D670" s="236" t="s">
        <v>162</v>
      </c>
      <c r="E670" s="237" t="s">
        <v>1</v>
      </c>
      <c r="F670" s="238" t="s">
        <v>1444</v>
      </c>
      <c r="G670" s="235"/>
      <c r="H670" s="237" t="s">
        <v>1</v>
      </c>
      <c r="I670" s="239"/>
      <c r="J670" s="235"/>
      <c r="K670" s="235"/>
      <c r="L670" s="240"/>
      <c r="M670" s="241"/>
      <c r="N670" s="242"/>
      <c r="O670" s="242"/>
      <c r="P670" s="242"/>
      <c r="Q670" s="242"/>
      <c r="R670" s="242"/>
      <c r="S670" s="242"/>
      <c r="T670" s="24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4" t="s">
        <v>162</v>
      </c>
      <c r="AU670" s="244" t="s">
        <v>86</v>
      </c>
      <c r="AV670" s="13" t="s">
        <v>83</v>
      </c>
      <c r="AW670" s="13" t="s">
        <v>32</v>
      </c>
      <c r="AX670" s="13" t="s">
        <v>75</v>
      </c>
      <c r="AY670" s="244" t="s">
        <v>154</v>
      </c>
    </row>
    <row r="671" spans="1:51" s="14" customFormat="1" ht="12">
      <c r="A671" s="14"/>
      <c r="B671" s="245"/>
      <c r="C671" s="246"/>
      <c r="D671" s="236" t="s">
        <v>162</v>
      </c>
      <c r="E671" s="247" t="s">
        <v>1</v>
      </c>
      <c r="F671" s="248" t="s">
        <v>180</v>
      </c>
      <c r="G671" s="246"/>
      <c r="H671" s="249">
        <v>3</v>
      </c>
      <c r="I671" s="250"/>
      <c r="J671" s="246"/>
      <c r="K671" s="246"/>
      <c r="L671" s="251"/>
      <c r="M671" s="252"/>
      <c r="N671" s="253"/>
      <c r="O671" s="253"/>
      <c r="P671" s="253"/>
      <c r="Q671" s="253"/>
      <c r="R671" s="253"/>
      <c r="S671" s="253"/>
      <c r="T671" s="25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5" t="s">
        <v>162</v>
      </c>
      <c r="AU671" s="255" t="s">
        <v>86</v>
      </c>
      <c r="AV671" s="14" t="s">
        <v>86</v>
      </c>
      <c r="AW671" s="14" t="s">
        <v>32</v>
      </c>
      <c r="AX671" s="14" t="s">
        <v>75</v>
      </c>
      <c r="AY671" s="255" t="s">
        <v>154</v>
      </c>
    </row>
    <row r="672" spans="1:51" s="13" customFormat="1" ht="12">
      <c r="A672" s="13"/>
      <c r="B672" s="234"/>
      <c r="C672" s="235"/>
      <c r="D672" s="236" t="s">
        <v>162</v>
      </c>
      <c r="E672" s="237" t="s">
        <v>1</v>
      </c>
      <c r="F672" s="238" t="s">
        <v>1506</v>
      </c>
      <c r="G672" s="235"/>
      <c r="H672" s="237" t="s">
        <v>1</v>
      </c>
      <c r="I672" s="239"/>
      <c r="J672" s="235"/>
      <c r="K672" s="235"/>
      <c r="L672" s="240"/>
      <c r="M672" s="241"/>
      <c r="N672" s="242"/>
      <c r="O672" s="242"/>
      <c r="P672" s="242"/>
      <c r="Q672" s="242"/>
      <c r="R672" s="242"/>
      <c r="S672" s="242"/>
      <c r="T672" s="24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4" t="s">
        <v>162</v>
      </c>
      <c r="AU672" s="244" t="s">
        <v>86</v>
      </c>
      <c r="AV672" s="13" t="s">
        <v>83</v>
      </c>
      <c r="AW672" s="13" t="s">
        <v>32</v>
      </c>
      <c r="AX672" s="13" t="s">
        <v>75</v>
      </c>
      <c r="AY672" s="244" t="s">
        <v>154</v>
      </c>
    </row>
    <row r="673" spans="1:51" s="13" customFormat="1" ht="12">
      <c r="A673" s="13"/>
      <c r="B673" s="234"/>
      <c r="C673" s="235"/>
      <c r="D673" s="236" t="s">
        <v>162</v>
      </c>
      <c r="E673" s="237" t="s">
        <v>1</v>
      </c>
      <c r="F673" s="238" t="s">
        <v>1444</v>
      </c>
      <c r="G673" s="235"/>
      <c r="H673" s="237" t="s">
        <v>1</v>
      </c>
      <c r="I673" s="239"/>
      <c r="J673" s="235"/>
      <c r="K673" s="235"/>
      <c r="L673" s="240"/>
      <c r="M673" s="241"/>
      <c r="N673" s="242"/>
      <c r="O673" s="242"/>
      <c r="P673" s="242"/>
      <c r="Q673" s="242"/>
      <c r="R673" s="242"/>
      <c r="S673" s="242"/>
      <c r="T673" s="24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4" t="s">
        <v>162</v>
      </c>
      <c r="AU673" s="244" t="s">
        <v>86</v>
      </c>
      <c r="AV673" s="13" t="s">
        <v>83</v>
      </c>
      <c r="AW673" s="13" t="s">
        <v>32</v>
      </c>
      <c r="AX673" s="13" t="s">
        <v>75</v>
      </c>
      <c r="AY673" s="244" t="s">
        <v>154</v>
      </c>
    </row>
    <row r="674" spans="1:51" s="14" customFormat="1" ht="12">
      <c r="A674" s="14"/>
      <c r="B674" s="245"/>
      <c r="C674" s="246"/>
      <c r="D674" s="236" t="s">
        <v>162</v>
      </c>
      <c r="E674" s="247" t="s">
        <v>1</v>
      </c>
      <c r="F674" s="248" t="s">
        <v>180</v>
      </c>
      <c r="G674" s="246"/>
      <c r="H674" s="249">
        <v>3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5" t="s">
        <v>162</v>
      </c>
      <c r="AU674" s="255" t="s">
        <v>86</v>
      </c>
      <c r="AV674" s="14" t="s">
        <v>86</v>
      </c>
      <c r="AW674" s="14" t="s">
        <v>32</v>
      </c>
      <c r="AX674" s="14" t="s">
        <v>75</v>
      </c>
      <c r="AY674" s="255" t="s">
        <v>154</v>
      </c>
    </row>
    <row r="675" spans="1:51" s="15" customFormat="1" ht="12">
      <c r="A675" s="15"/>
      <c r="B675" s="256"/>
      <c r="C675" s="257"/>
      <c r="D675" s="236" t="s">
        <v>162</v>
      </c>
      <c r="E675" s="258" t="s">
        <v>1</v>
      </c>
      <c r="F675" s="259" t="s">
        <v>172</v>
      </c>
      <c r="G675" s="257"/>
      <c r="H675" s="260">
        <v>6</v>
      </c>
      <c r="I675" s="261"/>
      <c r="J675" s="257"/>
      <c r="K675" s="257"/>
      <c r="L675" s="262"/>
      <c r="M675" s="263"/>
      <c r="N675" s="264"/>
      <c r="O675" s="264"/>
      <c r="P675" s="264"/>
      <c r="Q675" s="264"/>
      <c r="R675" s="264"/>
      <c r="S675" s="264"/>
      <c r="T675" s="26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66" t="s">
        <v>162</v>
      </c>
      <c r="AU675" s="266" t="s">
        <v>86</v>
      </c>
      <c r="AV675" s="15" t="s">
        <v>160</v>
      </c>
      <c r="AW675" s="15" t="s">
        <v>32</v>
      </c>
      <c r="AX675" s="15" t="s">
        <v>83</v>
      </c>
      <c r="AY675" s="266" t="s">
        <v>154</v>
      </c>
    </row>
    <row r="676" spans="1:65" s="2" customFormat="1" ht="21.75" customHeight="1">
      <c r="A676" s="39"/>
      <c r="B676" s="40"/>
      <c r="C676" s="220" t="s">
        <v>713</v>
      </c>
      <c r="D676" s="220" t="s">
        <v>156</v>
      </c>
      <c r="E676" s="221" t="s">
        <v>1734</v>
      </c>
      <c r="F676" s="222" t="s">
        <v>1735</v>
      </c>
      <c r="G676" s="223" t="s">
        <v>220</v>
      </c>
      <c r="H676" s="224">
        <v>10</v>
      </c>
      <c r="I676" s="225"/>
      <c r="J676" s="226">
        <f>ROUND(I676*H676,2)</f>
        <v>0</v>
      </c>
      <c r="K676" s="227"/>
      <c r="L676" s="45"/>
      <c r="M676" s="228" t="s">
        <v>1</v>
      </c>
      <c r="N676" s="229" t="s">
        <v>40</v>
      </c>
      <c r="O676" s="92"/>
      <c r="P676" s="230">
        <f>O676*H676</f>
        <v>0</v>
      </c>
      <c r="Q676" s="230">
        <v>0.00034</v>
      </c>
      <c r="R676" s="230">
        <f>Q676*H676</f>
        <v>0.0034000000000000002</v>
      </c>
      <c r="S676" s="230">
        <v>0</v>
      </c>
      <c r="T676" s="231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32" t="s">
        <v>610</v>
      </c>
      <c r="AT676" s="232" t="s">
        <v>156</v>
      </c>
      <c r="AU676" s="232" t="s">
        <v>86</v>
      </c>
      <c r="AY676" s="18" t="s">
        <v>154</v>
      </c>
      <c r="BE676" s="233">
        <f>IF(N676="základní",J676,0)</f>
        <v>0</v>
      </c>
      <c r="BF676" s="233">
        <f>IF(N676="snížená",J676,0)</f>
        <v>0</v>
      </c>
      <c r="BG676" s="233">
        <f>IF(N676="zákl. přenesená",J676,0)</f>
        <v>0</v>
      </c>
      <c r="BH676" s="233">
        <f>IF(N676="sníž. přenesená",J676,0)</f>
        <v>0</v>
      </c>
      <c r="BI676" s="233">
        <f>IF(N676="nulová",J676,0)</f>
        <v>0</v>
      </c>
      <c r="BJ676" s="18" t="s">
        <v>83</v>
      </c>
      <c r="BK676" s="233">
        <f>ROUND(I676*H676,2)</f>
        <v>0</v>
      </c>
      <c r="BL676" s="18" t="s">
        <v>610</v>
      </c>
      <c r="BM676" s="232" t="s">
        <v>1736</v>
      </c>
    </row>
    <row r="677" spans="1:51" s="13" customFormat="1" ht="12">
      <c r="A677" s="13"/>
      <c r="B677" s="234"/>
      <c r="C677" s="235"/>
      <c r="D677" s="236" t="s">
        <v>162</v>
      </c>
      <c r="E677" s="237" t="s">
        <v>1</v>
      </c>
      <c r="F677" s="238" t="s">
        <v>1437</v>
      </c>
      <c r="G677" s="235"/>
      <c r="H677" s="237" t="s">
        <v>1</v>
      </c>
      <c r="I677" s="239"/>
      <c r="J677" s="235"/>
      <c r="K677" s="235"/>
      <c r="L677" s="240"/>
      <c r="M677" s="241"/>
      <c r="N677" s="242"/>
      <c r="O677" s="242"/>
      <c r="P677" s="242"/>
      <c r="Q677" s="242"/>
      <c r="R677" s="242"/>
      <c r="S677" s="242"/>
      <c r="T677" s="24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4" t="s">
        <v>162</v>
      </c>
      <c r="AU677" s="244" t="s">
        <v>86</v>
      </c>
      <c r="AV677" s="13" t="s">
        <v>83</v>
      </c>
      <c r="AW677" s="13" t="s">
        <v>32</v>
      </c>
      <c r="AX677" s="13" t="s">
        <v>75</v>
      </c>
      <c r="AY677" s="244" t="s">
        <v>154</v>
      </c>
    </row>
    <row r="678" spans="1:51" s="13" customFormat="1" ht="12">
      <c r="A678" s="13"/>
      <c r="B678" s="234"/>
      <c r="C678" s="235"/>
      <c r="D678" s="236" t="s">
        <v>162</v>
      </c>
      <c r="E678" s="237" t="s">
        <v>1</v>
      </c>
      <c r="F678" s="238" t="s">
        <v>1444</v>
      </c>
      <c r="G678" s="235"/>
      <c r="H678" s="237" t="s">
        <v>1</v>
      </c>
      <c r="I678" s="239"/>
      <c r="J678" s="235"/>
      <c r="K678" s="235"/>
      <c r="L678" s="240"/>
      <c r="M678" s="241"/>
      <c r="N678" s="242"/>
      <c r="O678" s="242"/>
      <c r="P678" s="242"/>
      <c r="Q678" s="242"/>
      <c r="R678" s="242"/>
      <c r="S678" s="242"/>
      <c r="T678" s="24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4" t="s">
        <v>162</v>
      </c>
      <c r="AU678" s="244" t="s">
        <v>86</v>
      </c>
      <c r="AV678" s="13" t="s">
        <v>83</v>
      </c>
      <c r="AW678" s="13" t="s">
        <v>32</v>
      </c>
      <c r="AX678" s="13" t="s">
        <v>75</v>
      </c>
      <c r="AY678" s="244" t="s">
        <v>154</v>
      </c>
    </row>
    <row r="679" spans="1:51" s="14" customFormat="1" ht="12">
      <c r="A679" s="14"/>
      <c r="B679" s="245"/>
      <c r="C679" s="246"/>
      <c r="D679" s="236" t="s">
        <v>162</v>
      </c>
      <c r="E679" s="247" t="s">
        <v>1</v>
      </c>
      <c r="F679" s="248" t="s">
        <v>193</v>
      </c>
      <c r="G679" s="246"/>
      <c r="H679" s="249">
        <v>6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5" t="s">
        <v>162</v>
      </c>
      <c r="AU679" s="255" t="s">
        <v>86</v>
      </c>
      <c r="AV679" s="14" t="s">
        <v>86</v>
      </c>
      <c r="AW679" s="14" t="s">
        <v>32</v>
      </c>
      <c r="AX679" s="14" t="s">
        <v>75</v>
      </c>
      <c r="AY679" s="255" t="s">
        <v>154</v>
      </c>
    </row>
    <row r="680" spans="1:51" s="13" customFormat="1" ht="12">
      <c r="A680" s="13"/>
      <c r="B680" s="234"/>
      <c r="C680" s="235"/>
      <c r="D680" s="236" t="s">
        <v>162</v>
      </c>
      <c r="E680" s="237" t="s">
        <v>1</v>
      </c>
      <c r="F680" s="238" t="s">
        <v>1506</v>
      </c>
      <c r="G680" s="235"/>
      <c r="H680" s="237" t="s">
        <v>1</v>
      </c>
      <c r="I680" s="239"/>
      <c r="J680" s="235"/>
      <c r="K680" s="235"/>
      <c r="L680" s="240"/>
      <c r="M680" s="241"/>
      <c r="N680" s="242"/>
      <c r="O680" s="242"/>
      <c r="P680" s="242"/>
      <c r="Q680" s="242"/>
      <c r="R680" s="242"/>
      <c r="S680" s="242"/>
      <c r="T680" s="24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4" t="s">
        <v>162</v>
      </c>
      <c r="AU680" s="244" t="s">
        <v>86</v>
      </c>
      <c r="AV680" s="13" t="s">
        <v>83</v>
      </c>
      <c r="AW680" s="13" t="s">
        <v>32</v>
      </c>
      <c r="AX680" s="13" t="s">
        <v>75</v>
      </c>
      <c r="AY680" s="244" t="s">
        <v>154</v>
      </c>
    </row>
    <row r="681" spans="1:51" s="13" customFormat="1" ht="12">
      <c r="A681" s="13"/>
      <c r="B681" s="234"/>
      <c r="C681" s="235"/>
      <c r="D681" s="236" t="s">
        <v>162</v>
      </c>
      <c r="E681" s="237" t="s">
        <v>1</v>
      </c>
      <c r="F681" s="238" t="s">
        <v>1444</v>
      </c>
      <c r="G681" s="235"/>
      <c r="H681" s="237" t="s">
        <v>1</v>
      </c>
      <c r="I681" s="239"/>
      <c r="J681" s="235"/>
      <c r="K681" s="235"/>
      <c r="L681" s="240"/>
      <c r="M681" s="241"/>
      <c r="N681" s="242"/>
      <c r="O681" s="242"/>
      <c r="P681" s="242"/>
      <c r="Q681" s="242"/>
      <c r="R681" s="242"/>
      <c r="S681" s="242"/>
      <c r="T681" s="24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4" t="s">
        <v>162</v>
      </c>
      <c r="AU681" s="244" t="s">
        <v>86</v>
      </c>
      <c r="AV681" s="13" t="s">
        <v>83</v>
      </c>
      <c r="AW681" s="13" t="s">
        <v>32</v>
      </c>
      <c r="AX681" s="13" t="s">
        <v>75</v>
      </c>
      <c r="AY681" s="244" t="s">
        <v>154</v>
      </c>
    </row>
    <row r="682" spans="1:51" s="14" customFormat="1" ht="12">
      <c r="A682" s="14"/>
      <c r="B682" s="245"/>
      <c r="C682" s="246"/>
      <c r="D682" s="236" t="s">
        <v>162</v>
      </c>
      <c r="E682" s="247" t="s">
        <v>1</v>
      </c>
      <c r="F682" s="248" t="s">
        <v>86</v>
      </c>
      <c r="G682" s="246"/>
      <c r="H682" s="249">
        <v>2</v>
      </c>
      <c r="I682" s="250"/>
      <c r="J682" s="246"/>
      <c r="K682" s="246"/>
      <c r="L682" s="251"/>
      <c r="M682" s="252"/>
      <c r="N682" s="253"/>
      <c r="O682" s="253"/>
      <c r="P682" s="253"/>
      <c r="Q682" s="253"/>
      <c r="R682" s="253"/>
      <c r="S682" s="253"/>
      <c r="T682" s="25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5" t="s">
        <v>162</v>
      </c>
      <c r="AU682" s="255" t="s">
        <v>86</v>
      </c>
      <c r="AV682" s="14" t="s">
        <v>86</v>
      </c>
      <c r="AW682" s="14" t="s">
        <v>32</v>
      </c>
      <c r="AX682" s="14" t="s">
        <v>75</v>
      </c>
      <c r="AY682" s="255" t="s">
        <v>154</v>
      </c>
    </row>
    <row r="683" spans="1:51" s="13" customFormat="1" ht="12">
      <c r="A683" s="13"/>
      <c r="B683" s="234"/>
      <c r="C683" s="235"/>
      <c r="D683" s="236" t="s">
        <v>162</v>
      </c>
      <c r="E683" s="237" t="s">
        <v>1</v>
      </c>
      <c r="F683" s="238" t="s">
        <v>1440</v>
      </c>
      <c r="G683" s="235"/>
      <c r="H683" s="237" t="s">
        <v>1</v>
      </c>
      <c r="I683" s="239"/>
      <c r="J683" s="235"/>
      <c r="K683" s="235"/>
      <c r="L683" s="240"/>
      <c r="M683" s="241"/>
      <c r="N683" s="242"/>
      <c r="O683" s="242"/>
      <c r="P683" s="242"/>
      <c r="Q683" s="242"/>
      <c r="R683" s="242"/>
      <c r="S683" s="242"/>
      <c r="T683" s="24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4" t="s">
        <v>162</v>
      </c>
      <c r="AU683" s="244" t="s">
        <v>86</v>
      </c>
      <c r="AV683" s="13" t="s">
        <v>83</v>
      </c>
      <c r="AW683" s="13" t="s">
        <v>32</v>
      </c>
      <c r="AX683" s="13" t="s">
        <v>75</v>
      </c>
      <c r="AY683" s="244" t="s">
        <v>154</v>
      </c>
    </row>
    <row r="684" spans="1:51" s="13" customFormat="1" ht="12">
      <c r="A684" s="13"/>
      <c r="B684" s="234"/>
      <c r="C684" s="235"/>
      <c r="D684" s="236" t="s">
        <v>162</v>
      </c>
      <c r="E684" s="237" t="s">
        <v>1</v>
      </c>
      <c r="F684" s="238" t="s">
        <v>1444</v>
      </c>
      <c r="G684" s="235"/>
      <c r="H684" s="237" t="s">
        <v>1</v>
      </c>
      <c r="I684" s="239"/>
      <c r="J684" s="235"/>
      <c r="K684" s="235"/>
      <c r="L684" s="240"/>
      <c r="M684" s="241"/>
      <c r="N684" s="242"/>
      <c r="O684" s="242"/>
      <c r="P684" s="242"/>
      <c r="Q684" s="242"/>
      <c r="R684" s="242"/>
      <c r="S684" s="242"/>
      <c r="T684" s="24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4" t="s">
        <v>162</v>
      </c>
      <c r="AU684" s="244" t="s">
        <v>86</v>
      </c>
      <c r="AV684" s="13" t="s">
        <v>83</v>
      </c>
      <c r="AW684" s="13" t="s">
        <v>32</v>
      </c>
      <c r="AX684" s="13" t="s">
        <v>75</v>
      </c>
      <c r="AY684" s="244" t="s">
        <v>154</v>
      </c>
    </row>
    <row r="685" spans="1:51" s="14" customFormat="1" ht="12">
      <c r="A685" s="14"/>
      <c r="B685" s="245"/>
      <c r="C685" s="246"/>
      <c r="D685" s="236" t="s">
        <v>162</v>
      </c>
      <c r="E685" s="247" t="s">
        <v>1</v>
      </c>
      <c r="F685" s="248" t="s">
        <v>86</v>
      </c>
      <c r="G685" s="246"/>
      <c r="H685" s="249">
        <v>2</v>
      </c>
      <c r="I685" s="250"/>
      <c r="J685" s="246"/>
      <c r="K685" s="246"/>
      <c r="L685" s="251"/>
      <c r="M685" s="252"/>
      <c r="N685" s="253"/>
      <c r="O685" s="253"/>
      <c r="P685" s="253"/>
      <c r="Q685" s="253"/>
      <c r="R685" s="253"/>
      <c r="S685" s="253"/>
      <c r="T685" s="25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5" t="s">
        <v>162</v>
      </c>
      <c r="AU685" s="255" t="s">
        <v>86</v>
      </c>
      <c r="AV685" s="14" t="s">
        <v>86</v>
      </c>
      <c r="AW685" s="14" t="s">
        <v>32</v>
      </c>
      <c r="AX685" s="14" t="s">
        <v>75</v>
      </c>
      <c r="AY685" s="255" t="s">
        <v>154</v>
      </c>
    </row>
    <row r="686" spans="1:51" s="15" customFormat="1" ht="12">
      <c r="A686" s="15"/>
      <c r="B686" s="256"/>
      <c r="C686" s="257"/>
      <c r="D686" s="236" t="s">
        <v>162</v>
      </c>
      <c r="E686" s="258" t="s">
        <v>1</v>
      </c>
      <c r="F686" s="259" t="s">
        <v>172</v>
      </c>
      <c r="G686" s="257"/>
      <c r="H686" s="260">
        <v>10</v>
      </c>
      <c r="I686" s="261"/>
      <c r="J686" s="257"/>
      <c r="K686" s="257"/>
      <c r="L686" s="262"/>
      <c r="M686" s="263"/>
      <c r="N686" s="264"/>
      <c r="O686" s="264"/>
      <c r="P686" s="264"/>
      <c r="Q686" s="264"/>
      <c r="R686" s="264"/>
      <c r="S686" s="264"/>
      <c r="T686" s="26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6" t="s">
        <v>162</v>
      </c>
      <c r="AU686" s="266" t="s">
        <v>86</v>
      </c>
      <c r="AV686" s="15" t="s">
        <v>160</v>
      </c>
      <c r="AW686" s="15" t="s">
        <v>32</v>
      </c>
      <c r="AX686" s="15" t="s">
        <v>83</v>
      </c>
      <c r="AY686" s="266" t="s">
        <v>154</v>
      </c>
    </row>
    <row r="687" spans="1:65" s="2" customFormat="1" ht="21.75" customHeight="1">
      <c r="A687" s="39"/>
      <c r="B687" s="40"/>
      <c r="C687" s="220" t="s">
        <v>720</v>
      </c>
      <c r="D687" s="220" t="s">
        <v>156</v>
      </c>
      <c r="E687" s="221" t="s">
        <v>1737</v>
      </c>
      <c r="F687" s="222" t="s">
        <v>1738</v>
      </c>
      <c r="G687" s="223" t="s">
        <v>220</v>
      </c>
      <c r="H687" s="224">
        <v>2</v>
      </c>
      <c r="I687" s="225"/>
      <c r="J687" s="226">
        <f>ROUND(I687*H687,2)</f>
        <v>0</v>
      </c>
      <c r="K687" s="227"/>
      <c r="L687" s="45"/>
      <c r="M687" s="228" t="s">
        <v>1</v>
      </c>
      <c r="N687" s="229" t="s">
        <v>40</v>
      </c>
      <c r="O687" s="92"/>
      <c r="P687" s="230">
        <f>O687*H687</f>
        <v>0</v>
      </c>
      <c r="Q687" s="230">
        <v>0.0005</v>
      </c>
      <c r="R687" s="230">
        <f>Q687*H687</f>
        <v>0.001</v>
      </c>
      <c r="S687" s="230">
        <v>0</v>
      </c>
      <c r="T687" s="231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32" t="s">
        <v>610</v>
      </c>
      <c r="AT687" s="232" t="s">
        <v>156</v>
      </c>
      <c r="AU687" s="232" t="s">
        <v>86</v>
      </c>
      <c r="AY687" s="18" t="s">
        <v>154</v>
      </c>
      <c r="BE687" s="233">
        <f>IF(N687="základní",J687,0)</f>
        <v>0</v>
      </c>
      <c r="BF687" s="233">
        <f>IF(N687="snížená",J687,0)</f>
        <v>0</v>
      </c>
      <c r="BG687" s="233">
        <f>IF(N687="zákl. přenesená",J687,0)</f>
        <v>0</v>
      </c>
      <c r="BH687" s="233">
        <f>IF(N687="sníž. přenesená",J687,0)</f>
        <v>0</v>
      </c>
      <c r="BI687" s="233">
        <f>IF(N687="nulová",J687,0)</f>
        <v>0</v>
      </c>
      <c r="BJ687" s="18" t="s">
        <v>83</v>
      </c>
      <c r="BK687" s="233">
        <f>ROUND(I687*H687,2)</f>
        <v>0</v>
      </c>
      <c r="BL687" s="18" t="s">
        <v>610</v>
      </c>
      <c r="BM687" s="232" t="s">
        <v>1739</v>
      </c>
    </row>
    <row r="688" spans="1:51" s="13" customFormat="1" ht="12">
      <c r="A688" s="13"/>
      <c r="B688" s="234"/>
      <c r="C688" s="235"/>
      <c r="D688" s="236" t="s">
        <v>162</v>
      </c>
      <c r="E688" s="237" t="s">
        <v>1</v>
      </c>
      <c r="F688" s="238" t="s">
        <v>1440</v>
      </c>
      <c r="G688" s="235"/>
      <c r="H688" s="237" t="s">
        <v>1</v>
      </c>
      <c r="I688" s="239"/>
      <c r="J688" s="235"/>
      <c r="K688" s="235"/>
      <c r="L688" s="240"/>
      <c r="M688" s="241"/>
      <c r="N688" s="242"/>
      <c r="O688" s="242"/>
      <c r="P688" s="242"/>
      <c r="Q688" s="242"/>
      <c r="R688" s="242"/>
      <c r="S688" s="242"/>
      <c r="T688" s="24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4" t="s">
        <v>162</v>
      </c>
      <c r="AU688" s="244" t="s">
        <v>86</v>
      </c>
      <c r="AV688" s="13" t="s">
        <v>83</v>
      </c>
      <c r="AW688" s="13" t="s">
        <v>32</v>
      </c>
      <c r="AX688" s="13" t="s">
        <v>75</v>
      </c>
      <c r="AY688" s="244" t="s">
        <v>154</v>
      </c>
    </row>
    <row r="689" spans="1:51" s="13" customFormat="1" ht="12">
      <c r="A689" s="13"/>
      <c r="B689" s="234"/>
      <c r="C689" s="235"/>
      <c r="D689" s="236" t="s">
        <v>162</v>
      </c>
      <c r="E689" s="237" t="s">
        <v>1</v>
      </c>
      <c r="F689" s="238" t="s">
        <v>1444</v>
      </c>
      <c r="G689" s="235"/>
      <c r="H689" s="237" t="s">
        <v>1</v>
      </c>
      <c r="I689" s="239"/>
      <c r="J689" s="235"/>
      <c r="K689" s="235"/>
      <c r="L689" s="240"/>
      <c r="M689" s="241"/>
      <c r="N689" s="242"/>
      <c r="O689" s="242"/>
      <c r="P689" s="242"/>
      <c r="Q689" s="242"/>
      <c r="R689" s="242"/>
      <c r="S689" s="242"/>
      <c r="T689" s="24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4" t="s">
        <v>162</v>
      </c>
      <c r="AU689" s="244" t="s">
        <v>86</v>
      </c>
      <c r="AV689" s="13" t="s">
        <v>83</v>
      </c>
      <c r="AW689" s="13" t="s">
        <v>32</v>
      </c>
      <c r="AX689" s="13" t="s">
        <v>75</v>
      </c>
      <c r="AY689" s="244" t="s">
        <v>154</v>
      </c>
    </row>
    <row r="690" spans="1:51" s="14" customFormat="1" ht="12">
      <c r="A690" s="14"/>
      <c r="B690" s="245"/>
      <c r="C690" s="246"/>
      <c r="D690" s="236" t="s">
        <v>162</v>
      </c>
      <c r="E690" s="247" t="s">
        <v>1</v>
      </c>
      <c r="F690" s="248" t="s">
        <v>86</v>
      </c>
      <c r="G690" s="246"/>
      <c r="H690" s="249">
        <v>2</v>
      </c>
      <c r="I690" s="250"/>
      <c r="J690" s="246"/>
      <c r="K690" s="246"/>
      <c r="L690" s="251"/>
      <c r="M690" s="252"/>
      <c r="N690" s="253"/>
      <c r="O690" s="253"/>
      <c r="P690" s="253"/>
      <c r="Q690" s="253"/>
      <c r="R690" s="253"/>
      <c r="S690" s="253"/>
      <c r="T690" s="25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5" t="s">
        <v>162</v>
      </c>
      <c r="AU690" s="255" t="s">
        <v>86</v>
      </c>
      <c r="AV690" s="14" t="s">
        <v>86</v>
      </c>
      <c r="AW690" s="14" t="s">
        <v>32</v>
      </c>
      <c r="AX690" s="14" t="s">
        <v>83</v>
      </c>
      <c r="AY690" s="255" t="s">
        <v>154</v>
      </c>
    </row>
    <row r="691" spans="1:65" s="2" customFormat="1" ht="24.15" customHeight="1">
      <c r="A691" s="39"/>
      <c r="B691" s="40"/>
      <c r="C691" s="220" t="s">
        <v>724</v>
      </c>
      <c r="D691" s="220" t="s">
        <v>156</v>
      </c>
      <c r="E691" s="221" t="s">
        <v>1740</v>
      </c>
      <c r="F691" s="222" t="s">
        <v>1741</v>
      </c>
      <c r="G691" s="223" t="s">
        <v>304</v>
      </c>
      <c r="H691" s="224">
        <v>102.5</v>
      </c>
      <c r="I691" s="225"/>
      <c r="J691" s="226">
        <f>ROUND(I691*H691,2)</f>
        <v>0</v>
      </c>
      <c r="K691" s="227"/>
      <c r="L691" s="45"/>
      <c r="M691" s="228" t="s">
        <v>1</v>
      </c>
      <c r="N691" s="229" t="s">
        <v>40</v>
      </c>
      <c r="O691" s="92"/>
      <c r="P691" s="230">
        <f>O691*H691</f>
        <v>0</v>
      </c>
      <c r="Q691" s="230">
        <v>0.00019</v>
      </c>
      <c r="R691" s="230">
        <f>Q691*H691</f>
        <v>0.019475000000000003</v>
      </c>
      <c r="S691" s="230">
        <v>0</v>
      </c>
      <c r="T691" s="231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32" t="s">
        <v>610</v>
      </c>
      <c r="AT691" s="232" t="s">
        <v>156</v>
      </c>
      <c r="AU691" s="232" t="s">
        <v>86</v>
      </c>
      <c r="AY691" s="18" t="s">
        <v>154</v>
      </c>
      <c r="BE691" s="233">
        <f>IF(N691="základní",J691,0)</f>
        <v>0</v>
      </c>
      <c r="BF691" s="233">
        <f>IF(N691="snížená",J691,0)</f>
        <v>0</v>
      </c>
      <c r="BG691" s="233">
        <f>IF(N691="zákl. přenesená",J691,0)</f>
        <v>0</v>
      </c>
      <c r="BH691" s="233">
        <f>IF(N691="sníž. přenesená",J691,0)</f>
        <v>0</v>
      </c>
      <c r="BI691" s="233">
        <f>IF(N691="nulová",J691,0)</f>
        <v>0</v>
      </c>
      <c r="BJ691" s="18" t="s">
        <v>83</v>
      </c>
      <c r="BK691" s="233">
        <f>ROUND(I691*H691,2)</f>
        <v>0</v>
      </c>
      <c r="BL691" s="18" t="s">
        <v>610</v>
      </c>
      <c r="BM691" s="232" t="s">
        <v>1742</v>
      </c>
    </row>
    <row r="692" spans="1:51" s="14" customFormat="1" ht="12">
      <c r="A692" s="14"/>
      <c r="B692" s="245"/>
      <c r="C692" s="246"/>
      <c r="D692" s="236" t="s">
        <v>162</v>
      </c>
      <c r="E692" s="247" t="s">
        <v>1</v>
      </c>
      <c r="F692" s="248" t="s">
        <v>1743</v>
      </c>
      <c r="G692" s="246"/>
      <c r="H692" s="249">
        <v>102.5</v>
      </c>
      <c r="I692" s="250"/>
      <c r="J692" s="246"/>
      <c r="K692" s="246"/>
      <c r="L692" s="251"/>
      <c r="M692" s="252"/>
      <c r="N692" s="253"/>
      <c r="O692" s="253"/>
      <c r="P692" s="253"/>
      <c r="Q692" s="253"/>
      <c r="R692" s="253"/>
      <c r="S692" s="253"/>
      <c r="T692" s="25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5" t="s">
        <v>162</v>
      </c>
      <c r="AU692" s="255" t="s">
        <v>86</v>
      </c>
      <c r="AV692" s="14" t="s">
        <v>86</v>
      </c>
      <c r="AW692" s="14" t="s">
        <v>32</v>
      </c>
      <c r="AX692" s="14" t="s">
        <v>83</v>
      </c>
      <c r="AY692" s="255" t="s">
        <v>154</v>
      </c>
    </row>
    <row r="693" spans="1:65" s="2" customFormat="1" ht="21.75" customHeight="1">
      <c r="A693" s="39"/>
      <c r="B693" s="40"/>
      <c r="C693" s="220" t="s">
        <v>728</v>
      </c>
      <c r="D693" s="220" t="s">
        <v>156</v>
      </c>
      <c r="E693" s="221" t="s">
        <v>1744</v>
      </c>
      <c r="F693" s="222" t="s">
        <v>1745</v>
      </c>
      <c r="G693" s="223" t="s">
        <v>304</v>
      </c>
      <c r="H693" s="224">
        <v>102.5</v>
      </c>
      <c r="I693" s="225"/>
      <c r="J693" s="226">
        <f>ROUND(I693*H693,2)</f>
        <v>0</v>
      </c>
      <c r="K693" s="227"/>
      <c r="L693" s="45"/>
      <c r="M693" s="228" t="s">
        <v>1</v>
      </c>
      <c r="N693" s="229" t="s">
        <v>40</v>
      </c>
      <c r="O693" s="92"/>
      <c r="P693" s="230">
        <f>O693*H693</f>
        <v>0</v>
      </c>
      <c r="Q693" s="230">
        <v>1E-05</v>
      </c>
      <c r="R693" s="230">
        <f>Q693*H693</f>
        <v>0.001025</v>
      </c>
      <c r="S693" s="230">
        <v>0</v>
      </c>
      <c r="T693" s="231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32" t="s">
        <v>610</v>
      </c>
      <c r="AT693" s="232" t="s">
        <v>156</v>
      </c>
      <c r="AU693" s="232" t="s">
        <v>86</v>
      </c>
      <c r="AY693" s="18" t="s">
        <v>154</v>
      </c>
      <c r="BE693" s="233">
        <f>IF(N693="základní",J693,0)</f>
        <v>0</v>
      </c>
      <c r="BF693" s="233">
        <f>IF(N693="snížená",J693,0)</f>
        <v>0</v>
      </c>
      <c r="BG693" s="233">
        <f>IF(N693="zákl. přenesená",J693,0)</f>
        <v>0</v>
      </c>
      <c r="BH693" s="233">
        <f>IF(N693="sníž. přenesená",J693,0)</f>
        <v>0</v>
      </c>
      <c r="BI693" s="233">
        <f>IF(N693="nulová",J693,0)</f>
        <v>0</v>
      </c>
      <c r="BJ693" s="18" t="s">
        <v>83</v>
      </c>
      <c r="BK693" s="233">
        <f>ROUND(I693*H693,2)</f>
        <v>0</v>
      </c>
      <c r="BL693" s="18" t="s">
        <v>610</v>
      </c>
      <c r="BM693" s="232" t="s">
        <v>1746</v>
      </c>
    </row>
    <row r="694" spans="1:51" s="14" customFormat="1" ht="12">
      <c r="A694" s="14"/>
      <c r="B694" s="245"/>
      <c r="C694" s="246"/>
      <c r="D694" s="236" t="s">
        <v>162</v>
      </c>
      <c r="E694" s="247" t="s">
        <v>1</v>
      </c>
      <c r="F694" s="248" t="s">
        <v>1743</v>
      </c>
      <c r="G694" s="246"/>
      <c r="H694" s="249">
        <v>102.5</v>
      </c>
      <c r="I694" s="250"/>
      <c r="J694" s="246"/>
      <c r="K694" s="246"/>
      <c r="L694" s="251"/>
      <c r="M694" s="252"/>
      <c r="N694" s="253"/>
      <c r="O694" s="253"/>
      <c r="P694" s="253"/>
      <c r="Q694" s="253"/>
      <c r="R694" s="253"/>
      <c r="S694" s="253"/>
      <c r="T694" s="25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5" t="s">
        <v>162</v>
      </c>
      <c r="AU694" s="255" t="s">
        <v>86</v>
      </c>
      <c r="AV694" s="14" t="s">
        <v>86</v>
      </c>
      <c r="AW694" s="14" t="s">
        <v>32</v>
      </c>
      <c r="AX694" s="14" t="s">
        <v>83</v>
      </c>
      <c r="AY694" s="255" t="s">
        <v>154</v>
      </c>
    </row>
    <row r="695" spans="1:65" s="2" customFormat="1" ht="21.75" customHeight="1">
      <c r="A695" s="39"/>
      <c r="B695" s="40"/>
      <c r="C695" s="220" t="s">
        <v>734</v>
      </c>
      <c r="D695" s="220" t="s">
        <v>156</v>
      </c>
      <c r="E695" s="221" t="s">
        <v>1747</v>
      </c>
      <c r="F695" s="222" t="s">
        <v>1748</v>
      </c>
      <c r="G695" s="223" t="s">
        <v>811</v>
      </c>
      <c r="H695" s="224">
        <v>6</v>
      </c>
      <c r="I695" s="225"/>
      <c r="J695" s="226">
        <f>ROUND(I695*H695,2)</f>
        <v>0</v>
      </c>
      <c r="K695" s="227"/>
      <c r="L695" s="45"/>
      <c r="M695" s="228" t="s">
        <v>1</v>
      </c>
      <c r="N695" s="229" t="s">
        <v>40</v>
      </c>
      <c r="O695" s="92"/>
      <c r="P695" s="230">
        <f>O695*H695</f>
        <v>0</v>
      </c>
      <c r="Q695" s="230">
        <v>0</v>
      </c>
      <c r="R695" s="230">
        <f>Q695*H695</f>
        <v>0</v>
      </c>
      <c r="S695" s="230">
        <v>0</v>
      </c>
      <c r="T695" s="231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32" t="s">
        <v>610</v>
      </c>
      <c r="AT695" s="232" t="s">
        <v>156</v>
      </c>
      <c r="AU695" s="232" t="s">
        <v>86</v>
      </c>
      <c r="AY695" s="18" t="s">
        <v>154</v>
      </c>
      <c r="BE695" s="233">
        <f>IF(N695="základní",J695,0)</f>
        <v>0</v>
      </c>
      <c r="BF695" s="233">
        <f>IF(N695="snížená",J695,0)</f>
        <v>0</v>
      </c>
      <c r="BG695" s="233">
        <f>IF(N695="zákl. přenesená",J695,0)</f>
        <v>0</v>
      </c>
      <c r="BH695" s="233">
        <f>IF(N695="sníž. přenesená",J695,0)</f>
        <v>0</v>
      </c>
      <c r="BI695" s="233">
        <f>IF(N695="nulová",J695,0)</f>
        <v>0</v>
      </c>
      <c r="BJ695" s="18" t="s">
        <v>83</v>
      </c>
      <c r="BK695" s="233">
        <f>ROUND(I695*H695,2)</f>
        <v>0</v>
      </c>
      <c r="BL695" s="18" t="s">
        <v>610</v>
      </c>
      <c r="BM695" s="232" t="s">
        <v>1749</v>
      </c>
    </row>
    <row r="696" spans="1:51" s="13" customFormat="1" ht="12">
      <c r="A696" s="13"/>
      <c r="B696" s="234"/>
      <c r="C696" s="235"/>
      <c r="D696" s="236" t="s">
        <v>162</v>
      </c>
      <c r="E696" s="237" t="s">
        <v>1</v>
      </c>
      <c r="F696" s="238" t="s">
        <v>1437</v>
      </c>
      <c r="G696" s="235"/>
      <c r="H696" s="237" t="s">
        <v>1</v>
      </c>
      <c r="I696" s="239"/>
      <c r="J696" s="235"/>
      <c r="K696" s="235"/>
      <c r="L696" s="240"/>
      <c r="M696" s="241"/>
      <c r="N696" s="242"/>
      <c r="O696" s="242"/>
      <c r="P696" s="242"/>
      <c r="Q696" s="242"/>
      <c r="R696" s="242"/>
      <c r="S696" s="242"/>
      <c r="T696" s="24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4" t="s">
        <v>162</v>
      </c>
      <c r="AU696" s="244" t="s">
        <v>86</v>
      </c>
      <c r="AV696" s="13" t="s">
        <v>83</v>
      </c>
      <c r="AW696" s="13" t="s">
        <v>32</v>
      </c>
      <c r="AX696" s="13" t="s">
        <v>75</v>
      </c>
      <c r="AY696" s="244" t="s">
        <v>154</v>
      </c>
    </row>
    <row r="697" spans="1:51" s="13" customFormat="1" ht="12">
      <c r="A697" s="13"/>
      <c r="B697" s="234"/>
      <c r="C697" s="235"/>
      <c r="D697" s="236" t="s">
        <v>162</v>
      </c>
      <c r="E697" s="237" t="s">
        <v>1</v>
      </c>
      <c r="F697" s="238" t="s">
        <v>1444</v>
      </c>
      <c r="G697" s="235"/>
      <c r="H697" s="237" t="s">
        <v>1</v>
      </c>
      <c r="I697" s="239"/>
      <c r="J697" s="235"/>
      <c r="K697" s="235"/>
      <c r="L697" s="240"/>
      <c r="M697" s="241"/>
      <c r="N697" s="242"/>
      <c r="O697" s="242"/>
      <c r="P697" s="242"/>
      <c r="Q697" s="242"/>
      <c r="R697" s="242"/>
      <c r="S697" s="242"/>
      <c r="T697" s="24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4" t="s">
        <v>162</v>
      </c>
      <c r="AU697" s="244" t="s">
        <v>86</v>
      </c>
      <c r="AV697" s="13" t="s">
        <v>83</v>
      </c>
      <c r="AW697" s="13" t="s">
        <v>32</v>
      </c>
      <c r="AX697" s="13" t="s">
        <v>75</v>
      </c>
      <c r="AY697" s="244" t="s">
        <v>154</v>
      </c>
    </row>
    <row r="698" spans="1:51" s="14" customFormat="1" ht="12">
      <c r="A698" s="14"/>
      <c r="B698" s="245"/>
      <c r="C698" s="246"/>
      <c r="D698" s="236" t="s">
        <v>162</v>
      </c>
      <c r="E698" s="247" t="s">
        <v>1</v>
      </c>
      <c r="F698" s="248" t="s">
        <v>180</v>
      </c>
      <c r="G698" s="246"/>
      <c r="H698" s="249">
        <v>3</v>
      </c>
      <c r="I698" s="250"/>
      <c r="J698" s="246"/>
      <c r="K698" s="246"/>
      <c r="L698" s="251"/>
      <c r="M698" s="252"/>
      <c r="N698" s="253"/>
      <c r="O698" s="253"/>
      <c r="P698" s="253"/>
      <c r="Q698" s="253"/>
      <c r="R698" s="253"/>
      <c r="S698" s="253"/>
      <c r="T698" s="25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5" t="s">
        <v>162</v>
      </c>
      <c r="AU698" s="255" t="s">
        <v>86</v>
      </c>
      <c r="AV698" s="14" t="s">
        <v>86</v>
      </c>
      <c r="AW698" s="14" t="s">
        <v>32</v>
      </c>
      <c r="AX698" s="14" t="s">
        <v>75</v>
      </c>
      <c r="AY698" s="255" t="s">
        <v>154</v>
      </c>
    </row>
    <row r="699" spans="1:51" s="13" customFormat="1" ht="12">
      <c r="A699" s="13"/>
      <c r="B699" s="234"/>
      <c r="C699" s="235"/>
      <c r="D699" s="236" t="s">
        <v>162</v>
      </c>
      <c r="E699" s="237" t="s">
        <v>1</v>
      </c>
      <c r="F699" s="238" t="s">
        <v>1506</v>
      </c>
      <c r="G699" s="235"/>
      <c r="H699" s="237" t="s">
        <v>1</v>
      </c>
      <c r="I699" s="239"/>
      <c r="J699" s="235"/>
      <c r="K699" s="235"/>
      <c r="L699" s="240"/>
      <c r="M699" s="241"/>
      <c r="N699" s="242"/>
      <c r="O699" s="242"/>
      <c r="P699" s="242"/>
      <c r="Q699" s="242"/>
      <c r="R699" s="242"/>
      <c r="S699" s="242"/>
      <c r="T699" s="24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4" t="s">
        <v>162</v>
      </c>
      <c r="AU699" s="244" t="s">
        <v>86</v>
      </c>
      <c r="AV699" s="13" t="s">
        <v>83</v>
      </c>
      <c r="AW699" s="13" t="s">
        <v>32</v>
      </c>
      <c r="AX699" s="13" t="s">
        <v>75</v>
      </c>
      <c r="AY699" s="244" t="s">
        <v>154</v>
      </c>
    </row>
    <row r="700" spans="1:51" s="13" customFormat="1" ht="12">
      <c r="A700" s="13"/>
      <c r="B700" s="234"/>
      <c r="C700" s="235"/>
      <c r="D700" s="236" t="s">
        <v>162</v>
      </c>
      <c r="E700" s="237" t="s">
        <v>1</v>
      </c>
      <c r="F700" s="238" t="s">
        <v>1444</v>
      </c>
      <c r="G700" s="235"/>
      <c r="H700" s="237" t="s">
        <v>1</v>
      </c>
      <c r="I700" s="239"/>
      <c r="J700" s="235"/>
      <c r="K700" s="235"/>
      <c r="L700" s="240"/>
      <c r="M700" s="241"/>
      <c r="N700" s="242"/>
      <c r="O700" s="242"/>
      <c r="P700" s="242"/>
      <c r="Q700" s="242"/>
      <c r="R700" s="242"/>
      <c r="S700" s="242"/>
      <c r="T700" s="24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4" t="s">
        <v>162</v>
      </c>
      <c r="AU700" s="244" t="s">
        <v>86</v>
      </c>
      <c r="AV700" s="13" t="s">
        <v>83</v>
      </c>
      <c r="AW700" s="13" t="s">
        <v>32</v>
      </c>
      <c r="AX700" s="13" t="s">
        <v>75</v>
      </c>
      <c r="AY700" s="244" t="s">
        <v>154</v>
      </c>
    </row>
    <row r="701" spans="1:51" s="14" customFormat="1" ht="12">
      <c r="A701" s="14"/>
      <c r="B701" s="245"/>
      <c r="C701" s="246"/>
      <c r="D701" s="236" t="s">
        <v>162</v>
      </c>
      <c r="E701" s="247" t="s">
        <v>1</v>
      </c>
      <c r="F701" s="248" t="s">
        <v>180</v>
      </c>
      <c r="G701" s="246"/>
      <c r="H701" s="249">
        <v>3</v>
      </c>
      <c r="I701" s="250"/>
      <c r="J701" s="246"/>
      <c r="K701" s="246"/>
      <c r="L701" s="251"/>
      <c r="M701" s="252"/>
      <c r="N701" s="253"/>
      <c r="O701" s="253"/>
      <c r="P701" s="253"/>
      <c r="Q701" s="253"/>
      <c r="R701" s="253"/>
      <c r="S701" s="253"/>
      <c r="T701" s="25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5" t="s">
        <v>162</v>
      </c>
      <c r="AU701" s="255" t="s">
        <v>86</v>
      </c>
      <c r="AV701" s="14" t="s">
        <v>86</v>
      </c>
      <c r="AW701" s="14" t="s">
        <v>32</v>
      </c>
      <c r="AX701" s="14" t="s">
        <v>75</v>
      </c>
      <c r="AY701" s="255" t="s">
        <v>154</v>
      </c>
    </row>
    <row r="702" spans="1:51" s="15" customFormat="1" ht="12">
      <c r="A702" s="15"/>
      <c r="B702" s="256"/>
      <c r="C702" s="257"/>
      <c r="D702" s="236" t="s">
        <v>162</v>
      </c>
      <c r="E702" s="258" t="s">
        <v>1</v>
      </c>
      <c r="F702" s="259" t="s">
        <v>172</v>
      </c>
      <c r="G702" s="257"/>
      <c r="H702" s="260">
        <v>6</v>
      </c>
      <c r="I702" s="261"/>
      <c r="J702" s="257"/>
      <c r="K702" s="257"/>
      <c r="L702" s="262"/>
      <c r="M702" s="263"/>
      <c r="N702" s="264"/>
      <c r="O702" s="264"/>
      <c r="P702" s="264"/>
      <c r="Q702" s="264"/>
      <c r="R702" s="264"/>
      <c r="S702" s="264"/>
      <c r="T702" s="26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6" t="s">
        <v>162</v>
      </c>
      <c r="AU702" s="266" t="s">
        <v>86</v>
      </c>
      <c r="AV702" s="15" t="s">
        <v>160</v>
      </c>
      <c r="AW702" s="15" t="s">
        <v>32</v>
      </c>
      <c r="AX702" s="15" t="s">
        <v>83</v>
      </c>
      <c r="AY702" s="266" t="s">
        <v>154</v>
      </c>
    </row>
    <row r="703" spans="1:65" s="2" customFormat="1" ht="21.75" customHeight="1">
      <c r="A703" s="39"/>
      <c r="B703" s="40"/>
      <c r="C703" s="220" t="s">
        <v>740</v>
      </c>
      <c r="D703" s="220" t="s">
        <v>156</v>
      </c>
      <c r="E703" s="221" t="s">
        <v>1750</v>
      </c>
      <c r="F703" s="222" t="s">
        <v>1751</v>
      </c>
      <c r="G703" s="223" t="s">
        <v>811</v>
      </c>
      <c r="H703" s="224">
        <v>2</v>
      </c>
      <c r="I703" s="225"/>
      <c r="J703" s="226">
        <f>ROUND(I703*H703,2)</f>
        <v>0</v>
      </c>
      <c r="K703" s="227"/>
      <c r="L703" s="45"/>
      <c r="M703" s="228" t="s">
        <v>1</v>
      </c>
      <c r="N703" s="229" t="s">
        <v>40</v>
      </c>
      <c r="O703" s="92"/>
      <c r="P703" s="230">
        <f>O703*H703</f>
        <v>0</v>
      </c>
      <c r="Q703" s="230">
        <v>0</v>
      </c>
      <c r="R703" s="230">
        <f>Q703*H703</f>
        <v>0</v>
      </c>
      <c r="S703" s="230">
        <v>0</v>
      </c>
      <c r="T703" s="231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32" t="s">
        <v>610</v>
      </c>
      <c r="AT703" s="232" t="s">
        <v>156</v>
      </c>
      <c r="AU703" s="232" t="s">
        <v>86</v>
      </c>
      <c r="AY703" s="18" t="s">
        <v>154</v>
      </c>
      <c r="BE703" s="233">
        <f>IF(N703="základní",J703,0)</f>
        <v>0</v>
      </c>
      <c r="BF703" s="233">
        <f>IF(N703="snížená",J703,0)</f>
        <v>0</v>
      </c>
      <c r="BG703" s="233">
        <f>IF(N703="zákl. přenesená",J703,0)</f>
        <v>0</v>
      </c>
      <c r="BH703" s="233">
        <f>IF(N703="sníž. přenesená",J703,0)</f>
        <v>0</v>
      </c>
      <c r="BI703" s="233">
        <f>IF(N703="nulová",J703,0)</f>
        <v>0</v>
      </c>
      <c r="BJ703" s="18" t="s">
        <v>83</v>
      </c>
      <c r="BK703" s="233">
        <f>ROUND(I703*H703,2)</f>
        <v>0</v>
      </c>
      <c r="BL703" s="18" t="s">
        <v>610</v>
      </c>
      <c r="BM703" s="232" t="s">
        <v>1752</v>
      </c>
    </row>
    <row r="704" spans="1:51" s="13" customFormat="1" ht="12">
      <c r="A704" s="13"/>
      <c r="B704" s="234"/>
      <c r="C704" s="235"/>
      <c r="D704" s="236" t="s">
        <v>162</v>
      </c>
      <c r="E704" s="237" t="s">
        <v>1</v>
      </c>
      <c r="F704" s="238" t="s">
        <v>1440</v>
      </c>
      <c r="G704" s="235"/>
      <c r="H704" s="237" t="s">
        <v>1</v>
      </c>
      <c r="I704" s="239"/>
      <c r="J704" s="235"/>
      <c r="K704" s="235"/>
      <c r="L704" s="240"/>
      <c r="M704" s="241"/>
      <c r="N704" s="242"/>
      <c r="O704" s="242"/>
      <c r="P704" s="242"/>
      <c r="Q704" s="242"/>
      <c r="R704" s="242"/>
      <c r="S704" s="242"/>
      <c r="T704" s="24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4" t="s">
        <v>162</v>
      </c>
      <c r="AU704" s="244" t="s">
        <v>86</v>
      </c>
      <c r="AV704" s="13" t="s">
        <v>83</v>
      </c>
      <c r="AW704" s="13" t="s">
        <v>32</v>
      </c>
      <c r="AX704" s="13" t="s">
        <v>75</v>
      </c>
      <c r="AY704" s="244" t="s">
        <v>154</v>
      </c>
    </row>
    <row r="705" spans="1:51" s="13" customFormat="1" ht="12">
      <c r="A705" s="13"/>
      <c r="B705" s="234"/>
      <c r="C705" s="235"/>
      <c r="D705" s="236" t="s">
        <v>162</v>
      </c>
      <c r="E705" s="237" t="s">
        <v>1</v>
      </c>
      <c r="F705" s="238" t="s">
        <v>1444</v>
      </c>
      <c r="G705" s="235"/>
      <c r="H705" s="237" t="s">
        <v>1</v>
      </c>
      <c r="I705" s="239"/>
      <c r="J705" s="235"/>
      <c r="K705" s="235"/>
      <c r="L705" s="240"/>
      <c r="M705" s="241"/>
      <c r="N705" s="242"/>
      <c r="O705" s="242"/>
      <c r="P705" s="242"/>
      <c r="Q705" s="242"/>
      <c r="R705" s="242"/>
      <c r="S705" s="242"/>
      <c r="T705" s="24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4" t="s">
        <v>162</v>
      </c>
      <c r="AU705" s="244" t="s">
        <v>86</v>
      </c>
      <c r="AV705" s="13" t="s">
        <v>83</v>
      </c>
      <c r="AW705" s="13" t="s">
        <v>32</v>
      </c>
      <c r="AX705" s="13" t="s">
        <v>75</v>
      </c>
      <c r="AY705" s="244" t="s">
        <v>154</v>
      </c>
    </row>
    <row r="706" spans="1:51" s="14" customFormat="1" ht="12">
      <c r="A706" s="14"/>
      <c r="B706" s="245"/>
      <c r="C706" s="246"/>
      <c r="D706" s="236" t="s">
        <v>162</v>
      </c>
      <c r="E706" s="247" t="s">
        <v>1</v>
      </c>
      <c r="F706" s="248" t="s">
        <v>86</v>
      </c>
      <c r="G706" s="246"/>
      <c r="H706" s="249">
        <v>2</v>
      </c>
      <c r="I706" s="250"/>
      <c r="J706" s="246"/>
      <c r="K706" s="246"/>
      <c r="L706" s="251"/>
      <c r="M706" s="252"/>
      <c r="N706" s="253"/>
      <c r="O706" s="253"/>
      <c r="P706" s="253"/>
      <c r="Q706" s="253"/>
      <c r="R706" s="253"/>
      <c r="S706" s="253"/>
      <c r="T706" s="25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5" t="s">
        <v>162</v>
      </c>
      <c r="AU706" s="255" t="s">
        <v>86</v>
      </c>
      <c r="AV706" s="14" t="s">
        <v>86</v>
      </c>
      <c r="AW706" s="14" t="s">
        <v>32</v>
      </c>
      <c r="AX706" s="14" t="s">
        <v>83</v>
      </c>
      <c r="AY706" s="255" t="s">
        <v>154</v>
      </c>
    </row>
    <row r="707" spans="1:65" s="2" customFormat="1" ht="24.15" customHeight="1">
      <c r="A707" s="39"/>
      <c r="B707" s="40"/>
      <c r="C707" s="220" t="s">
        <v>748</v>
      </c>
      <c r="D707" s="220" t="s">
        <v>156</v>
      </c>
      <c r="E707" s="221" t="s">
        <v>1753</v>
      </c>
      <c r="F707" s="222" t="s">
        <v>1754</v>
      </c>
      <c r="G707" s="223" t="s">
        <v>205</v>
      </c>
      <c r="H707" s="224">
        <v>0.093</v>
      </c>
      <c r="I707" s="225"/>
      <c r="J707" s="226">
        <f>ROUND(I707*H707,2)</f>
        <v>0</v>
      </c>
      <c r="K707" s="227"/>
      <c r="L707" s="45"/>
      <c r="M707" s="228" t="s">
        <v>1</v>
      </c>
      <c r="N707" s="229" t="s">
        <v>40</v>
      </c>
      <c r="O707" s="92"/>
      <c r="P707" s="230">
        <f>O707*H707</f>
        <v>0</v>
      </c>
      <c r="Q707" s="230">
        <v>0</v>
      </c>
      <c r="R707" s="230">
        <f>Q707*H707</f>
        <v>0</v>
      </c>
      <c r="S707" s="230">
        <v>0</v>
      </c>
      <c r="T707" s="231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32" t="s">
        <v>610</v>
      </c>
      <c r="AT707" s="232" t="s">
        <v>156</v>
      </c>
      <c r="AU707" s="232" t="s">
        <v>86</v>
      </c>
      <c r="AY707" s="18" t="s">
        <v>154</v>
      </c>
      <c r="BE707" s="233">
        <f>IF(N707="základní",J707,0)</f>
        <v>0</v>
      </c>
      <c r="BF707" s="233">
        <f>IF(N707="snížená",J707,0)</f>
        <v>0</v>
      </c>
      <c r="BG707" s="233">
        <f>IF(N707="zákl. přenesená",J707,0)</f>
        <v>0</v>
      </c>
      <c r="BH707" s="233">
        <f>IF(N707="sníž. přenesená",J707,0)</f>
        <v>0</v>
      </c>
      <c r="BI707" s="233">
        <f>IF(N707="nulová",J707,0)</f>
        <v>0</v>
      </c>
      <c r="BJ707" s="18" t="s">
        <v>83</v>
      </c>
      <c r="BK707" s="233">
        <f>ROUND(I707*H707,2)</f>
        <v>0</v>
      </c>
      <c r="BL707" s="18" t="s">
        <v>610</v>
      </c>
      <c r="BM707" s="232" t="s">
        <v>1755</v>
      </c>
    </row>
    <row r="708" spans="1:63" s="12" customFormat="1" ht="22.8" customHeight="1">
      <c r="A708" s="12"/>
      <c r="B708" s="204"/>
      <c r="C708" s="205"/>
      <c r="D708" s="206" t="s">
        <v>74</v>
      </c>
      <c r="E708" s="218" t="s">
        <v>1756</v>
      </c>
      <c r="F708" s="218" t="s">
        <v>1757</v>
      </c>
      <c r="G708" s="205"/>
      <c r="H708" s="205"/>
      <c r="I708" s="208"/>
      <c r="J708" s="219">
        <f>BK708</f>
        <v>0</v>
      </c>
      <c r="K708" s="205"/>
      <c r="L708" s="210"/>
      <c r="M708" s="211"/>
      <c r="N708" s="212"/>
      <c r="O708" s="212"/>
      <c r="P708" s="213">
        <f>SUM(P709:P764)</f>
        <v>0</v>
      </c>
      <c r="Q708" s="212"/>
      <c r="R708" s="213">
        <f>SUM(R709:R764)</f>
        <v>0.012719999999999999</v>
      </c>
      <c r="S708" s="212"/>
      <c r="T708" s="214">
        <f>SUM(T709:T764)</f>
        <v>0</v>
      </c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R708" s="215" t="s">
        <v>180</v>
      </c>
      <c r="AT708" s="216" t="s">
        <v>74</v>
      </c>
      <c r="AU708" s="216" t="s">
        <v>83</v>
      </c>
      <c r="AY708" s="215" t="s">
        <v>154</v>
      </c>
      <c r="BK708" s="217">
        <f>SUM(BK709:BK764)</f>
        <v>0</v>
      </c>
    </row>
    <row r="709" spans="1:65" s="2" customFormat="1" ht="16.5" customHeight="1">
      <c r="A709" s="39"/>
      <c r="B709" s="40"/>
      <c r="C709" s="220" t="s">
        <v>756</v>
      </c>
      <c r="D709" s="220" t="s">
        <v>156</v>
      </c>
      <c r="E709" s="221" t="s">
        <v>1758</v>
      </c>
      <c r="F709" s="222" t="s">
        <v>1759</v>
      </c>
      <c r="G709" s="223" t="s">
        <v>231</v>
      </c>
      <c r="H709" s="224">
        <v>0.32</v>
      </c>
      <c r="I709" s="225"/>
      <c r="J709" s="226">
        <f>ROUND(I709*H709,2)</f>
        <v>0</v>
      </c>
      <c r="K709" s="227"/>
      <c r="L709" s="45"/>
      <c r="M709" s="228" t="s">
        <v>1</v>
      </c>
      <c r="N709" s="229" t="s">
        <v>40</v>
      </c>
      <c r="O709" s="92"/>
      <c r="P709" s="230">
        <f>O709*H709</f>
        <v>0</v>
      </c>
      <c r="Q709" s="230">
        <v>0</v>
      </c>
      <c r="R709" s="230">
        <f>Q709*H709</f>
        <v>0</v>
      </c>
      <c r="S709" s="230">
        <v>0</v>
      </c>
      <c r="T709" s="231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32" t="s">
        <v>610</v>
      </c>
      <c r="AT709" s="232" t="s">
        <v>156</v>
      </c>
      <c r="AU709" s="232" t="s">
        <v>86</v>
      </c>
      <c r="AY709" s="18" t="s">
        <v>154</v>
      </c>
      <c r="BE709" s="233">
        <f>IF(N709="základní",J709,0)</f>
        <v>0</v>
      </c>
      <c r="BF709" s="233">
        <f>IF(N709="snížená",J709,0)</f>
        <v>0</v>
      </c>
      <c r="BG709" s="233">
        <f>IF(N709="zákl. přenesená",J709,0)</f>
        <v>0</v>
      </c>
      <c r="BH709" s="233">
        <f>IF(N709="sníž. přenesená",J709,0)</f>
        <v>0</v>
      </c>
      <c r="BI709" s="233">
        <f>IF(N709="nulová",J709,0)</f>
        <v>0</v>
      </c>
      <c r="BJ709" s="18" t="s">
        <v>83</v>
      </c>
      <c r="BK709" s="233">
        <f>ROUND(I709*H709,2)</f>
        <v>0</v>
      </c>
      <c r="BL709" s="18" t="s">
        <v>610</v>
      </c>
      <c r="BM709" s="232" t="s">
        <v>1760</v>
      </c>
    </row>
    <row r="710" spans="1:51" s="13" customFormat="1" ht="12">
      <c r="A710" s="13"/>
      <c r="B710" s="234"/>
      <c r="C710" s="235"/>
      <c r="D710" s="236" t="s">
        <v>162</v>
      </c>
      <c r="E710" s="237" t="s">
        <v>1</v>
      </c>
      <c r="F710" s="238" t="s">
        <v>1437</v>
      </c>
      <c r="G710" s="235"/>
      <c r="H710" s="237" t="s">
        <v>1</v>
      </c>
      <c r="I710" s="239"/>
      <c r="J710" s="235"/>
      <c r="K710" s="235"/>
      <c r="L710" s="240"/>
      <c r="M710" s="241"/>
      <c r="N710" s="242"/>
      <c r="O710" s="242"/>
      <c r="P710" s="242"/>
      <c r="Q710" s="242"/>
      <c r="R710" s="242"/>
      <c r="S710" s="242"/>
      <c r="T710" s="24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4" t="s">
        <v>162</v>
      </c>
      <c r="AU710" s="244" t="s">
        <v>86</v>
      </c>
      <c r="AV710" s="13" t="s">
        <v>83</v>
      </c>
      <c r="AW710" s="13" t="s">
        <v>32</v>
      </c>
      <c r="AX710" s="13" t="s">
        <v>75</v>
      </c>
      <c r="AY710" s="244" t="s">
        <v>154</v>
      </c>
    </row>
    <row r="711" spans="1:51" s="13" customFormat="1" ht="12">
      <c r="A711" s="13"/>
      <c r="B711" s="234"/>
      <c r="C711" s="235"/>
      <c r="D711" s="236" t="s">
        <v>162</v>
      </c>
      <c r="E711" s="237" t="s">
        <v>1</v>
      </c>
      <c r="F711" s="238" t="s">
        <v>1444</v>
      </c>
      <c r="G711" s="235"/>
      <c r="H711" s="237" t="s">
        <v>1</v>
      </c>
      <c r="I711" s="239"/>
      <c r="J711" s="235"/>
      <c r="K711" s="235"/>
      <c r="L711" s="240"/>
      <c r="M711" s="241"/>
      <c r="N711" s="242"/>
      <c r="O711" s="242"/>
      <c r="P711" s="242"/>
      <c r="Q711" s="242"/>
      <c r="R711" s="242"/>
      <c r="S711" s="242"/>
      <c r="T711" s="24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4" t="s">
        <v>162</v>
      </c>
      <c r="AU711" s="244" t="s">
        <v>86</v>
      </c>
      <c r="AV711" s="13" t="s">
        <v>83</v>
      </c>
      <c r="AW711" s="13" t="s">
        <v>32</v>
      </c>
      <c r="AX711" s="13" t="s">
        <v>75</v>
      </c>
      <c r="AY711" s="244" t="s">
        <v>154</v>
      </c>
    </row>
    <row r="712" spans="1:51" s="13" customFormat="1" ht="12">
      <c r="A712" s="13"/>
      <c r="B712" s="234"/>
      <c r="C712" s="235"/>
      <c r="D712" s="236" t="s">
        <v>162</v>
      </c>
      <c r="E712" s="237" t="s">
        <v>1</v>
      </c>
      <c r="F712" s="238" t="s">
        <v>1504</v>
      </c>
      <c r="G712" s="235"/>
      <c r="H712" s="237" t="s">
        <v>1</v>
      </c>
      <c r="I712" s="239"/>
      <c r="J712" s="235"/>
      <c r="K712" s="235"/>
      <c r="L712" s="240"/>
      <c r="M712" s="241"/>
      <c r="N712" s="242"/>
      <c r="O712" s="242"/>
      <c r="P712" s="242"/>
      <c r="Q712" s="242"/>
      <c r="R712" s="242"/>
      <c r="S712" s="242"/>
      <c r="T712" s="24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4" t="s">
        <v>162</v>
      </c>
      <c r="AU712" s="244" t="s">
        <v>86</v>
      </c>
      <c r="AV712" s="13" t="s">
        <v>83</v>
      </c>
      <c r="AW712" s="13" t="s">
        <v>32</v>
      </c>
      <c r="AX712" s="13" t="s">
        <v>75</v>
      </c>
      <c r="AY712" s="244" t="s">
        <v>154</v>
      </c>
    </row>
    <row r="713" spans="1:51" s="14" customFormat="1" ht="12">
      <c r="A713" s="14"/>
      <c r="B713" s="245"/>
      <c r="C713" s="246"/>
      <c r="D713" s="236" t="s">
        <v>162</v>
      </c>
      <c r="E713" s="247" t="s">
        <v>1</v>
      </c>
      <c r="F713" s="248" t="s">
        <v>1761</v>
      </c>
      <c r="G713" s="246"/>
      <c r="H713" s="249">
        <v>0.18</v>
      </c>
      <c r="I713" s="250"/>
      <c r="J713" s="246"/>
      <c r="K713" s="246"/>
      <c r="L713" s="251"/>
      <c r="M713" s="252"/>
      <c r="N713" s="253"/>
      <c r="O713" s="253"/>
      <c r="P713" s="253"/>
      <c r="Q713" s="253"/>
      <c r="R713" s="253"/>
      <c r="S713" s="253"/>
      <c r="T713" s="25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5" t="s">
        <v>162</v>
      </c>
      <c r="AU713" s="255" t="s">
        <v>86</v>
      </c>
      <c r="AV713" s="14" t="s">
        <v>86</v>
      </c>
      <c r="AW713" s="14" t="s">
        <v>32</v>
      </c>
      <c r="AX713" s="14" t="s">
        <v>75</v>
      </c>
      <c r="AY713" s="255" t="s">
        <v>154</v>
      </c>
    </row>
    <row r="714" spans="1:51" s="13" customFormat="1" ht="12">
      <c r="A714" s="13"/>
      <c r="B714" s="234"/>
      <c r="C714" s="235"/>
      <c r="D714" s="236" t="s">
        <v>162</v>
      </c>
      <c r="E714" s="237" t="s">
        <v>1</v>
      </c>
      <c r="F714" s="238" t="s">
        <v>1506</v>
      </c>
      <c r="G714" s="235"/>
      <c r="H714" s="237" t="s">
        <v>1</v>
      </c>
      <c r="I714" s="239"/>
      <c r="J714" s="235"/>
      <c r="K714" s="235"/>
      <c r="L714" s="240"/>
      <c r="M714" s="241"/>
      <c r="N714" s="242"/>
      <c r="O714" s="242"/>
      <c r="P714" s="242"/>
      <c r="Q714" s="242"/>
      <c r="R714" s="242"/>
      <c r="S714" s="242"/>
      <c r="T714" s="24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4" t="s">
        <v>162</v>
      </c>
      <c r="AU714" s="244" t="s">
        <v>86</v>
      </c>
      <c r="AV714" s="13" t="s">
        <v>83</v>
      </c>
      <c r="AW714" s="13" t="s">
        <v>32</v>
      </c>
      <c r="AX714" s="13" t="s">
        <v>75</v>
      </c>
      <c r="AY714" s="244" t="s">
        <v>154</v>
      </c>
    </row>
    <row r="715" spans="1:51" s="13" customFormat="1" ht="12">
      <c r="A715" s="13"/>
      <c r="B715" s="234"/>
      <c r="C715" s="235"/>
      <c r="D715" s="236" t="s">
        <v>162</v>
      </c>
      <c r="E715" s="237" t="s">
        <v>1</v>
      </c>
      <c r="F715" s="238" t="s">
        <v>1444</v>
      </c>
      <c r="G715" s="235"/>
      <c r="H715" s="237" t="s">
        <v>1</v>
      </c>
      <c r="I715" s="239"/>
      <c r="J715" s="235"/>
      <c r="K715" s="235"/>
      <c r="L715" s="240"/>
      <c r="M715" s="241"/>
      <c r="N715" s="242"/>
      <c r="O715" s="242"/>
      <c r="P715" s="242"/>
      <c r="Q715" s="242"/>
      <c r="R715" s="242"/>
      <c r="S715" s="242"/>
      <c r="T715" s="24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4" t="s">
        <v>162</v>
      </c>
      <c r="AU715" s="244" t="s">
        <v>86</v>
      </c>
      <c r="AV715" s="13" t="s">
        <v>83</v>
      </c>
      <c r="AW715" s="13" t="s">
        <v>32</v>
      </c>
      <c r="AX715" s="13" t="s">
        <v>75</v>
      </c>
      <c r="AY715" s="244" t="s">
        <v>154</v>
      </c>
    </row>
    <row r="716" spans="1:51" s="13" customFormat="1" ht="12">
      <c r="A716" s="13"/>
      <c r="B716" s="234"/>
      <c r="C716" s="235"/>
      <c r="D716" s="236" t="s">
        <v>162</v>
      </c>
      <c r="E716" s="237" t="s">
        <v>1</v>
      </c>
      <c r="F716" s="238" t="s">
        <v>1504</v>
      </c>
      <c r="G716" s="235"/>
      <c r="H716" s="237" t="s">
        <v>1</v>
      </c>
      <c r="I716" s="239"/>
      <c r="J716" s="235"/>
      <c r="K716" s="235"/>
      <c r="L716" s="240"/>
      <c r="M716" s="241"/>
      <c r="N716" s="242"/>
      <c r="O716" s="242"/>
      <c r="P716" s="242"/>
      <c r="Q716" s="242"/>
      <c r="R716" s="242"/>
      <c r="S716" s="242"/>
      <c r="T716" s="24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4" t="s">
        <v>162</v>
      </c>
      <c r="AU716" s="244" t="s">
        <v>86</v>
      </c>
      <c r="AV716" s="13" t="s">
        <v>83</v>
      </c>
      <c r="AW716" s="13" t="s">
        <v>32</v>
      </c>
      <c r="AX716" s="13" t="s">
        <v>75</v>
      </c>
      <c r="AY716" s="244" t="s">
        <v>154</v>
      </c>
    </row>
    <row r="717" spans="1:51" s="14" customFormat="1" ht="12">
      <c r="A717" s="14"/>
      <c r="B717" s="245"/>
      <c r="C717" s="246"/>
      <c r="D717" s="236" t="s">
        <v>162</v>
      </c>
      <c r="E717" s="247" t="s">
        <v>1</v>
      </c>
      <c r="F717" s="248" t="s">
        <v>1762</v>
      </c>
      <c r="G717" s="246"/>
      <c r="H717" s="249">
        <v>0.12</v>
      </c>
      <c r="I717" s="250"/>
      <c r="J717" s="246"/>
      <c r="K717" s="246"/>
      <c r="L717" s="251"/>
      <c r="M717" s="252"/>
      <c r="N717" s="253"/>
      <c r="O717" s="253"/>
      <c r="P717" s="253"/>
      <c r="Q717" s="253"/>
      <c r="R717" s="253"/>
      <c r="S717" s="253"/>
      <c r="T717" s="25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5" t="s">
        <v>162</v>
      </c>
      <c r="AU717" s="255" t="s">
        <v>86</v>
      </c>
      <c r="AV717" s="14" t="s">
        <v>86</v>
      </c>
      <c r="AW717" s="14" t="s">
        <v>32</v>
      </c>
      <c r="AX717" s="14" t="s">
        <v>75</v>
      </c>
      <c r="AY717" s="255" t="s">
        <v>154</v>
      </c>
    </row>
    <row r="718" spans="1:51" s="13" customFormat="1" ht="12">
      <c r="A718" s="13"/>
      <c r="B718" s="234"/>
      <c r="C718" s="235"/>
      <c r="D718" s="236" t="s">
        <v>162</v>
      </c>
      <c r="E718" s="237" t="s">
        <v>1</v>
      </c>
      <c r="F718" s="238" t="s">
        <v>1440</v>
      </c>
      <c r="G718" s="235"/>
      <c r="H718" s="237" t="s">
        <v>1</v>
      </c>
      <c r="I718" s="239"/>
      <c r="J718" s="235"/>
      <c r="K718" s="235"/>
      <c r="L718" s="240"/>
      <c r="M718" s="241"/>
      <c r="N718" s="242"/>
      <c r="O718" s="242"/>
      <c r="P718" s="242"/>
      <c r="Q718" s="242"/>
      <c r="R718" s="242"/>
      <c r="S718" s="242"/>
      <c r="T718" s="24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4" t="s">
        <v>162</v>
      </c>
      <c r="AU718" s="244" t="s">
        <v>86</v>
      </c>
      <c r="AV718" s="13" t="s">
        <v>83</v>
      </c>
      <c r="AW718" s="13" t="s">
        <v>32</v>
      </c>
      <c r="AX718" s="13" t="s">
        <v>75</v>
      </c>
      <c r="AY718" s="244" t="s">
        <v>154</v>
      </c>
    </row>
    <row r="719" spans="1:51" s="13" customFormat="1" ht="12">
      <c r="A719" s="13"/>
      <c r="B719" s="234"/>
      <c r="C719" s="235"/>
      <c r="D719" s="236" t="s">
        <v>162</v>
      </c>
      <c r="E719" s="237" t="s">
        <v>1</v>
      </c>
      <c r="F719" s="238" t="s">
        <v>1444</v>
      </c>
      <c r="G719" s="235"/>
      <c r="H719" s="237" t="s">
        <v>1</v>
      </c>
      <c r="I719" s="239"/>
      <c r="J719" s="235"/>
      <c r="K719" s="235"/>
      <c r="L719" s="240"/>
      <c r="M719" s="241"/>
      <c r="N719" s="242"/>
      <c r="O719" s="242"/>
      <c r="P719" s="242"/>
      <c r="Q719" s="242"/>
      <c r="R719" s="242"/>
      <c r="S719" s="242"/>
      <c r="T719" s="24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4" t="s">
        <v>162</v>
      </c>
      <c r="AU719" s="244" t="s">
        <v>86</v>
      </c>
      <c r="AV719" s="13" t="s">
        <v>83</v>
      </c>
      <c r="AW719" s="13" t="s">
        <v>32</v>
      </c>
      <c r="AX719" s="13" t="s">
        <v>75</v>
      </c>
      <c r="AY719" s="244" t="s">
        <v>154</v>
      </c>
    </row>
    <row r="720" spans="1:51" s="13" customFormat="1" ht="12">
      <c r="A720" s="13"/>
      <c r="B720" s="234"/>
      <c r="C720" s="235"/>
      <c r="D720" s="236" t="s">
        <v>162</v>
      </c>
      <c r="E720" s="237" t="s">
        <v>1</v>
      </c>
      <c r="F720" s="238" t="s">
        <v>1498</v>
      </c>
      <c r="G720" s="235"/>
      <c r="H720" s="237" t="s">
        <v>1</v>
      </c>
      <c r="I720" s="239"/>
      <c r="J720" s="235"/>
      <c r="K720" s="235"/>
      <c r="L720" s="240"/>
      <c r="M720" s="241"/>
      <c r="N720" s="242"/>
      <c r="O720" s="242"/>
      <c r="P720" s="242"/>
      <c r="Q720" s="242"/>
      <c r="R720" s="242"/>
      <c r="S720" s="242"/>
      <c r="T720" s="24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4" t="s">
        <v>162</v>
      </c>
      <c r="AU720" s="244" t="s">
        <v>86</v>
      </c>
      <c r="AV720" s="13" t="s">
        <v>83</v>
      </c>
      <c r="AW720" s="13" t="s">
        <v>32</v>
      </c>
      <c r="AX720" s="13" t="s">
        <v>75</v>
      </c>
      <c r="AY720" s="244" t="s">
        <v>154</v>
      </c>
    </row>
    <row r="721" spans="1:51" s="14" customFormat="1" ht="12">
      <c r="A721" s="14"/>
      <c r="B721" s="245"/>
      <c r="C721" s="246"/>
      <c r="D721" s="236" t="s">
        <v>162</v>
      </c>
      <c r="E721" s="247" t="s">
        <v>1</v>
      </c>
      <c r="F721" s="248" t="s">
        <v>1763</v>
      </c>
      <c r="G721" s="246"/>
      <c r="H721" s="249">
        <v>0.02</v>
      </c>
      <c r="I721" s="250"/>
      <c r="J721" s="246"/>
      <c r="K721" s="246"/>
      <c r="L721" s="251"/>
      <c r="M721" s="252"/>
      <c r="N721" s="253"/>
      <c r="O721" s="253"/>
      <c r="P721" s="253"/>
      <c r="Q721" s="253"/>
      <c r="R721" s="253"/>
      <c r="S721" s="253"/>
      <c r="T721" s="25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5" t="s">
        <v>162</v>
      </c>
      <c r="AU721" s="255" t="s">
        <v>86</v>
      </c>
      <c r="AV721" s="14" t="s">
        <v>86</v>
      </c>
      <c r="AW721" s="14" t="s">
        <v>32</v>
      </c>
      <c r="AX721" s="14" t="s">
        <v>75</v>
      </c>
      <c r="AY721" s="255" t="s">
        <v>154</v>
      </c>
    </row>
    <row r="722" spans="1:51" s="15" customFormat="1" ht="12">
      <c r="A722" s="15"/>
      <c r="B722" s="256"/>
      <c r="C722" s="257"/>
      <c r="D722" s="236" t="s">
        <v>162</v>
      </c>
      <c r="E722" s="258" t="s">
        <v>1</v>
      </c>
      <c r="F722" s="259" t="s">
        <v>172</v>
      </c>
      <c r="G722" s="257"/>
      <c r="H722" s="260">
        <v>0.32</v>
      </c>
      <c r="I722" s="261"/>
      <c r="J722" s="257"/>
      <c r="K722" s="257"/>
      <c r="L722" s="262"/>
      <c r="M722" s="263"/>
      <c r="N722" s="264"/>
      <c r="O722" s="264"/>
      <c r="P722" s="264"/>
      <c r="Q722" s="264"/>
      <c r="R722" s="264"/>
      <c r="S722" s="264"/>
      <c r="T722" s="26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66" t="s">
        <v>162</v>
      </c>
      <c r="AU722" s="266" t="s">
        <v>86</v>
      </c>
      <c r="AV722" s="15" t="s">
        <v>160</v>
      </c>
      <c r="AW722" s="15" t="s">
        <v>32</v>
      </c>
      <c r="AX722" s="15" t="s">
        <v>83</v>
      </c>
      <c r="AY722" s="266" t="s">
        <v>154</v>
      </c>
    </row>
    <row r="723" spans="1:65" s="2" customFormat="1" ht="16.5" customHeight="1">
      <c r="A723" s="39"/>
      <c r="B723" s="40"/>
      <c r="C723" s="278" t="s">
        <v>764</v>
      </c>
      <c r="D723" s="278" t="s">
        <v>411</v>
      </c>
      <c r="E723" s="279" t="s">
        <v>1764</v>
      </c>
      <c r="F723" s="280" t="s">
        <v>1765</v>
      </c>
      <c r="G723" s="281" t="s">
        <v>231</v>
      </c>
      <c r="H723" s="282">
        <v>0.62</v>
      </c>
      <c r="I723" s="283"/>
      <c r="J723" s="284">
        <f>ROUND(I723*H723,2)</f>
        <v>0</v>
      </c>
      <c r="K723" s="285"/>
      <c r="L723" s="286"/>
      <c r="M723" s="287" t="s">
        <v>1</v>
      </c>
      <c r="N723" s="288" t="s">
        <v>40</v>
      </c>
      <c r="O723" s="92"/>
      <c r="P723" s="230">
        <f>O723*H723</f>
        <v>0</v>
      </c>
      <c r="Q723" s="230">
        <v>0.008</v>
      </c>
      <c r="R723" s="230">
        <f>Q723*H723</f>
        <v>0.00496</v>
      </c>
      <c r="S723" s="230">
        <v>0</v>
      </c>
      <c r="T723" s="231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2" t="s">
        <v>1636</v>
      </c>
      <c r="AT723" s="232" t="s">
        <v>411</v>
      </c>
      <c r="AU723" s="232" t="s">
        <v>86</v>
      </c>
      <c r="AY723" s="18" t="s">
        <v>154</v>
      </c>
      <c r="BE723" s="233">
        <f>IF(N723="základní",J723,0)</f>
        <v>0</v>
      </c>
      <c r="BF723" s="233">
        <f>IF(N723="snížená",J723,0)</f>
        <v>0</v>
      </c>
      <c r="BG723" s="233">
        <f>IF(N723="zákl. přenesená",J723,0)</f>
        <v>0</v>
      </c>
      <c r="BH723" s="233">
        <f>IF(N723="sníž. přenesená",J723,0)</f>
        <v>0</v>
      </c>
      <c r="BI723" s="233">
        <f>IF(N723="nulová",J723,0)</f>
        <v>0</v>
      </c>
      <c r="BJ723" s="18" t="s">
        <v>83</v>
      </c>
      <c r="BK723" s="233">
        <f>ROUND(I723*H723,2)</f>
        <v>0</v>
      </c>
      <c r="BL723" s="18" t="s">
        <v>610</v>
      </c>
      <c r="BM723" s="232" t="s">
        <v>1766</v>
      </c>
    </row>
    <row r="724" spans="1:51" s="13" customFormat="1" ht="12">
      <c r="A724" s="13"/>
      <c r="B724" s="234"/>
      <c r="C724" s="235"/>
      <c r="D724" s="236" t="s">
        <v>162</v>
      </c>
      <c r="E724" s="237" t="s">
        <v>1</v>
      </c>
      <c r="F724" s="238" t="s">
        <v>1437</v>
      </c>
      <c r="G724" s="235"/>
      <c r="H724" s="237" t="s">
        <v>1</v>
      </c>
      <c r="I724" s="239"/>
      <c r="J724" s="235"/>
      <c r="K724" s="235"/>
      <c r="L724" s="240"/>
      <c r="M724" s="241"/>
      <c r="N724" s="242"/>
      <c r="O724" s="242"/>
      <c r="P724" s="242"/>
      <c r="Q724" s="242"/>
      <c r="R724" s="242"/>
      <c r="S724" s="242"/>
      <c r="T724" s="24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4" t="s">
        <v>162</v>
      </c>
      <c r="AU724" s="244" t="s">
        <v>86</v>
      </c>
      <c r="AV724" s="13" t="s">
        <v>83</v>
      </c>
      <c r="AW724" s="13" t="s">
        <v>32</v>
      </c>
      <c r="AX724" s="13" t="s">
        <v>75</v>
      </c>
      <c r="AY724" s="244" t="s">
        <v>154</v>
      </c>
    </row>
    <row r="725" spans="1:51" s="13" customFormat="1" ht="12">
      <c r="A725" s="13"/>
      <c r="B725" s="234"/>
      <c r="C725" s="235"/>
      <c r="D725" s="236" t="s">
        <v>162</v>
      </c>
      <c r="E725" s="237" t="s">
        <v>1</v>
      </c>
      <c r="F725" s="238" t="s">
        <v>1444</v>
      </c>
      <c r="G725" s="235"/>
      <c r="H725" s="237" t="s">
        <v>1</v>
      </c>
      <c r="I725" s="239"/>
      <c r="J725" s="235"/>
      <c r="K725" s="235"/>
      <c r="L725" s="240"/>
      <c r="M725" s="241"/>
      <c r="N725" s="242"/>
      <c r="O725" s="242"/>
      <c r="P725" s="242"/>
      <c r="Q725" s="242"/>
      <c r="R725" s="242"/>
      <c r="S725" s="242"/>
      <c r="T725" s="24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4" t="s">
        <v>162</v>
      </c>
      <c r="AU725" s="244" t="s">
        <v>86</v>
      </c>
      <c r="AV725" s="13" t="s">
        <v>83</v>
      </c>
      <c r="AW725" s="13" t="s">
        <v>32</v>
      </c>
      <c r="AX725" s="13" t="s">
        <v>75</v>
      </c>
      <c r="AY725" s="244" t="s">
        <v>154</v>
      </c>
    </row>
    <row r="726" spans="1:51" s="13" customFormat="1" ht="12">
      <c r="A726" s="13"/>
      <c r="B726" s="234"/>
      <c r="C726" s="235"/>
      <c r="D726" s="236" t="s">
        <v>162</v>
      </c>
      <c r="E726" s="237" t="s">
        <v>1</v>
      </c>
      <c r="F726" s="238" t="s">
        <v>1504</v>
      </c>
      <c r="G726" s="235"/>
      <c r="H726" s="237" t="s">
        <v>1</v>
      </c>
      <c r="I726" s="239"/>
      <c r="J726" s="235"/>
      <c r="K726" s="235"/>
      <c r="L726" s="240"/>
      <c r="M726" s="241"/>
      <c r="N726" s="242"/>
      <c r="O726" s="242"/>
      <c r="P726" s="242"/>
      <c r="Q726" s="242"/>
      <c r="R726" s="242"/>
      <c r="S726" s="242"/>
      <c r="T726" s="24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4" t="s">
        <v>162</v>
      </c>
      <c r="AU726" s="244" t="s">
        <v>86</v>
      </c>
      <c r="AV726" s="13" t="s">
        <v>83</v>
      </c>
      <c r="AW726" s="13" t="s">
        <v>32</v>
      </c>
      <c r="AX726" s="13" t="s">
        <v>75</v>
      </c>
      <c r="AY726" s="244" t="s">
        <v>154</v>
      </c>
    </row>
    <row r="727" spans="1:51" s="14" customFormat="1" ht="12">
      <c r="A727" s="14"/>
      <c r="B727" s="245"/>
      <c r="C727" s="246"/>
      <c r="D727" s="236" t="s">
        <v>162</v>
      </c>
      <c r="E727" s="247" t="s">
        <v>1</v>
      </c>
      <c r="F727" s="248" t="s">
        <v>1767</v>
      </c>
      <c r="G727" s="246"/>
      <c r="H727" s="249">
        <v>0.36</v>
      </c>
      <c r="I727" s="250"/>
      <c r="J727" s="246"/>
      <c r="K727" s="246"/>
      <c r="L727" s="251"/>
      <c r="M727" s="252"/>
      <c r="N727" s="253"/>
      <c r="O727" s="253"/>
      <c r="P727" s="253"/>
      <c r="Q727" s="253"/>
      <c r="R727" s="253"/>
      <c r="S727" s="253"/>
      <c r="T727" s="25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5" t="s">
        <v>162</v>
      </c>
      <c r="AU727" s="255" t="s">
        <v>86</v>
      </c>
      <c r="AV727" s="14" t="s">
        <v>86</v>
      </c>
      <c r="AW727" s="14" t="s">
        <v>32</v>
      </c>
      <c r="AX727" s="14" t="s">
        <v>75</v>
      </c>
      <c r="AY727" s="255" t="s">
        <v>154</v>
      </c>
    </row>
    <row r="728" spans="1:51" s="13" customFormat="1" ht="12">
      <c r="A728" s="13"/>
      <c r="B728" s="234"/>
      <c r="C728" s="235"/>
      <c r="D728" s="236" t="s">
        <v>162</v>
      </c>
      <c r="E728" s="237" t="s">
        <v>1</v>
      </c>
      <c r="F728" s="238" t="s">
        <v>1506</v>
      </c>
      <c r="G728" s="235"/>
      <c r="H728" s="237" t="s">
        <v>1</v>
      </c>
      <c r="I728" s="239"/>
      <c r="J728" s="235"/>
      <c r="K728" s="235"/>
      <c r="L728" s="240"/>
      <c r="M728" s="241"/>
      <c r="N728" s="242"/>
      <c r="O728" s="242"/>
      <c r="P728" s="242"/>
      <c r="Q728" s="242"/>
      <c r="R728" s="242"/>
      <c r="S728" s="242"/>
      <c r="T728" s="24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4" t="s">
        <v>162</v>
      </c>
      <c r="AU728" s="244" t="s">
        <v>86</v>
      </c>
      <c r="AV728" s="13" t="s">
        <v>83</v>
      </c>
      <c r="AW728" s="13" t="s">
        <v>32</v>
      </c>
      <c r="AX728" s="13" t="s">
        <v>75</v>
      </c>
      <c r="AY728" s="244" t="s">
        <v>154</v>
      </c>
    </row>
    <row r="729" spans="1:51" s="13" customFormat="1" ht="12">
      <c r="A729" s="13"/>
      <c r="B729" s="234"/>
      <c r="C729" s="235"/>
      <c r="D729" s="236" t="s">
        <v>162</v>
      </c>
      <c r="E729" s="237" t="s">
        <v>1</v>
      </c>
      <c r="F729" s="238" t="s">
        <v>1444</v>
      </c>
      <c r="G729" s="235"/>
      <c r="H729" s="237" t="s">
        <v>1</v>
      </c>
      <c r="I729" s="239"/>
      <c r="J729" s="235"/>
      <c r="K729" s="235"/>
      <c r="L729" s="240"/>
      <c r="M729" s="241"/>
      <c r="N729" s="242"/>
      <c r="O729" s="242"/>
      <c r="P729" s="242"/>
      <c r="Q729" s="242"/>
      <c r="R729" s="242"/>
      <c r="S729" s="242"/>
      <c r="T729" s="24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4" t="s">
        <v>162</v>
      </c>
      <c r="AU729" s="244" t="s">
        <v>86</v>
      </c>
      <c r="AV729" s="13" t="s">
        <v>83</v>
      </c>
      <c r="AW729" s="13" t="s">
        <v>32</v>
      </c>
      <c r="AX729" s="13" t="s">
        <v>75</v>
      </c>
      <c r="AY729" s="244" t="s">
        <v>154</v>
      </c>
    </row>
    <row r="730" spans="1:51" s="13" customFormat="1" ht="12">
      <c r="A730" s="13"/>
      <c r="B730" s="234"/>
      <c r="C730" s="235"/>
      <c r="D730" s="236" t="s">
        <v>162</v>
      </c>
      <c r="E730" s="237" t="s">
        <v>1</v>
      </c>
      <c r="F730" s="238" t="s">
        <v>1504</v>
      </c>
      <c r="G730" s="235"/>
      <c r="H730" s="237" t="s">
        <v>1</v>
      </c>
      <c r="I730" s="239"/>
      <c r="J730" s="235"/>
      <c r="K730" s="235"/>
      <c r="L730" s="240"/>
      <c r="M730" s="241"/>
      <c r="N730" s="242"/>
      <c r="O730" s="242"/>
      <c r="P730" s="242"/>
      <c r="Q730" s="242"/>
      <c r="R730" s="242"/>
      <c r="S730" s="242"/>
      <c r="T730" s="24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4" t="s">
        <v>162</v>
      </c>
      <c r="AU730" s="244" t="s">
        <v>86</v>
      </c>
      <c r="AV730" s="13" t="s">
        <v>83</v>
      </c>
      <c r="AW730" s="13" t="s">
        <v>32</v>
      </c>
      <c r="AX730" s="13" t="s">
        <v>75</v>
      </c>
      <c r="AY730" s="244" t="s">
        <v>154</v>
      </c>
    </row>
    <row r="731" spans="1:51" s="14" customFormat="1" ht="12">
      <c r="A731" s="14"/>
      <c r="B731" s="245"/>
      <c r="C731" s="246"/>
      <c r="D731" s="236" t="s">
        <v>162</v>
      </c>
      <c r="E731" s="247" t="s">
        <v>1</v>
      </c>
      <c r="F731" s="248" t="s">
        <v>1768</v>
      </c>
      <c r="G731" s="246"/>
      <c r="H731" s="249">
        <v>0.24</v>
      </c>
      <c r="I731" s="250"/>
      <c r="J731" s="246"/>
      <c r="K731" s="246"/>
      <c r="L731" s="251"/>
      <c r="M731" s="252"/>
      <c r="N731" s="253"/>
      <c r="O731" s="253"/>
      <c r="P731" s="253"/>
      <c r="Q731" s="253"/>
      <c r="R731" s="253"/>
      <c r="S731" s="253"/>
      <c r="T731" s="25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5" t="s">
        <v>162</v>
      </c>
      <c r="AU731" s="255" t="s">
        <v>86</v>
      </c>
      <c r="AV731" s="14" t="s">
        <v>86</v>
      </c>
      <c r="AW731" s="14" t="s">
        <v>32</v>
      </c>
      <c r="AX731" s="14" t="s">
        <v>75</v>
      </c>
      <c r="AY731" s="255" t="s">
        <v>154</v>
      </c>
    </row>
    <row r="732" spans="1:51" s="13" customFormat="1" ht="12">
      <c r="A732" s="13"/>
      <c r="B732" s="234"/>
      <c r="C732" s="235"/>
      <c r="D732" s="236" t="s">
        <v>162</v>
      </c>
      <c r="E732" s="237" t="s">
        <v>1</v>
      </c>
      <c r="F732" s="238" t="s">
        <v>1440</v>
      </c>
      <c r="G732" s="235"/>
      <c r="H732" s="237" t="s">
        <v>1</v>
      </c>
      <c r="I732" s="239"/>
      <c r="J732" s="235"/>
      <c r="K732" s="235"/>
      <c r="L732" s="240"/>
      <c r="M732" s="241"/>
      <c r="N732" s="242"/>
      <c r="O732" s="242"/>
      <c r="P732" s="242"/>
      <c r="Q732" s="242"/>
      <c r="R732" s="242"/>
      <c r="S732" s="242"/>
      <c r="T732" s="24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4" t="s">
        <v>162</v>
      </c>
      <c r="AU732" s="244" t="s">
        <v>86</v>
      </c>
      <c r="AV732" s="13" t="s">
        <v>83</v>
      </c>
      <c r="AW732" s="13" t="s">
        <v>32</v>
      </c>
      <c r="AX732" s="13" t="s">
        <v>75</v>
      </c>
      <c r="AY732" s="244" t="s">
        <v>154</v>
      </c>
    </row>
    <row r="733" spans="1:51" s="13" customFormat="1" ht="12">
      <c r="A733" s="13"/>
      <c r="B733" s="234"/>
      <c r="C733" s="235"/>
      <c r="D733" s="236" t="s">
        <v>162</v>
      </c>
      <c r="E733" s="237" t="s">
        <v>1</v>
      </c>
      <c r="F733" s="238" t="s">
        <v>1444</v>
      </c>
      <c r="G733" s="235"/>
      <c r="H733" s="237" t="s">
        <v>1</v>
      </c>
      <c r="I733" s="239"/>
      <c r="J733" s="235"/>
      <c r="K733" s="235"/>
      <c r="L733" s="240"/>
      <c r="M733" s="241"/>
      <c r="N733" s="242"/>
      <c r="O733" s="242"/>
      <c r="P733" s="242"/>
      <c r="Q733" s="242"/>
      <c r="R733" s="242"/>
      <c r="S733" s="242"/>
      <c r="T733" s="24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4" t="s">
        <v>162</v>
      </c>
      <c r="AU733" s="244" t="s">
        <v>86</v>
      </c>
      <c r="AV733" s="13" t="s">
        <v>83</v>
      </c>
      <c r="AW733" s="13" t="s">
        <v>32</v>
      </c>
      <c r="AX733" s="13" t="s">
        <v>75</v>
      </c>
      <c r="AY733" s="244" t="s">
        <v>154</v>
      </c>
    </row>
    <row r="734" spans="1:51" s="13" customFormat="1" ht="12">
      <c r="A734" s="13"/>
      <c r="B734" s="234"/>
      <c r="C734" s="235"/>
      <c r="D734" s="236" t="s">
        <v>162</v>
      </c>
      <c r="E734" s="237" t="s">
        <v>1</v>
      </c>
      <c r="F734" s="238" t="s">
        <v>1498</v>
      </c>
      <c r="G734" s="235"/>
      <c r="H734" s="237" t="s">
        <v>1</v>
      </c>
      <c r="I734" s="239"/>
      <c r="J734" s="235"/>
      <c r="K734" s="235"/>
      <c r="L734" s="240"/>
      <c r="M734" s="241"/>
      <c r="N734" s="242"/>
      <c r="O734" s="242"/>
      <c r="P734" s="242"/>
      <c r="Q734" s="242"/>
      <c r="R734" s="242"/>
      <c r="S734" s="242"/>
      <c r="T734" s="24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4" t="s">
        <v>162</v>
      </c>
      <c r="AU734" s="244" t="s">
        <v>86</v>
      </c>
      <c r="AV734" s="13" t="s">
        <v>83</v>
      </c>
      <c r="AW734" s="13" t="s">
        <v>32</v>
      </c>
      <c r="AX734" s="13" t="s">
        <v>75</v>
      </c>
      <c r="AY734" s="244" t="s">
        <v>154</v>
      </c>
    </row>
    <row r="735" spans="1:51" s="14" customFormat="1" ht="12">
      <c r="A735" s="14"/>
      <c r="B735" s="245"/>
      <c r="C735" s="246"/>
      <c r="D735" s="236" t="s">
        <v>162</v>
      </c>
      <c r="E735" s="247" t="s">
        <v>1</v>
      </c>
      <c r="F735" s="248" t="s">
        <v>1763</v>
      </c>
      <c r="G735" s="246"/>
      <c r="H735" s="249">
        <v>0.02</v>
      </c>
      <c r="I735" s="250"/>
      <c r="J735" s="246"/>
      <c r="K735" s="246"/>
      <c r="L735" s="251"/>
      <c r="M735" s="252"/>
      <c r="N735" s="253"/>
      <c r="O735" s="253"/>
      <c r="P735" s="253"/>
      <c r="Q735" s="253"/>
      <c r="R735" s="253"/>
      <c r="S735" s="253"/>
      <c r="T735" s="25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5" t="s">
        <v>162</v>
      </c>
      <c r="AU735" s="255" t="s">
        <v>86</v>
      </c>
      <c r="AV735" s="14" t="s">
        <v>86</v>
      </c>
      <c r="AW735" s="14" t="s">
        <v>32</v>
      </c>
      <c r="AX735" s="14" t="s">
        <v>75</v>
      </c>
      <c r="AY735" s="255" t="s">
        <v>154</v>
      </c>
    </row>
    <row r="736" spans="1:51" s="15" customFormat="1" ht="12">
      <c r="A736" s="15"/>
      <c r="B736" s="256"/>
      <c r="C736" s="257"/>
      <c r="D736" s="236" t="s">
        <v>162</v>
      </c>
      <c r="E736" s="258" t="s">
        <v>1</v>
      </c>
      <c r="F736" s="259" t="s">
        <v>172</v>
      </c>
      <c r="G736" s="257"/>
      <c r="H736" s="260">
        <v>0.62</v>
      </c>
      <c r="I736" s="261"/>
      <c r="J736" s="257"/>
      <c r="K736" s="257"/>
      <c r="L736" s="262"/>
      <c r="M736" s="263"/>
      <c r="N736" s="264"/>
      <c r="O736" s="264"/>
      <c r="P736" s="264"/>
      <c r="Q736" s="264"/>
      <c r="R736" s="264"/>
      <c r="S736" s="264"/>
      <c r="T736" s="26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66" t="s">
        <v>162</v>
      </c>
      <c r="AU736" s="266" t="s">
        <v>86</v>
      </c>
      <c r="AV736" s="15" t="s">
        <v>160</v>
      </c>
      <c r="AW736" s="15" t="s">
        <v>32</v>
      </c>
      <c r="AX736" s="15" t="s">
        <v>83</v>
      </c>
      <c r="AY736" s="266" t="s">
        <v>154</v>
      </c>
    </row>
    <row r="737" spans="1:65" s="2" customFormat="1" ht="16.5" customHeight="1">
      <c r="A737" s="39"/>
      <c r="B737" s="40"/>
      <c r="C737" s="220" t="s">
        <v>768</v>
      </c>
      <c r="D737" s="220" t="s">
        <v>156</v>
      </c>
      <c r="E737" s="221" t="s">
        <v>1769</v>
      </c>
      <c r="F737" s="222" t="s">
        <v>1770</v>
      </c>
      <c r="G737" s="223" t="s">
        <v>159</v>
      </c>
      <c r="H737" s="224">
        <v>0.305</v>
      </c>
      <c r="I737" s="225"/>
      <c r="J737" s="226">
        <f>ROUND(I737*H737,2)</f>
        <v>0</v>
      </c>
      <c r="K737" s="227"/>
      <c r="L737" s="45"/>
      <c r="M737" s="228" t="s">
        <v>1</v>
      </c>
      <c r="N737" s="229" t="s">
        <v>40</v>
      </c>
      <c r="O737" s="92"/>
      <c r="P737" s="230">
        <f>O737*H737</f>
        <v>0</v>
      </c>
      <c r="Q737" s="230">
        <v>0.012</v>
      </c>
      <c r="R737" s="230">
        <f>Q737*H737</f>
        <v>0.00366</v>
      </c>
      <c r="S737" s="230">
        <v>0</v>
      </c>
      <c r="T737" s="231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2" t="s">
        <v>610</v>
      </c>
      <c r="AT737" s="232" t="s">
        <v>156</v>
      </c>
      <c r="AU737" s="232" t="s">
        <v>86</v>
      </c>
      <c r="AY737" s="18" t="s">
        <v>154</v>
      </c>
      <c r="BE737" s="233">
        <f>IF(N737="základní",J737,0)</f>
        <v>0</v>
      </c>
      <c r="BF737" s="233">
        <f>IF(N737="snížená",J737,0)</f>
        <v>0</v>
      </c>
      <c r="BG737" s="233">
        <f>IF(N737="zákl. přenesená",J737,0)</f>
        <v>0</v>
      </c>
      <c r="BH737" s="233">
        <f>IF(N737="sníž. přenesená",J737,0)</f>
        <v>0</v>
      </c>
      <c r="BI737" s="233">
        <f>IF(N737="nulová",J737,0)</f>
        <v>0</v>
      </c>
      <c r="BJ737" s="18" t="s">
        <v>83</v>
      </c>
      <c r="BK737" s="233">
        <f>ROUND(I737*H737,2)</f>
        <v>0</v>
      </c>
      <c r="BL737" s="18" t="s">
        <v>610</v>
      </c>
      <c r="BM737" s="232" t="s">
        <v>1771</v>
      </c>
    </row>
    <row r="738" spans="1:51" s="13" customFormat="1" ht="12">
      <c r="A738" s="13"/>
      <c r="B738" s="234"/>
      <c r="C738" s="235"/>
      <c r="D738" s="236" t="s">
        <v>162</v>
      </c>
      <c r="E738" s="237" t="s">
        <v>1</v>
      </c>
      <c r="F738" s="238" t="s">
        <v>1437</v>
      </c>
      <c r="G738" s="235"/>
      <c r="H738" s="237" t="s">
        <v>1</v>
      </c>
      <c r="I738" s="239"/>
      <c r="J738" s="235"/>
      <c r="K738" s="235"/>
      <c r="L738" s="240"/>
      <c r="M738" s="241"/>
      <c r="N738" s="242"/>
      <c r="O738" s="242"/>
      <c r="P738" s="242"/>
      <c r="Q738" s="242"/>
      <c r="R738" s="242"/>
      <c r="S738" s="242"/>
      <c r="T738" s="24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4" t="s">
        <v>162</v>
      </c>
      <c r="AU738" s="244" t="s">
        <v>86</v>
      </c>
      <c r="AV738" s="13" t="s">
        <v>83</v>
      </c>
      <c r="AW738" s="13" t="s">
        <v>32</v>
      </c>
      <c r="AX738" s="13" t="s">
        <v>75</v>
      </c>
      <c r="AY738" s="244" t="s">
        <v>154</v>
      </c>
    </row>
    <row r="739" spans="1:51" s="13" customFormat="1" ht="12">
      <c r="A739" s="13"/>
      <c r="B739" s="234"/>
      <c r="C739" s="235"/>
      <c r="D739" s="236" t="s">
        <v>162</v>
      </c>
      <c r="E739" s="237" t="s">
        <v>1</v>
      </c>
      <c r="F739" s="238" t="s">
        <v>1444</v>
      </c>
      <c r="G739" s="235"/>
      <c r="H739" s="237" t="s">
        <v>1</v>
      </c>
      <c r="I739" s="239"/>
      <c r="J739" s="235"/>
      <c r="K739" s="235"/>
      <c r="L739" s="240"/>
      <c r="M739" s="241"/>
      <c r="N739" s="242"/>
      <c r="O739" s="242"/>
      <c r="P739" s="242"/>
      <c r="Q739" s="242"/>
      <c r="R739" s="242"/>
      <c r="S739" s="242"/>
      <c r="T739" s="24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4" t="s">
        <v>162</v>
      </c>
      <c r="AU739" s="244" t="s">
        <v>86</v>
      </c>
      <c r="AV739" s="13" t="s">
        <v>83</v>
      </c>
      <c r="AW739" s="13" t="s">
        <v>32</v>
      </c>
      <c r="AX739" s="13" t="s">
        <v>75</v>
      </c>
      <c r="AY739" s="244" t="s">
        <v>154</v>
      </c>
    </row>
    <row r="740" spans="1:51" s="13" customFormat="1" ht="12">
      <c r="A740" s="13"/>
      <c r="B740" s="234"/>
      <c r="C740" s="235"/>
      <c r="D740" s="236" t="s">
        <v>162</v>
      </c>
      <c r="E740" s="237" t="s">
        <v>1</v>
      </c>
      <c r="F740" s="238" t="s">
        <v>1504</v>
      </c>
      <c r="G740" s="235"/>
      <c r="H740" s="237" t="s">
        <v>1</v>
      </c>
      <c r="I740" s="239"/>
      <c r="J740" s="235"/>
      <c r="K740" s="235"/>
      <c r="L740" s="240"/>
      <c r="M740" s="241"/>
      <c r="N740" s="242"/>
      <c r="O740" s="242"/>
      <c r="P740" s="242"/>
      <c r="Q740" s="242"/>
      <c r="R740" s="242"/>
      <c r="S740" s="242"/>
      <c r="T740" s="24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4" t="s">
        <v>162</v>
      </c>
      <c r="AU740" s="244" t="s">
        <v>86</v>
      </c>
      <c r="AV740" s="13" t="s">
        <v>83</v>
      </c>
      <c r="AW740" s="13" t="s">
        <v>32</v>
      </c>
      <c r="AX740" s="13" t="s">
        <v>75</v>
      </c>
      <c r="AY740" s="244" t="s">
        <v>154</v>
      </c>
    </row>
    <row r="741" spans="1:51" s="14" customFormat="1" ht="12">
      <c r="A741" s="14"/>
      <c r="B741" s="245"/>
      <c r="C741" s="246"/>
      <c r="D741" s="236" t="s">
        <v>162</v>
      </c>
      <c r="E741" s="247" t="s">
        <v>1</v>
      </c>
      <c r="F741" s="248" t="s">
        <v>1772</v>
      </c>
      <c r="G741" s="246"/>
      <c r="H741" s="249">
        <v>0.18</v>
      </c>
      <c r="I741" s="250"/>
      <c r="J741" s="246"/>
      <c r="K741" s="246"/>
      <c r="L741" s="251"/>
      <c r="M741" s="252"/>
      <c r="N741" s="253"/>
      <c r="O741" s="253"/>
      <c r="P741" s="253"/>
      <c r="Q741" s="253"/>
      <c r="R741" s="253"/>
      <c r="S741" s="253"/>
      <c r="T741" s="25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5" t="s">
        <v>162</v>
      </c>
      <c r="AU741" s="255" t="s">
        <v>86</v>
      </c>
      <c r="AV741" s="14" t="s">
        <v>86</v>
      </c>
      <c r="AW741" s="14" t="s">
        <v>32</v>
      </c>
      <c r="AX741" s="14" t="s">
        <v>75</v>
      </c>
      <c r="AY741" s="255" t="s">
        <v>154</v>
      </c>
    </row>
    <row r="742" spans="1:51" s="13" customFormat="1" ht="12">
      <c r="A742" s="13"/>
      <c r="B742" s="234"/>
      <c r="C742" s="235"/>
      <c r="D742" s="236" t="s">
        <v>162</v>
      </c>
      <c r="E742" s="237" t="s">
        <v>1</v>
      </c>
      <c r="F742" s="238" t="s">
        <v>1506</v>
      </c>
      <c r="G742" s="235"/>
      <c r="H742" s="237" t="s">
        <v>1</v>
      </c>
      <c r="I742" s="239"/>
      <c r="J742" s="235"/>
      <c r="K742" s="235"/>
      <c r="L742" s="240"/>
      <c r="M742" s="241"/>
      <c r="N742" s="242"/>
      <c r="O742" s="242"/>
      <c r="P742" s="242"/>
      <c r="Q742" s="242"/>
      <c r="R742" s="242"/>
      <c r="S742" s="242"/>
      <c r="T742" s="24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4" t="s">
        <v>162</v>
      </c>
      <c r="AU742" s="244" t="s">
        <v>86</v>
      </c>
      <c r="AV742" s="13" t="s">
        <v>83</v>
      </c>
      <c r="AW742" s="13" t="s">
        <v>32</v>
      </c>
      <c r="AX742" s="13" t="s">
        <v>75</v>
      </c>
      <c r="AY742" s="244" t="s">
        <v>154</v>
      </c>
    </row>
    <row r="743" spans="1:51" s="13" customFormat="1" ht="12">
      <c r="A743" s="13"/>
      <c r="B743" s="234"/>
      <c r="C743" s="235"/>
      <c r="D743" s="236" t="s">
        <v>162</v>
      </c>
      <c r="E743" s="237" t="s">
        <v>1</v>
      </c>
      <c r="F743" s="238" t="s">
        <v>1444</v>
      </c>
      <c r="G743" s="235"/>
      <c r="H743" s="237" t="s">
        <v>1</v>
      </c>
      <c r="I743" s="239"/>
      <c r="J743" s="235"/>
      <c r="K743" s="235"/>
      <c r="L743" s="240"/>
      <c r="M743" s="241"/>
      <c r="N743" s="242"/>
      <c r="O743" s="242"/>
      <c r="P743" s="242"/>
      <c r="Q743" s="242"/>
      <c r="R743" s="242"/>
      <c r="S743" s="242"/>
      <c r="T743" s="24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4" t="s">
        <v>162</v>
      </c>
      <c r="AU743" s="244" t="s">
        <v>86</v>
      </c>
      <c r="AV743" s="13" t="s">
        <v>83</v>
      </c>
      <c r="AW743" s="13" t="s">
        <v>32</v>
      </c>
      <c r="AX743" s="13" t="s">
        <v>75</v>
      </c>
      <c r="AY743" s="244" t="s">
        <v>154</v>
      </c>
    </row>
    <row r="744" spans="1:51" s="13" customFormat="1" ht="12">
      <c r="A744" s="13"/>
      <c r="B744" s="234"/>
      <c r="C744" s="235"/>
      <c r="D744" s="236" t="s">
        <v>162</v>
      </c>
      <c r="E744" s="237" t="s">
        <v>1</v>
      </c>
      <c r="F744" s="238" t="s">
        <v>1504</v>
      </c>
      <c r="G744" s="235"/>
      <c r="H744" s="237" t="s">
        <v>1</v>
      </c>
      <c r="I744" s="239"/>
      <c r="J744" s="235"/>
      <c r="K744" s="235"/>
      <c r="L744" s="240"/>
      <c r="M744" s="241"/>
      <c r="N744" s="242"/>
      <c r="O744" s="242"/>
      <c r="P744" s="242"/>
      <c r="Q744" s="242"/>
      <c r="R744" s="242"/>
      <c r="S744" s="242"/>
      <c r="T744" s="24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4" t="s">
        <v>162</v>
      </c>
      <c r="AU744" s="244" t="s">
        <v>86</v>
      </c>
      <c r="AV744" s="13" t="s">
        <v>83</v>
      </c>
      <c r="AW744" s="13" t="s">
        <v>32</v>
      </c>
      <c r="AX744" s="13" t="s">
        <v>75</v>
      </c>
      <c r="AY744" s="244" t="s">
        <v>154</v>
      </c>
    </row>
    <row r="745" spans="1:51" s="14" customFormat="1" ht="12">
      <c r="A745" s="14"/>
      <c r="B745" s="245"/>
      <c r="C745" s="246"/>
      <c r="D745" s="236" t="s">
        <v>162</v>
      </c>
      <c r="E745" s="247" t="s">
        <v>1</v>
      </c>
      <c r="F745" s="248" t="s">
        <v>1773</v>
      </c>
      <c r="G745" s="246"/>
      <c r="H745" s="249">
        <v>0.12</v>
      </c>
      <c r="I745" s="250"/>
      <c r="J745" s="246"/>
      <c r="K745" s="246"/>
      <c r="L745" s="251"/>
      <c r="M745" s="252"/>
      <c r="N745" s="253"/>
      <c r="O745" s="253"/>
      <c r="P745" s="253"/>
      <c r="Q745" s="253"/>
      <c r="R745" s="253"/>
      <c r="S745" s="253"/>
      <c r="T745" s="25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5" t="s">
        <v>162</v>
      </c>
      <c r="AU745" s="255" t="s">
        <v>86</v>
      </c>
      <c r="AV745" s="14" t="s">
        <v>86</v>
      </c>
      <c r="AW745" s="14" t="s">
        <v>32</v>
      </c>
      <c r="AX745" s="14" t="s">
        <v>75</v>
      </c>
      <c r="AY745" s="255" t="s">
        <v>154</v>
      </c>
    </row>
    <row r="746" spans="1:51" s="13" customFormat="1" ht="12">
      <c r="A746" s="13"/>
      <c r="B746" s="234"/>
      <c r="C746" s="235"/>
      <c r="D746" s="236" t="s">
        <v>162</v>
      </c>
      <c r="E746" s="237" t="s">
        <v>1</v>
      </c>
      <c r="F746" s="238" t="s">
        <v>1440</v>
      </c>
      <c r="G746" s="235"/>
      <c r="H746" s="237" t="s">
        <v>1</v>
      </c>
      <c r="I746" s="239"/>
      <c r="J746" s="235"/>
      <c r="K746" s="235"/>
      <c r="L746" s="240"/>
      <c r="M746" s="241"/>
      <c r="N746" s="242"/>
      <c r="O746" s="242"/>
      <c r="P746" s="242"/>
      <c r="Q746" s="242"/>
      <c r="R746" s="242"/>
      <c r="S746" s="242"/>
      <c r="T746" s="24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4" t="s">
        <v>162</v>
      </c>
      <c r="AU746" s="244" t="s">
        <v>86</v>
      </c>
      <c r="AV746" s="13" t="s">
        <v>83</v>
      </c>
      <c r="AW746" s="13" t="s">
        <v>32</v>
      </c>
      <c r="AX746" s="13" t="s">
        <v>75</v>
      </c>
      <c r="AY746" s="244" t="s">
        <v>154</v>
      </c>
    </row>
    <row r="747" spans="1:51" s="13" customFormat="1" ht="12">
      <c r="A747" s="13"/>
      <c r="B747" s="234"/>
      <c r="C747" s="235"/>
      <c r="D747" s="236" t="s">
        <v>162</v>
      </c>
      <c r="E747" s="237" t="s">
        <v>1</v>
      </c>
      <c r="F747" s="238" t="s">
        <v>1444</v>
      </c>
      <c r="G747" s="235"/>
      <c r="H747" s="237" t="s">
        <v>1</v>
      </c>
      <c r="I747" s="239"/>
      <c r="J747" s="235"/>
      <c r="K747" s="235"/>
      <c r="L747" s="240"/>
      <c r="M747" s="241"/>
      <c r="N747" s="242"/>
      <c r="O747" s="242"/>
      <c r="P747" s="242"/>
      <c r="Q747" s="242"/>
      <c r="R747" s="242"/>
      <c r="S747" s="242"/>
      <c r="T747" s="24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4" t="s">
        <v>162</v>
      </c>
      <c r="AU747" s="244" t="s">
        <v>86</v>
      </c>
      <c r="AV747" s="13" t="s">
        <v>83</v>
      </c>
      <c r="AW747" s="13" t="s">
        <v>32</v>
      </c>
      <c r="AX747" s="13" t="s">
        <v>75</v>
      </c>
      <c r="AY747" s="244" t="s">
        <v>154</v>
      </c>
    </row>
    <row r="748" spans="1:51" s="13" customFormat="1" ht="12">
      <c r="A748" s="13"/>
      <c r="B748" s="234"/>
      <c r="C748" s="235"/>
      <c r="D748" s="236" t="s">
        <v>162</v>
      </c>
      <c r="E748" s="237" t="s">
        <v>1</v>
      </c>
      <c r="F748" s="238" t="s">
        <v>1498</v>
      </c>
      <c r="G748" s="235"/>
      <c r="H748" s="237" t="s">
        <v>1</v>
      </c>
      <c r="I748" s="239"/>
      <c r="J748" s="235"/>
      <c r="K748" s="235"/>
      <c r="L748" s="240"/>
      <c r="M748" s="241"/>
      <c r="N748" s="242"/>
      <c r="O748" s="242"/>
      <c r="P748" s="242"/>
      <c r="Q748" s="242"/>
      <c r="R748" s="242"/>
      <c r="S748" s="242"/>
      <c r="T748" s="24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4" t="s">
        <v>162</v>
      </c>
      <c r="AU748" s="244" t="s">
        <v>86</v>
      </c>
      <c r="AV748" s="13" t="s">
        <v>83</v>
      </c>
      <c r="AW748" s="13" t="s">
        <v>32</v>
      </c>
      <c r="AX748" s="13" t="s">
        <v>75</v>
      </c>
      <c r="AY748" s="244" t="s">
        <v>154</v>
      </c>
    </row>
    <row r="749" spans="1:51" s="14" customFormat="1" ht="12">
      <c r="A749" s="14"/>
      <c r="B749" s="245"/>
      <c r="C749" s="246"/>
      <c r="D749" s="236" t="s">
        <v>162</v>
      </c>
      <c r="E749" s="247" t="s">
        <v>1</v>
      </c>
      <c r="F749" s="248" t="s">
        <v>1774</v>
      </c>
      <c r="G749" s="246"/>
      <c r="H749" s="249">
        <v>0.005</v>
      </c>
      <c r="I749" s="250"/>
      <c r="J749" s="246"/>
      <c r="K749" s="246"/>
      <c r="L749" s="251"/>
      <c r="M749" s="252"/>
      <c r="N749" s="253"/>
      <c r="O749" s="253"/>
      <c r="P749" s="253"/>
      <c r="Q749" s="253"/>
      <c r="R749" s="253"/>
      <c r="S749" s="253"/>
      <c r="T749" s="25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5" t="s">
        <v>162</v>
      </c>
      <c r="AU749" s="255" t="s">
        <v>86</v>
      </c>
      <c r="AV749" s="14" t="s">
        <v>86</v>
      </c>
      <c r="AW749" s="14" t="s">
        <v>32</v>
      </c>
      <c r="AX749" s="14" t="s">
        <v>75</v>
      </c>
      <c r="AY749" s="255" t="s">
        <v>154</v>
      </c>
    </row>
    <row r="750" spans="1:51" s="15" customFormat="1" ht="12">
      <c r="A750" s="15"/>
      <c r="B750" s="256"/>
      <c r="C750" s="257"/>
      <c r="D750" s="236" t="s">
        <v>162</v>
      </c>
      <c r="E750" s="258" t="s">
        <v>1</v>
      </c>
      <c r="F750" s="259" t="s">
        <v>172</v>
      </c>
      <c r="G750" s="257"/>
      <c r="H750" s="260">
        <v>0.305</v>
      </c>
      <c r="I750" s="261"/>
      <c r="J750" s="257"/>
      <c r="K750" s="257"/>
      <c r="L750" s="262"/>
      <c r="M750" s="263"/>
      <c r="N750" s="264"/>
      <c r="O750" s="264"/>
      <c r="P750" s="264"/>
      <c r="Q750" s="264"/>
      <c r="R750" s="264"/>
      <c r="S750" s="264"/>
      <c r="T750" s="26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66" t="s">
        <v>162</v>
      </c>
      <c r="AU750" s="266" t="s">
        <v>86</v>
      </c>
      <c r="AV750" s="15" t="s">
        <v>160</v>
      </c>
      <c r="AW750" s="15" t="s">
        <v>32</v>
      </c>
      <c r="AX750" s="15" t="s">
        <v>83</v>
      </c>
      <c r="AY750" s="266" t="s">
        <v>154</v>
      </c>
    </row>
    <row r="751" spans="1:65" s="2" customFormat="1" ht="37.8" customHeight="1">
      <c r="A751" s="39"/>
      <c r="B751" s="40"/>
      <c r="C751" s="220" t="s">
        <v>774</v>
      </c>
      <c r="D751" s="220" t="s">
        <v>156</v>
      </c>
      <c r="E751" s="221" t="s">
        <v>1775</v>
      </c>
      <c r="F751" s="222" t="s">
        <v>1776</v>
      </c>
      <c r="G751" s="223" t="s">
        <v>220</v>
      </c>
      <c r="H751" s="224">
        <v>1</v>
      </c>
      <c r="I751" s="225"/>
      <c r="J751" s="226">
        <f>ROUND(I751*H751,2)</f>
        <v>0</v>
      </c>
      <c r="K751" s="227"/>
      <c r="L751" s="45"/>
      <c r="M751" s="228" t="s">
        <v>1</v>
      </c>
      <c r="N751" s="229" t="s">
        <v>40</v>
      </c>
      <c r="O751" s="92"/>
      <c r="P751" s="230">
        <f>O751*H751</f>
        <v>0</v>
      </c>
      <c r="Q751" s="230">
        <v>0.0006</v>
      </c>
      <c r="R751" s="230">
        <f>Q751*H751</f>
        <v>0.0006</v>
      </c>
      <c r="S751" s="230">
        <v>0</v>
      </c>
      <c r="T751" s="231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32" t="s">
        <v>610</v>
      </c>
      <c r="AT751" s="232" t="s">
        <v>156</v>
      </c>
      <c r="AU751" s="232" t="s">
        <v>86</v>
      </c>
      <c r="AY751" s="18" t="s">
        <v>154</v>
      </c>
      <c r="BE751" s="233">
        <f>IF(N751="základní",J751,0)</f>
        <v>0</v>
      </c>
      <c r="BF751" s="233">
        <f>IF(N751="snížená",J751,0)</f>
        <v>0</v>
      </c>
      <c r="BG751" s="233">
        <f>IF(N751="zákl. přenesená",J751,0)</f>
        <v>0</v>
      </c>
      <c r="BH751" s="233">
        <f>IF(N751="sníž. přenesená",J751,0)</f>
        <v>0</v>
      </c>
      <c r="BI751" s="233">
        <f>IF(N751="nulová",J751,0)</f>
        <v>0</v>
      </c>
      <c r="BJ751" s="18" t="s">
        <v>83</v>
      </c>
      <c r="BK751" s="233">
        <f>ROUND(I751*H751,2)</f>
        <v>0</v>
      </c>
      <c r="BL751" s="18" t="s">
        <v>610</v>
      </c>
      <c r="BM751" s="232" t="s">
        <v>1777</v>
      </c>
    </row>
    <row r="752" spans="1:51" s="13" customFormat="1" ht="12">
      <c r="A752" s="13"/>
      <c r="B752" s="234"/>
      <c r="C752" s="235"/>
      <c r="D752" s="236" t="s">
        <v>162</v>
      </c>
      <c r="E752" s="237" t="s">
        <v>1</v>
      </c>
      <c r="F752" s="238" t="s">
        <v>1506</v>
      </c>
      <c r="G752" s="235"/>
      <c r="H752" s="237" t="s">
        <v>1</v>
      </c>
      <c r="I752" s="239"/>
      <c r="J752" s="235"/>
      <c r="K752" s="235"/>
      <c r="L752" s="240"/>
      <c r="M752" s="241"/>
      <c r="N752" s="242"/>
      <c r="O752" s="242"/>
      <c r="P752" s="242"/>
      <c r="Q752" s="242"/>
      <c r="R752" s="242"/>
      <c r="S752" s="242"/>
      <c r="T752" s="24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4" t="s">
        <v>162</v>
      </c>
      <c r="AU752" s="244" t="s">
        <v>86</v>
      </c>
      <c r="AV752" s="13" t="s">
        <v>83</v>
      </c>
      <c r="AW752" s="13" t="s">
        <v>32</v>
      </c>
      <c r="AX752" s="13" t="s">
        <v>75</v>
      </c>
      <c r="AY752" s="244" t="s">
        <v>154</v>
      </c>
    </row>
    <row r="753" spans="1:51" s="13" customFormat="1" ht="12">
      <c r="A753" s="13"/>
      <c r="B753" s="234"/>
      <c r="C753" s="235"/>
      <c r="D753" s="236" t="s">
        <v>162</v>
      </c>
      <c r="E753" s="237" t="s">
        <v>1</v>
      </c>
      <c r="F753" s="238" t="s">
        <v>1442</v>
      </c>
      <c r="G753" s="235"/>
      <c r="H753" s="237" t="s">
        <v>1</v>
      </c>
      <c r="I753" s="239"/>
      <c r="J753" s="235"/>
      <c r="K753" s="235"/>
      <c r="L753" s="240"/>
      <c r="M753" s="241"/>
      <c r="N753" s="242"/>
      <c r="O753" s="242"/>
      <c r="P753" s="242"/>
      <c r="Q753" s="242"/>
      <c r="R753" s="242"/>
      <c r="S753" s="242"/>
      <c r="T753" s="24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4" t="s">
        <v>162</v>
      </c>
      <c r="AU753" s="244" t="s">
        <v>86</v>
      </c>
      <c r="AV753" s="13" t="s">
        <v>83</v>
      </c>
      <c r="AW753" s="13" t="s">
        <v>32</v>
      </c>
      <c r="AX753" s="13" t="s">
        <v>75</v>
      </c>
      <c r="AY753" s="244" t="s">
        <v>154</v>
      </c>
    </row>
    <row r="754" spans="1:51" s="13" customFormat="1" ht="12">
      <c r="A754" s="13"/>
      <c r="B754" s="234"/>
      <c r="C754" s="235"/>
      <c r="D754" s="236" t="s">
        <v>162</v>
      </c>
      <c r="E754" s="237" t="s">
        <v>1</v>
      </c>
      <c r="F754" s="238" t="s">
        <v>1504</v>
      </c>
      <c r="G754" s="235"/>
      <c r="H754" s="237" t="s">
        <v>1</v>
      </c>
      <c r="I754" s="239"/>
      <c r="J754" s="235"/>
      <c r="K754" s="235"/>
      <c r="L754" s="240"/>
      <c r="M754" s="241"/>
      <c r="N754" s="242"/>
      <c r="O754" s="242"/>
      <c r="P754" s="242"/>
      <c r="Q754" s="242"/>
      <c r="R754" s="242"/>
      <c r="S754" s="242"/>
      <c r="T754" s="24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4" t="s">
        <v>162</v>
      </c>
      <c r="AU754" s="244" t="s">
        <v>86</v>
      </c>
      <c r="AV754" s="13" t="s">
        <v>83</v>
      </c>
      <c r="AW754" s="13" t="s">
        <v>32</v>
      </c>
      <c r="AX754" s="13" t="s">
        <v>75</v>
      </c>
      <c r="AY754" s="244" t="s">
        <v>154</v>
      </c>
    </row>
    <row r="755" spans="1:51" s="14" customFormat="1" ht="12">
      <c r="A755" s="14"/>
      <c r="B755" s="245"/>
      <c r="C755" s="246"/>
      <c r="D755" s="236" t="s">
        <v>162</v>
      </c>
      <c r="E755" s="247" t="s">
        <v>1</v>
      </c>
      <c r="F755" s="248" t="s">
        <v>83</v>
      </c>
      <c r="G755" s="246"/>
      <c r="H755" s="249">
        <v>1</v>
      </c>
      <c r="I755" s="250"/>
      <c r="J755" s="246"/>
      <c r="K755" s="246"/>
      <c r="L755" s="251"/>
      <c r="M755" s="252"/>
      <c r="N755" s="253"/>
      <c r="O755" s="253"/>
      <c r="P755" s="253"/>
      <c r="Q755" s="253"/>
      <c r="R755" s="253"/>
      <c r="S755" s="253"/>
      <c r="T755" s="25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5" t="s">
        <v>162</v>
      </c>
      <c r="AU755" s="255" t="s">
        <v>86</v>
      </c>
      <c r="AV755" s="14" t="s">
        <v>86</v>
      </c>
      <c r="AW755" s="14" t="s">
        <v>32</v>
      </c>
      <c r="AX755" s="14" t="s">
        <v>83</v>
      </c>
      <c r="AY755" s="255" t="s">
        <v>154</v>
      </c>
    </row>
    <row r="756" spans="1:65" s="2" customFormat="1" ht="37.8" customHeight="1">
      <c r="A756" s="39"/>
      <c r="B756" s="40"/>
      <c r="C756" s="220" t="s">
        <v>780</v>
      </c>
      <c r="D756" s="220" t="s">
        <v>156</v>
      </c>
      <c r="E756" s="221" t="s">
        <v>1778</v>
      </c>
      <c r="F756" s="222" t="s">
        <v>1779</v>
      </c>
      <c r="G756" s="223" t="s">
        <v>220</v>
      </c>
      <c r="H756" s="224">
        <v>5</v>
      </c>
      <c r="I756" s="225"/>
      <c r="J756" s="226">
        <f>ROUND(I756*H756,2)</f>
        <v>0</v>
      </c>
      <c r="K756" s="227"/>
      <c r="L756" s="45"/>
      <c r="M756" s="228" t="s">
        <v>1</v>
      </c>
      <c r="N756" s="229" t="s">
        <v>40</v>
      </c>
      <c r="O756" s="92"/>
      <c r="P756" s="230">
        <f>O756*H756</f>
        <v>0</v>
      </c>
      <c r="Q756" s="230">
        <v>0.0007</v>
      </c>
      <c r="R756" s="230">
        <f>Q756*H756</f>
        <v>0.0035</v>
      </c>
      <c r="S756" s="230">
        <v>0</v>
      </c>
      <c r="T756" s="231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32" t="s">
        <v>610</v>
      </c>
      <c r="AT756" s="232" t="s">
        <v>156</v>
      </c>
      <c r="AU756" s="232" t="s">
        <v>86</v>
      </c>
      <c r="AY756" s="18" t="s">
        <v>154</v>
      </c>
      <c r="BE756" s="233">
        <f>IF(N756="základní",J756,0)</f>
        <v>0</v>
      </c>
      <c r="BF756" s="233">
        <f>IF(N756="snížená",J756,0)</f>
        <v>0</v>
      </c>
      <c r="BG756" s="233">
        <f>IF(N756="zákl. přenesená",J756,0)</f>
        <v>0</v>
      </c>
      <c r="BH756" s="233">
        <f>IF(N756="sníž. přenesená",J756,0)</f>
        <v>0</v>
      </c>
      <c r="BI756" s="233">
        <f>IF(N756="nulová",J756,0)</f>
        <v>0</v>
      </c>
      <c r="BJ756" s="18" t="s">
        <v>83</v>
      </c>
      <c r="BK756" s="233">
        <f>ROUND(I756*H756,2)</f>
        <v>0</v>
      </c>
      <c r="BL756" s="18" t="s">
        <v>610</v>
      </c>
      <c r="BM756" s="232" t="s">
        <v>1780</v>
      </c>
    </row>
    <row r="757" spans="1:51" s="13" customFormat="1" ht="12">
      <c r="A757" s="13"/>
      <c r="B757" s="234"/>
      <c r="C757" s="235"/>
      <c r="D757" s="236" t="s">
        <v>162</v>
      </c>
      <c r="E757" s="237" t="s">
        <v>1</v>
      </c>
      <c r="F757" s="238" t="s">
        <v>1437</v>
      </c>
      <c r="G757" s="235"/>
      <c r="H757" s="237" t="s">
        <v>1</v>
      </c>
      <c r="I757" s="239"/>
      <c r="J757" s="235"/>
      <c r="K757" s="235"/>
      <c r="L757" s="240"/>
      <c r="M757" s="241"/>
      <c r="N757" s="242"/>
      <c r="O757" s="242"/>
      <c r="P757" s="242"/>
      <c r="Q757" s="242"/>
      <c r="R757" s="242"/>
      <c r="S757" s="242"/>
      <c r="T757" s="24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4" t="s">
        <v>162</v>
      </c>
      <c r="AU757" s="244" t="s">
        <v>86</v>
      </c>
      <c r="AV757" s="13" t="s">
        <v>83</v>
      </c>
      <c r="AW757" s="13" t="s">
        <v>32</v>
      </c>
      <c r="AX757" s="13" t="s">
        <v>75</v>
      </c>
      <c r="AY757" s="244" t="s">
        <v>154</v>
      </c>
    </row>
    <row r="758" spans="1:51" s="13" customFormat="1" ht="12">
      <c r="A758" s="13"/>
      <c r="B758" s="234"/>
      <c r="C758" s="235"/>
      <c r="D758" s="236" t="s">
        <v>162</v>
      </c>
      <c r="E758" s="237" t="s">
        <v>1</v>
      </c>
      <c r="F758" s="238" t="s">
        <v>1442</v>
      </c>
      <c r="G758" s="235"/>
      <c r="H758" s="237" t="s">
        <v>1</v>
      </c>
      <c r="I758" s="239"/>
      <c r="J758" s="235"/>
      <c r="K758" s="235"/>
      <c r="L758" s="240"/>
      <c r="M758" s="241"/>
      <c r="N758" s="242"/>
      <c r="O758" s="242"/>
      <c r="P758" s="242"/>
      <c r="Q758" s="242"/>
      <c r="R758" s="242"/>
      <c r="S758" s="242"/>
      <c r="T758" s="24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4" t="s">
        <v>162</v>
      </c>
      <c r="AU758" s="244" t="s">
        <v>86</v>
      </c>
      <c r="AV758" s="13" t="s">
        <v>83</v>
      </c>
      <c r="AW758" s="13" t="s">
        <v>32</v>
      </c>
      <c r="AX758" s="13" t="s">
        <v>75</v>
      </c>
      <c r="AY758" s="244" t="s">
        <v>154</v>
      </c>
    </row>
    <row r="759" spans="1:51" s="13" customFormat="1" ht="12">
      <c r="A759" s="13"/>
      <c r="B759" s="234"/>
      <c r="C759" s="235"/>
      <c r="D759" s="236" t="s">
        <v>162</v>
      </c>
      <c r="E759" s="237" t="s">
        <v>1</v>
      </c>
      <c r="F759" s="238" t="s">
        <v>1504</v>
      </c>
      <c r="G759" s="235"/>
      <c r="H759" s="237" t="s">
        <v>1</v>
      </c>
      <c r="I759" s="239"/>
      <c r="J759" s="235"/>
      <c r="K759" s="235"/>
      <c r="L759" s="240"/>
      <c r="M759" s="241"/>
      <c r="N759" s="242"/>
      <c r="O759" s="242"/>
      <c r="P759" s="242"/>
      <c r="Q759" s="242"/>
      <c r="R759" s="242"/>
      <c r="S759" s="242"/>
      <c r="T759" s="24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4" t="s">
        <v>162</v>
      </c>
      <c r="AU759" s="244" t="s">
        <v>86</v>
      </c>
      <c r="AV759" s="13" t="s">
        <v>83</v>
      </c>
      <c r="AW759" s="13" t="s">
        <v>32</v>
      </c>
      <c r="AX759" s="13" t="s">
        <v>75</v>
      </c>
      <c r="AY759" s="244" t="s">
        <v>154</v>
      </c>
    </row>
    <row r="760" spans="1:51" s="14" customFormat="1" ht="12">
      <c r="A760" s="14"/>
      <c r="B760" s="245"/>
      <c r="C760" s="246"/>
      <c r="D760" s="236" t="s">
        <v>162</v>
      </c>
      <c r="E760" s="247" t="s">
        <v>1</v>
      </c>
      <c r="F760" s="248" t="s">
        <v>160</v>
      </c>
      <c r="G760" s="246"/>
      <c r="H760" s="249">
        <v>4</v>
      </c>
      <c r="I760" s="250"/>
      <c r="J760" s="246"/>
      <c r="K760" s="246"/>
      <c r="L760" s="251"/>
      <c r="M760" s="252"/>
      <c r="N760" s="253"/>
      <c r="O760" s="253"/>
      <c r="P760" s="253"/>
      <c r="Q760" s="253"/>
      <c r="R760" s="253"/>
      <c r="S760" s="253"/>
      <c r="T760" s="25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5" t="s">
        <v>162</v>
      </c>
      <c r="AU760" s="255" t="s">
        <v>86</v>
      </c>
      <c r="AV760" s="14" t="s">
        <v>86</v>
      </c>
      <c r="AW760" s="14" t="s">
        <v>32</v>
      </c>
      <c r="AX760" s="14" t="s">
        <v>75</v>
      </c>
      <c r="AY760" s="255" t="s">
        <v>154</v>
      </c>
    </row>
    <row r="761" spans="1:51" s="13" customFormat="1" ht="12">
      <c r="A761" s="13"/>
      <c r="B761" s="234"/>
      <c r="C761" s="235"/>
      <c r="D761" s="236" t="s">
        <v>162</v>
      </c>
      <c r="E761" s="237" t="s">
        <v>1</v>
      </c>
      <c r="F761" s="238" t="s">
        <v>1545</v>
      </c>
      <c r="G761" s="235"/>
      <c r="H761" s="237" t="s">
        <v>1</v>
      </c>
      <c r="I761" s="239"/>
      <c r="J761" s="235"/>
      <c r="K761" s="235"/>
      <c r="L761" s="240"/>
      <c r="M761" s="241"/>
      <c r="N761" s="242"/>
      <c r="O761" s="242"/>
      <c r="P761" s="242"/>
      <c r="Q761" s="242"/>
      <c r="R761" s="242"/>
      <c r="S761" s="242"/>
      <c r="T761" s="24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4" t="s">
        <v>162</v>
      </c>
      <c r="AU761" s="244" t="s">
        <v>86</v>
      </c>
      <c r="AV761" s="13" t="s">
        <v>83</v>
      </c>
      <c r="AW761" s="13" t="s">
        <v>32</v>
      </c>
      <c r="AX761" s="13" t="s">
        <v>75</v>
      </c>
      <c r="AY761" s="244" t="s">
        <v>154</v>
      </c>
    </row>
    <row r="762" spans="1:51" s="14" customFormat="1" ht="12">
      <c r="A762" s="14"/>
      <c r="B762" s="245"/>
      <c r="C762" s="246"/>
      <c r="D762" s="236" t="s">
        <v>162</v>
      </c>
      <c r="E762" s="247" t="s">
        <v>1</v>
      </c>
      <c r="F762" s="248" t="s">
        <v>83</v>
      </c>
      <c r="G762" s="246"/>
      <c r="H762" s="249">
        <v>1</v>
      </c>
      <c r="I762" s="250"/>
      <c r="J762" s="246"/>
      <c r="K762" s="246"/>
      <c r="L762" s="251"/>
      <c r="M762" s="252"/>
      <c r="N762" s="253"/>
      <c r="O762" s="253"/>
      <c r="P762" s="253"/>
      <c r="Q762" s="253"/>
      <c r="R762" s="253"/>
      <c r="S762" s="253"/>
      <c r="T762" s="25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5" t="s">
        <v>162</v>
      </c>
      <c r="AU762" s="255" t="s">
        <v>86</v>
      </c>
      <c r="AV762" s="14" t="s">
        <v>86</v>
      </c>
      <c r="AW762" s="14" t="s">
        <v>32</v>
      </c>
      <c r="AX762" s="14" t="s">
        <v>75</v>
      </c>
      <c r="AY762" s="255" t="s">
        <v>154</v>
      </c>
    </row>
    <row r="763" spans="1:51" s="15" customFormat="1" ht="12">
      <c r="A763" s="15"/>
      <c r="B763" s="256"/>
      <c r="C763" s="257"/>
      <c r="D763" s="236" t="s">
        <v>162</v>
      </c>
      <c r="E763" s="258" t="s">
        <v>1</v>
      </c>
      <c r="F763" s="259" t="s">
        <v>172</v>
      </c>
      <c r="G763" s="257"/>
      <c r="H763" s="260">
        <v>5</v>
      </c>
      <c r="I763" s="261"/>
      <c r="J763" s="257"/>
      <c r="K763" s="257"/>
      <c r="L763" s="262"/>
      <c r="M763" s="263"/>
      <c r="N763" s="264"/>
      <c r="O763" s="264"/>
      <c r="P763" s="264"/>
      <c r="Q763" s="264"/>
      <c r="R763" s="264"/>
      <c r="S763" s="264"/>
      <c r="T763" s="26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66" t="s">
        <v>162</v>
      </c>
      <c r="AU763" s="266" t="s">
        <v>86</v>
      </c>
      <c r="AV763" s="15" t="s">
        <v>160</v>
      </c>
      <c r="AW763" s="15" t="s">
        <v>32</v>
      </c>
      <c r="AX763" s="15" t="s">
        <v>83</v>
      </c>
      <c r="AY763" s="266" t="s">
        <v>154</v>
      </c>
    </row>
    <row r="764" spans="1:65" s="2" customFormat="1" ht="24.15" customHeight="1">
      <c r="A764" s="39"/>
      <c r="B764" s="40"/>
      <c r="C764" s="220" t="s">
        <v>786</v>
      </c>
      <c r="D764" s="220" t="s">
        <v>156</v>
      </c>
      <c r="E764" s="221" t="s">
        <v>1781</v>
      </c>
      <c r="F764" s="222" t="s">
        <v>1782</v>
      </c>
      <c r="G764" s="223" t="s">
        <v>205</v>
      </c>
      <c r="H764" s="224">
        <v>0.011</v>
      </c>
      <c r="I764" s="225"/>
      <c r="J764" s="226">
        <f>ROUND(I764*H764,2)</f>
        <v>0</v>
      </c>
      <c r="K764" s="227"/>
      <c r="L764" s="45"/>
      <c r="M764" s="228" t="s">
        <v>1</v>
      </c>
      <c r="N764" s="229" t="s">
        <v>40</v>
      </c>
      <c r="O764" s="92"/>
      <c r="P764" s="230">
        <f>O764*H764</f>
        <v>0</v>
      </c>
      <c r="Q764" s="230">
        <v>0</v>
      </c>
      <c r="R764" s="230">
        <f>Q764*H764</f>
        <v>0</v>
      </c>
      <c r="S764" s="230">
        <v>0</v>
      </c>
      <c r="T764" s="231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32" t="s">
        <v>267</v>
      </c>
      <c r="AT764" s="232" t="s">
        <v>156</v>
      </c>
      <c r="AU764" s="232" t="s">
        <v>86</v>
      </c>
      <c r="AY764" s="18" t="s">
        <v>154</v>
      </c>
      <c r="BE764" s="233">
        <f>IF(N764="základní",J764,0)</f>
        <v>0</v>
      </c>
      <c r="BF764" s="233">
        <f>IF(N764="snížená",J764,0)</f>
        <v>0</v>
      </c>
      <c r="BG764" s="233">
        <f>IF(N764="zákl. přenesená",J764,0)</f>
        <v>0</v>
      </c>
      <c r="BH764" s="233">
        <f>IF(N764="sníž. přenesená",J764,0)</f>
        <v>0</v>
      </c>
      <c r="BI764" s="233">
        <f>IF(N764="nulová",J764,0)</f>
        <v>0</v>
      </c>
      <c r="BJ764" s="18" t="s">
        <v>83</v>
      </c>
      <c r="BK764" s="233">
        <f>ROUND(I764*H764,2)</f>
        <v>0</v>
      </c>
      <c r="BL764" s="18" t="s">
        <v>267</v>
      </c>
      <c r="BM764" s="232" t="s">
        <v>1783</v>
      </c>
    </row>
    <row r="765" spans="1:63" s="12" customFormat="1" ht="22.8" customHeight="1">
      <c r="A765" s="12"/>
      <c r="B765" s="204"/>
      <c r="C765" s="205"/>
      <c r="D765" s="206" t="s">
        <v>74</v>
      </c>
      <c r="E765" s="218" t="s">
        <v>806</v>
      </c>
      <c r="F765" s="218" t="s">
        <v>807</v>
      </c>
      <c r="G765" s="205"/>
      <c r="H765" s="205"/>
      <c r="I765" s="208"/>
      <c r="J765" s="219">
        <f>BK765</f>
        <v>0</v>
      </c>
      <c r="K765" s="205"/>
      <c r="L765" s="210"/>
      <c r="M765" s="211"/>
      <c r="N765" s="212"/>
      <c r="O765" s="212"/>
      <c r="P765" s="213">
        <f>SUM(P766:P897)</f>
        <v>0</v>
      </c>
      <c r="Q765" s="212"/>
      <c r="R765" s="213">
        <f>SUM(R766:R897)</f>
        <v>0.27011</v>
      </c>
      <c r="S765" s="212"/>
      <c r="T765" s="214">
        <f>SUM(T766:T897)</f>
        <v>0.1061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R765" s="215" t="s">
        <v>180</v>
      </c>
      <c r="AT765" s="216" t="s">
        <v>74</v>
      </c>
      <c r="AU765" s="216" t="s">
        <v>83</v>
      </c>
      <c r="AY765" s="215" t="s">
        <v>154</v>
      </c>
      <c r="BK765" s="217">
        <f>SUM(BK766:BK897)</f>
        <v>0</v>
      </c>
    </row>
    <row r="766" spans="1:65" s="2" customFormat="1" ht="16.5" customHeight="1">
      <c r="A766" s="39"/>
      <c r="B766" s="40"/>
      <c r="C766" s="220" t="s">
        <v>792</v>
      </c>
      <c r="D766" s="220" t="s">
        <v>156</v>
      </c>
      <c r="E766" s="221" t="s">
        <v>1784</v>
      </c>
      <c r="F766" s="222" t="s">
        <v>1785</v>
      </c>
      <c r="G766" s="223" t="s">
        <v>811</v>
      </c>
      <c r="H766" s="224">
        <v>3</v>
      </c>
      <c r="I766" s="225"/>
      <c r="J766" s="226">
        <f>ROUND(I766*H766,2)</f>
        <v>0</v>
      </c>
      <c r="K766" s="227"/>
      <c r="L766" s="45"/>
      <c r="M766" s="228" t="s">
        <v>1</v>
      </c>
      <c r="N766" s="229" t="s">
        <v>40</v>
      </c>
      <c r="O766" s="92"/>
      <c r="P766" s="230">
        <f>O766*H766</f>
        <v>0</v>
      </c>
      <c r="Q766" s="230">
        <v>0</v>
      </c>
      <c r="R766" s="230">
        <f>Q766*H766</f>
        <v>0</v>
      </c>
      <c r="S766" s="230">
        <v>0.01946</v>
      </c>
      <c r="T766" s="231">
        <f>S766*H766</f>
        <v>0.05838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32" t="s">
        <v>610</v>
      </c>
      <c r="AT766" s="232" t="s">
        <v>156</v>
      </c>
      <c r="AU766" s="232" t="s">
        <v>86</v>
      </c>
      <c r="AY766" s="18" t="s">
        <v>154</v>
      </c>
      <c r="BE766" s="233">
        <f>IF(N766="základní",J766,0)</f>
        <v>0</v>
      </c>
      <c r="BF766" s="233">
        <f>IF(N766="snížená",J766,0)</f>
        <v>0</v>
      </c>
      <c r="BG766" s="233">
        <f>IF(N766="zákl. přenesená",J766,0)</f>
        <v>0</v>
      </c>
      <c r="BH766" s="233">
        <f>IF(N766="sníž. přenesená",J766,0)</f>
        <v>0</v>
      </c>
      <c r="BI766" s="233">
        <f>IF(N766="nulová",J766,0)</f>
        <v>0</v>
      </c>
      <c r="BJ766" s="18" t="s">
        <v>83</v>
      </c>
      <c r="BK766" s="233">
        <f>ROUND(I766*H766,2)</f>
        <v>0</v>
      </c>
      <c r="BL766" s="18" t="s">
        <v>610</v>
      </c>
      <c r="BM766" s="232" t="s">
        <v>1786</v>
      </c>
    </row>
    <row r="767" spans="1:51" s="13" customFormat="1" ht="12">
      <c r="A767" s="13"/>
      <c r="B767" s="234"/>
      <c r="C767" s="235"/>
      <c r="D767" s="236" t="s">
        <v>162</v>
      </c>
      <c r="E767" s="237" t="s">
        <v>1</v>
      </c>
      <c r="F767" s="238" t="s">
        <v>1440</v>
      </c>
      <c r="G767" s="235"/>
      <c r="H767" s="237" t="s">
        <v>1</v>
      </c>
      <c r="I767" s="239"/>
      <c r="J767" s="235"/>
      <c r="K767" s="235"/>
      <c r="L767" s="240"/>
      <c r="M767" s="241"/>
      <c r="N767" s="242"/>
      <c r="O767" s="242"/>
      <c r="P767" s="242"/>
      <c r="Q767" s="242"/>
      <c r="R767" s="242"/>
      <c r="S767" s="242"/>
      <c r="T767" s="24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4" t="s">
        <v>162</v>
      </c>
      <c r="AU767" s="244" t="s">
        <v>86</v>
      </c>
      <c r="AV767" s="13" t="s">
        <v>83</v>
      </c>
      <c r="AW767" s="13" t="s">
        <v>32</v>
      </c>
      <c r="AX767" s="13" t="s">
        <v>75</v>
      </c>
      <c r="AY767" s="244" t="s">
        <v>154</v>
      </c>
    </row>
    <row r="768" spans="1:51" s="13" customFormat="1" ht="12">
      <c r="A768" s="13"/>
      <c r="B768" s="234"/>
      <c r="C768" s="235"/>
      <c r="D768" s="236" t="s">
        <v>162</v>
      </c>
      <c r="E768" s="237" t="s">
        <v>1</v>
      </c>
      <c r="F768" s="238" t="s">
        <v>1694</v>
      </c>
      <c r="G768" s="235"/>
      <c r="H768" s="237" t="s">
        <v>1</v>
      </c>
      <c r="I768" s="239"/>
      <c r="J768" s="235"/>
      <c r="K768" s="235"/>
      <c r="L768" s="240"/>
      <c r="M768" s="241"/>
      <c r="N768" s="242"/>
      <c r="O768" s="242"/>
      <c r="P768" s="242"/>
      <c r="Q768" s="242"/>
      <c r="R768" s="242"/>
      <c r="S768" s="242"/>
      <c r="T768" s="24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4" t="s">
        <v>162</v>
      </c>
      <c r="AU768" s="244" t="s">
        <v>86</v>
      </c>
      <c r="AV768" s="13" t="s">
        <v>83</v>
      </c>
      <c r="AW768" s="13" t="s">
        <v>32</v>
      </c>
      <c r="AX768" s="13" t="s">
        <v>75</v>
      </c>
      <c r="AY768" s="244" t="s">
        <v>154</v>
      </c>
    </row>
    <row r="769" spans="1:51" s="14" customFormat="1" ht="12">
      <c r="A769" s="14"/>
      <c r="B769" s="245"/>
      <c r="C769" s="246"/>
      <c r="D769" s="236" t="s">
        <v>162</v>
      </c>
      <c r="E769" s="247" t="s">
        <v>1</v>
      </c>
      <c r="F769" s="248" t="s">
        <v>180</v>
      </c>
      <c r="G769" s="246"/>
      <c r="H769" s="249">
        <v>3</v>
      </c>
      <c r="I769" s="250"/>
      <c r="J769" s="246"/>
      <c r="K769" s="246"/>
      <c r="L769" s="251"/>
      <c r="M769" s="252"/>
      <c r="N769" s="253"/>
      <c r="O769" s="253"/>
      <c r="P769" s="253"/>
      <c r="Q769" s="253"/>
      <c r="R769" s="253"/>
      <c r="S769" s="253"/>
      <c r="T769" s="25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5" t="s">
        <v>162</v>
      </c>
      <c r="AU769" s="255" t="s">
        <v>86</v>
      </c>
      <c r="AV769" s="14" t="s">
        <v>86</v>
      </c>
      <c r="AW769" s="14" t="s">
        <v>32</v>
      </c>
      <c r="AX769" s="14" t="s">
        <v>83</v>
      </c>
      <c r="AY769" s="255" t="s">
        <v>154</v>
      </c>
    </row>
    <row r="770" spans="1:65" s="2" customFormat="1" ht="24.15" customHeight="1">
      <c r="A770" s="39"/>
      <c r="B770" s="40"/>
      <c r="C770" s="220" t="s">
        <v>798</v>
      </c>
      <c r="D770" s="220" t="s">
        <v>156</v>
      </c>
      <c r="E770" s="221" t="s">
        <v>1787</v>
      </c>
      <c r="F770" s="222" t="s">
        <v>1788</v>
      </c>
      <c r="G770" s="223" t="s">
        <v>811</v>
      </c>
      <c r="H770" s="224">
        <v>4</v>
      </c>
      <c r="I770" s="225"/>
      <c r="J770" s="226">
        <f>ROUND(I770*H770,2)</f>
        <v>0</v>
      </c>
      <c r="K770" s="227"/>
      <c r="L770" s="45"/>
      <c r="M770" s="228" t="s">
        <v>1</v>
      </c>
      <c r="N770" s="229" t="s">
        <v>40</v>
      </c>
      <c r="O770" s="92"/>
      <c r="P770" s="230">
        <f>O770*H770</f>
        <v>0</v>
      </c>
      <c r="Q770" s="230">
        <v>0.02163</v>
      </c>
      <c r="R770" s="230">
        <f>Q770*H770</f>
        <v>0.08652</v>
      </c>
      <c r="S770" s="230">
        <v>0</v>
      </c>
      <c r="T770" s="231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32" t="s">
        <v>610</v>
      </c>
      <c r="AT770" s="232" t="s">
        <v>156</v>
      </c>
      <c r="AU770" s="232" t="s">
        <v>86</v>
      </c>
      <c r="AY770" s="18" t="s">
        <v>154</v>
      </c>
      <c r="BE770" s="233">
        <f>IF(N770="základní",J770,0)</f>
        <v>0</v>
      </c>
      <c r="BF770" s="233">
        <f>IF(N770="snížená",J770,0)</f>
        <v>0</v>
      </c>
      <c r="BG770" s="233">
        <f>IF(N770="zákl. přenesená",J770,0)</f>
        <v>0</v>
      </c>
      <c r="BH770" s="233">
        <f>IF(N770="sníž. přenesená",J770,0)</f>
        <v>0</v>
      </c>
      <c r="BI770" s="233">
        <f>IF(N770="nulová",J770,0)</f>
        <v>0</v>
      </c>
      <c r="BJ770" s="18" t="s">
        <v>83</v>
      </c>
      <c r="BK770" s="233">
        <f>ROUND(I770*H770,2)</f>
        <v>0</v>
      </c>
      <c r="BL770" s="18" t="s">
        <v>610</v>
      </c>
      <c r="BM770" s="232" t="s">
        <v>1789</v>
      </c>
    </row>
    <row r="771" spans="1:51" s="13" customFormat="1" ht="12">
      <c r="A771" s="13"/>
      <c r="B771" s="234"/>
      <c r="C771" s="235"/>
      <c r="D771" s="236" t="s">
        <v>162</v>
      </c>
      <c r="E771" s="237" t="s">
        <v>1</v>
      </c>
      <c r="F771" s="238" t="s">
        <v>1440</v>
      </c>
      <c r="G771" s="235"/>
      <c r="H771" s="237" t="s">
        <v>1</v>
      </c>
      <c r="I771" s="239"/>
      <c r="J771" s="235"/>
      <c r="K771" s="235"/>
      <c r="L771" s="240"/>
      <c r="M771" s="241"/>
      <c r="N771" s="242"/>
      <c r="O771" s="242"/>
      <c r="P771" s="242"/>
      <c r="Q771" s="242"/>
      <c r="R771" s="242"/>
      <c r="S771" s="242"/>
      <c r="T771" s="24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4" t="s">
        <v>162</v>
      </c>
      <c r="AU771" s="244" t="s">
        <v>86</v>
      </c>
      <c r="AV771" s="13" t="s">
        <v>83</v>
      </c>
      <c r="AW771" s="13" t="s">
        <v>32</v>
      </c>
      <c r="AX771" s="13" t="s">
        <v>75</v>
      </c>
      <c r="AY771" s="244" t="s">
        <v>154</v>
      </c>
    </row>
    <row r="772" spans="1:51" s="14" customFormat="1" ht="12">
      <c r="A772" s="14"/>
      <c r="B772" s="245"/>
      <c r="C772" s="246"/>
      <c r="D772" s="236" t="s">
        <v>162</v>
      </c>
      <c r="E772" s="247" t="s">
        <v>1</v>
      </c>
      <c r="F772" s="248" t="s">
        <v>83</v>
      </c>
      <c r="G772" s="246"/>
      <c r="H772" s="249">
        <v>1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5" t="s">
        <v>162</v>
      </c>
      <c r="AU772" s="255" t="s">
        <v>86</v>
      </c>
      <c r="AV772" s="14" t="s">
        <v>86</v>
      </c>
      <c r="AW772" s="14" t="s">
        <v>32</v>
      </c>
      <c r="AX772" s="14" t="s">
        <v>75</v>
      </c>
      <c r="AY772" s="255" t="s">
        <v>154</v>
      </c>
    </row>
    <row r="773" spans="1:51" s="13" customFormat="1" ht="12">
      <c r="A773" s="13"/>
      <c r="B773" s="234"/>
      <c r="C773" s="235"/>
      <c r="D773" s="236" t="s">
        <v>162</v>
      </c>
      <c r="E773" s="237" t="s">
        <v>1</v>
      </c>
      <c r="F773" s="238" t="s">
        <v>1694</v>
      </c>
      <c r="G773" s="235"/>
      <c r="H773" s="237" t="s">
        <v>1</v>
      </c>
      <c r="I773" s="239"/>
      <c r="J773" s="235"/>
      <c r="K773" s="235"/>
      <c r="L773" s="240"/>
      <c r="M773" s="241"/>
      <c r="N773" s="242"/>
      <c r="O773" s="242"/>
      <c r="P773" s="242"/>
      <c r="Q773" s="242"/>
      <c r="R773" s="242"/>
      <c r="S773" s="242"/>
      <c r="T773" s="24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4" t="s">
        <v>162</v>
      </c>
      <c r="AU773" s="244" t="s">
        <v>86</v>
      </c>
      <c r="AV773" s="13" t="s">
        <v>83</v>
      </c>
      <c r="AW773" s="13" t="s">
        <v>32</v>
      </c>
      <c r="AX773" s="13" t="s">
        <v>75</v>
      </c>
      <c r="AY773" s="244" t="s">
        <v>154</v>
      </c>
    </row>
    <row r="774" spans="1:51" s="14" customFormat="1" ht="12">
      <c r="A774" s="14"/>
      <c r="B774" s="245"/>
      <c r="C774" s="246"/>
      <c r="D774" s="236" t="s">
        <v>162</v>
      </c>
      <c r="E774" s="247" t="s">
        <v>1</v>
      </c>
      <c r="F774" s="248" t="s">
        <v>180</v>
      </c>
      <c r="G774" s="246"/>
      <c r="H774" s="249">
        <v>3</v>
      </c>
      <c r="I774" s="250"/>
      <c r="J774" s="246"/>
      <c r="K774" s="246"/>
      <c r="L774" s="251"/>
      <c r="M774" s="252"/>
      <c r="N774" s="253"/>
      <c r="O774" s="253"/>
      <c r="P774" s="253"/>
      <c r="Q774" s="253"/>
      <c r="R774" s="253"/>
      <c r="S774" s="253"/>
      <c r="T774" s="25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5" t="s">
        <v>162</v>
      </c>
      <c r="AU774" s="255" t="s">
        <v>86</v>
      </c>
      <c r="AV774" s="14" t="s">
        <v>86</v>
      </c>
      <c r="AW774" s="14" t="s">
        <v>32</v>
      </c>
      <c r="AX774" s="14" t="s">
        <v>75</v>
      </c>
      <c r="AY774" s="255" t="s">
        <v>154</v>
      </c>
    </row>
    <row r="775" spans="1:51" s="15" customFormat="1" ht="12">
      <c r="A775" s="15"/>
      <c r="B775" s="256"/>
      <c r="C775" s="257"/>
      <c r="D775" s="236" t="s">
        <v>162</v>
      </c>
      <c r="E775" s="258" t="s">
        <v>1</v>
      </c>
      <c r="F775" s="259" t="s">
        <v>172</v>
      </c>
      <c r="G775" s="257"/>
      <c r="H775" s="260">
        <v>4</v>
      </c>
      <c r="I775" s="261"/>
      <c r="J775" s="257"/>
      <c r="K775" s="257"/>
      <c r="L775" s="262"/>
      <c r="M775" s="263"/>
      <c r="N775" s="264"/>
      <c r="O775" s="264"/>
      <c r="P775" s="264"/>
      <c r="Q775" s="264"/>
      <c r="R775" s="264"/>
      <c r="S775" s="264"/>
      <c r="T775" s="26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66" t="s">
        <v>162</v>
      </c>
      <c r="AU775" s="266" t="s">
        <v>86</v>
      </c>
      <c r="AV775" s="15" t="s">
        <v>160</v>
      </c>
      <c r="AW775" s="15" t="s">
        <v>32</v>
      </c>
      <c r="AX775" s="15" t="s">
        <v>83</v>
      </c>
      <c r="AY775" s="266" t="s">
        <v>154</v>
      </c>
    </row>
    <row r="776" spans="1:65" s="2" customFormat="1" ht="24.15" customHeight="1">
      <c r="A776" s="39"/>
      <c r="B776" s="40"/>
      <c r="C776" s="220" t="s">
        <v>802</v>
      </c>
      <c r="D776" s="220" t="s">
        <v>156</v>
      </c>
      <c r="E776" s="221" t="s">
        <v>1790</v>
      </c>
      <c r="F776" s="222" t="s">
        <v>1791</v>
      </c>
      <c r="G776" s="223" t="s">
        <v>811</v>
      </c>
      <c r="H776" s="224">
        <v>3</v>
      </c>
      <c r="I776" s="225"/>
      <c r="J776" s="226">
        <f>ROUND(I776*H776,2)</f>
        <v>0</v>
      </c>
      <c r="K776" s="227"/>
      <c r="L776" s="45"/>
      <c r="M776" s="228" t="s">
        <v>1</v>
      </c>
      <c r="N776" s="229" t="s">
        <v>40</v>
      </c>
      <c r="O776" s="92"/>
      <c r="P776" s="230">
        <f>O776*H776</f>
        <v>0</v>
      </c>
      <c r="Q776" s="230">
        <v>0.01921</v>
      </c>
      <c r="R776" s="230">
        <f>Q776*H776</f>
        <v>0.05763</v>
      </c>
      <c r="S776" s="230">
        <v>0</v>
      </c>
      <c r="T776" s="231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32" t="s">
        <v>610</v>
      </c>
      <c r="AT776" s="232" t="s">
        <v>156</v>
      </c>
      <c r="AU776" s="232" t="s">
        <v>86</v>
      </c>
      <c r="AY776" s="18" t="s">
        <v>154</v>
      </c>
      <c r="BE776" s="233">
        <f>IF(N776="základní",J776,0)</f>
        <v>0</v>
      </c>
      <c r="BF776" s="233">
        <f>IF(N776="snížená",J776,0)</f>
        <v>0</v>
      </c>
      <c r="BG776" s="233">
        <f>IF(N776="zákl. přenesená",J776,0)</f>
        <v>0</v>
      </c>
      <c r="BH776" s="233">
        <f>IF(N776="sníž. přenesená",J776,0)</f>
        <v>0</v>
      </c>
      <c r="BI776" s="233">
        <f>IF(N776="nulová",J776,0)</f>
        <v>0</v>
      </c>
      <c r="BJ776" s="18" t="s">
        <v>83</v>
      </c>
      <c r="BK776" s="233">
        <f>ROUND(I776*H776,2)</f>
        <v>0</v>
      </c>
      <c r="BL776" s="18" t="s">
        <v>610</v>
      </c>
      <c r="BM776" s="232" t="s">
        <v>1792</v>
      </c>
    </row>
    <row r="777" spans="1:51" s="13" customFormat="1" ht="12">
      <c r="A777" s="13"/>
      <c r="B777" s="234"/>
      <c r="C777" s="235"/>
      <c r="D777" s="236" t="s">
        <v>162</v>
      </c>
      <c r="E777" s="237" t="s">
        <v>1</v>
      </c>
      <c r="F777" s="238" t="s">
        <v>1437</v>
      </c>
      <c r="G777" s="235"/>
      <c r="H777" s="237" t="s">
        <v>1</v>
      </c>
      <c r="I777" s="239"/>
      <c r="J777" s="235"/>
      <c r="K777" s="235"/>
      <c r="L777" s="240"/>
      <c r="M777" s="241"/>
      <c r="N777" s="242"/>
      <c r="O777" s="242"/>
      <c r="P777" s="242"/>
      <c r="Q777" s="242"/>
      <c r="R777" s="242"/>
      <c r="S777" s="242"/>
      <c r="T777" s="24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4" t="s">
        <v>162</v>
      </c>
      <c r="AU777" s="244" t="s">
        <v>86</v>
      </c>
      <c r="AV777" s="13" t="s">
        <v>83</v>
      </c>
      <c r="AW777" s="13" t="s">
        <v>32</v>
      </c>
      <c r="AX777" s="13" t="s">
        <v>75</v>
      </c>
      <c r="AY777" s="244" t="s">
        <v>154</v>
      </c>
    </row>
    <row r="778" spans="1:51" s="14" customFormat="1" ht="12">
      <c r="A778" s="14"/>
      <c r="B778" s="245"/>
      <c r="C778" s="246"/>
      <c r="D778" s="236" t="s">
        <v>162</v>
      </c>
      <c r="E778" s="247" t="s">
        <v>1</v>
      </c>
      <c r="F778" s="248" t="s">
        <v>180</v>
      </c>
      <c r="G778" s="246"/>
      <c r="H778" s="249">
        <v>3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5" t="s">
        <v>162</v>
      </c>
      <c r="AU778" s="255" t="s">
        <v>86</v>
      </c>
      <c r="AV778" s="14" t="s">
        <v>86</v>
      </c>
      <c r="AW778" s="14" t="s">
        <v>32</v>
      </c>
      <c r="AX778" s="14" t="s">
        <v>83</v>
      </c>
      <c r="AY778" s="255" t="s">
        <v>154</v>
      </c>
    </row>
    <row r="779" spans="1:65" s="2" customFormat="1" ht="24.15" customHeight="1">
      <c r="A779" s="39"/>
      <c r="B779" s="40"/>
      <c r="C779" s="220" t="s">
        <v>808</v>
      </c>
      <c r="D779" s="220" t="s">
        <v>156</v>
      </c>
      <c r="E779" s="221" t="s">
        <v>809</v>
      </c>
      <c r="F779" s="222" t="s">
        <v>810</v>
      </c>
      <c r="G779" s="223" t="s">
        <v>811</v>
      </c>
      <c r="H779" s="224">
        <v>5</v>
      </c>
      <c r="I779" s="225"/>
      <c r="J779" s="226">
        <f>ROUND(I779*H779,2)</f>
        <v>0</v>
      </c>
      <c r="K779" s="227"/>
      <c r="L779" s="45"/>
      <c r="M779" s="228" t="s">
        <v>1</v>
      </c>
      <c r="N779" s="229" t="s">
        <v>40</v>
      </c>
      <c r="O779" s="92"/>
      <c r="P779" s="230">
        <f>O779*H779</f>
        <v>0</v>
      </c>
      <c r="Q779" s="230">
        <v>0.00052</v>
      </c>
      <c r="R779" s="230">
        <f>Q779*H779</f>
        <v>0.0026</v>
      </c>
      <c r="S779" s="230">
        <v>0</v>
      </c>
      <c r="T779" s="231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32" t="s">
        <v>610</v>
      </c>
      <c r="AT779" s="232" t="s">
        <v>156</v>
      </c>
      <c r="AU779" s="232" t="s">
        <v>86</v>
      </c>
      <c r="AY779" s="18" t="s">
        <v>154</v>
      </c>
      <c r="BE779" s="233">
        <f>IF(N779="základní",J779,0)</f>
        <v>0</v>
      </c>
      <c r="BF779" s="233">
        <f>IF(N779="snížená",J779,0)</f>
        <v>0</v>
      </c>
      <c r="BG779" s="233">
        <f>IF(N779="zákl. přenesená",J779,0)</f>
        <v>0</v>
      </c>
      <c r="BH779" s="233">
        <f>IF(N779="sníž. přenesená",J779,0)</f>
        <v>0</v>
      </c>
      <c r="BI779" s="233">
        <f>IF(N779="nulová",J779,0)</f>
        <v>0</v>
      </c>
      <c r="BJ779" s="18" t="s">
        <v>83</v>
      </c>
      <c r="BK779" s="233">
        <f>ROUND(I779*H779,2)</f>
        <v>0</v>
      </c>
      <c r="BL779" s="18" t="s">
        <v>610</v>
      </c>
      <c r="BM779" s="232" t="s">
        <v>1793</v>
      </c>
    </row>
    <row r="780" spans="1:51" s="13" customFormat="1" ht="12">
      <c r="A780" s="13"/>
      <c r="B780" s="234"/>
      <c r="C780" s="235"/>
      <c r="D780" s="236" t="s">
        <v>162</v>
      </c>
      <c r="E780" s="237" t="s">
        <v>1</v>
      </c>
      <c r="F780" s="238" t="s">
        <v>1437</v>
      </c>
      <c r="G780" s="235"/>
      <c r="H780" s="237" t="s">
        <v>1</v>
      </c>
      <c r="I780" s="239"/>
      <c r="J780" s="235"/>
      <c r="K780" s="235"/>
      <c r="L780" s="240"/>
      <c r="M780" s="241"/>
      <c r="N780" s="242"/>
      <c r="O780" s="242"/>
      <c r="P780" s="242"/>
      <c r="Q780" s="242"/>
      <c r="R780" s="242"/>
      <c r="S780" s="242"/>
      <c r="T780" s="24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4" t="s">
        <v>162</v>
      </c>
      <c r="AU780" s="244" t="s">
        <v>86</v>
      </c>
      <c r="AV780" s="13" t="s">
        <v>83</v>
      </c>
      <c r="AW780" s="13" t="s">
        <v>32</v>
      </c>
      <c r="AX780" s="13" t="s">
        <v>75</v>
      </c>
      <c r="AY780" s="244" t="s">
        <v>154</v>
      </c>
    </row>
    <row r="781" spans="1:51" s="14" customFormat="1" ht="12">
      <c r="A781" s="14"/>
      <c r="B781" s="245"/>
      <c r="C781" s="246"/>
      <c r="D781" s="236" t="s">
        <v>162</v>
      </c>
      <c r="E781" s="247" t="s">
        <v>1</v>
      </c>
      <c r="F781" s="248" t="s">
        <v>180</v>
      </c>
      <c r="G781" s="246"/>
      <c r="H781" s="249">
        <v>3</v>
      </c>
      <c r="I781" s="250"/>
      <c r="J781" s="246"/>
      <c r="K781" s="246"/>
      <c r="L781" s="251"/>
      <c r="M781" s="252"/>
      <c r="N781" s="253"/>
      <c r="O781" s="253"/>
      <c r="P781" s="253"/>
      <c r="Q781" s="253"/>
      <c r="R781" s="253"/>
      <c r="S781" s="253"/>
      <c r="T781" s="25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5" t="s">
        <v>162</v>
      </c>
      <c r="AU781" s="255" t="s">
        <v>86</v>
      </c>
      <c r="AV781" s="14" t="s">
        <v>86</v>
      </c>
      <c r="AW781" s="14" t="s">
        <v>32</v>
      </c>
      <c r="AX781" s="14" t="s">
        <v>75</v>
      </c>
      <c r="AY781" s="255" t="s">
        <v>154</v>
      </c>
    </row>
    <row r="782" spans="1:51" s="13" customFormat="1" ht="12">
      <c r="A782" s="13"/>
      <c r="B782" s="234"/>
      <c r="C782" s="235"/>
      <c r="D782" s="236" t="s">
        <v>162</v>
      </c>
      <c r="E782" s="237" t="s">
        <v>1</v>
      </c>
      <c r="F782" s="238" t="s">
        <v>1440</v>
      </c>
      <c r="G782" s="235"/>
      <c r="H782" s="237" t="s">
        <v>1</v>
      </c>
      <c r="I782" s="239"/>
      <c r="J782" s="235"/>
      <c r="K782" s="235"/>
      <c r="L782" s="240"/>
      <c r="M782" s="241"/>
      <c r="N782" s="242"/>
      <c r="O782" s="242"/>
      <c r="P782" s="242"/>
      <c r="Q782" s="242"/>
      <c r="R782" s="242"/>
      <c r="S782" s="242"/>
      <c r="T782" s="24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4" t="s">
        <v>162</v>
      </c>
      <c r="AU782" s="244" t="s">
        <v>86</v>
      </c>
      <c r="AV782" s="13" t="s">
        <v>83</v>
      </c>
      <c r="AW782" s="13" t="s">
        <v>32</v>
      </c>
      <c r="AX782" s="13" t="s">
        <v>75</v>
      </c>
      <c r="AY782" s="244" t="s">
        <v>154</v>
      </c>
    </row>
    <row r="783" spans="1:51" s="14" customFormat="1" ht="12">
      <c r="A783" s="14"/>
      <c r="B783" s="245"/>
      <c r="C783" s="246"/>
      <c r="D783" s="236" t="s">
        <v>162</v>
      </c>
      <c r="E783" s="247" t="s">
        <v>1</v>
      </c>
      <c r="F783" s="248" t="s">
        <v>83</v>
      </c>
      <c r="G783" s="246"/>
      <c r="H783" s="249">
        <v>1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5" t="s">
        <v>162</v>
      </c>
      <c r="AU783" s="255" t="s">
        <v>86</v>
      </c>
      <c r="AV783" s="14" t="s">
        <v>86</v>
      </c>
      <c r="AW783" s="14" t="s">
        <v>32</v>
      </c>
      <c r="AX783" s="14" t="s">
        <v>75</v>
      </c>
      <c r="AY783" s="255" t="s">
        <v>154</v>
      </c>
    </row>
    <row r="784" spans="1:51" s="13" customFormat="1" ht="12">
      <c r="A784" s="13"/>
      <c r="B784" s="234"/>
      <c r="C784" s="235"/>
      <c r="D784" s="236" t="s">
        <v>162</v>
      </c>
      <c r="E784" s="237" t="s">
        <v>1</v>
      </c>
      <c r="F784" s="238" t="s">
        <v>1694</v>
      </c>
      <c r="G784" s="235"/>
      <c r="H784" s="237" t="s">
        <v>1</v>
      </c>
      <c r="I784" s="239"/>
      <c r="J784" s="235"/>
      <c r="K784" s="235"/>
      <c r="L784" s="240"/>
      <c r="M784" s="241"/>
      <c r="N784" s="242"/>
      <c r="O784" s="242"/>
      <c r="P784" s="242"/>
      <c r="Q784" s="242"/>
      <c r="R784" s="242"/>
      <c r="S784" s="242"/>
      <c r="T784" s="24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4" t="s">
        <v>162</v>
      </c>
      <c r="AU784" s="244" t="s">
        <v>86</v>
      </c>
      <c r="AV784" s="13" t="s">
        <v>83</v>
      </c>
      <c r="AW784" s="13" t="s">
        <v>32</v>
      </c>
      <c r="AX784" s="13" t="s">
        <v>75</v>
      </c>
      <c r="AY784" s="244" t="s">
        <v>154</v>
      </c>
    </row>
    <row r="785" spans="1:51" s="14" customFormat="1" ht="12">
      <c r="A785" s="14"/>
      <c r="B785" s="245"/>
      <c r="C785" s="246"/>
      <c r="D785" s="236" t="s">
        <v>162</v>
      </c>
      <c r="E785" s="247" t="s">
        <v>1</v>
      </c>
      <c r="F785" s="248" t="s">
        <v>83</v>
      </c>
      <c r="G785" s="246"/>
      <c r="H785" s="249">
        <v>1</v>
      </c>
      <c r="I785" s="250"/>
      <c r="J785" s="246"/>
      <c r="K785" s="246"/>
      <c r="L785" s="251"/>
      <c r="M785" s="252"/>
      <c r="N785" s="253"/>
      <c r="O785" s="253"/>
      <c r="P785" s="253"/>
      <c r="Q785" s="253"/>
      <c r="R785" s="253"/>
      <c r="S785" s="253"/>
      <c r="T785" s="25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5" t="s">
        <v>162</v>
      </c>
      <c r="AU785" s="255" t="s">
        <v>86</v>
      </c>
      <c r="AV785" s="14" t="s">
        <v>86</v>
      </c>
      <c r="AW785" s="14" t="s">
        <v>32</v>
      </c>
      <c r="AX785" s="14" t="s">
        <v>75</v>
      </c>
      <c r="AY785" s="255" t="s">
        <v>154</v>
      </c>
    </row>
    <row r="786" spans="1:51" s="15" customFormat="1" ht="12">
      <c r="A786" s="15"/>
      <c r="B786" s="256"/>
      <c r="C786" s="257"/>
      <c r="D786" s="236" t="s">
        <v>162</v>
      </c>
      <c r="E786" s="258" t="s">
        <v>1</v>
      </c>
      <c r="F786" s="259" t="s">
        <v>172</v>
      </c>
      <c r="G786" s="257"/>
      <c r="H786" s="260">
        <v>5</v>
      </c>
      <c r="I786" s="261"/>
      <c r="J786" s="257"/>
      <c r="K786" s="257"/>
      <c r="L786" s="262"/>
      <c r="M786" s="263"/>
      <c r="N786" s="264"/>
      <c r="O786" s="264"/>
      <c r="P786" s="264"/>
      <c r="Q786" s="264"/>
      <c r="R786" s="264"/>
      <c r="S786" s="264"/>
      <c r="T786" s="26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66" t="s">
        <v>162</v>
      </c>
      <c r="AU786" s="266" t="s">
        <v>86</v>
      </c>
      <c r="AV786" s="15" t="s">
        <v>160</v>
      </c>
      <c r="AW786" s="15" t="s">
        <v>32</v>
      </c>
      <c r="AX786" s="15" t="s">
        <v>83</v>
      </c>
      <c r="AY786" s="266" t="s">
        <v>154</v>
      </c>
    </row>
    <row r="787" spans="1:65" s="2" customFormat="1" ht="24.15" customHeight="1">
      <c r="A787" s="39"/>
      <c r="B787" s="40"/>
      <c r="C787" s="220" t="s">
        <v>813</v>
      </c>
      <c r="D787" s="220" t="s">
        <v>156</v>
      </c>
      <c r="E787" s="221" t="s">
        <v>814</v>
      </c>
      <c r="F787" s="222" t="s">
        <v>815</v>
      </c>
      <c r="G787" s="223" t="s">
        <v>811</v>
      </c>
      <c r="H787" s="224">
        <v>5</v>
      </c>
      <c r="I787" s="225"/>
      <c r="J787" s="226">
        <f>ROUND(I787*H787,2)</f>
        <v>0</v>
      </c>
      <c r="K787" s="227"/>
      <c r="L787" s="45"/>
      <c r="M787" s="228" t="s">
        <v>1</v>
      </c>
      <c r="N787" s="229" t="s">
        <v>40</v>
      </c>
      <c r="O787" s="92"/>
      <c r="P787" s="230">
        <f>O787*H787</f>
        <v>0</v>
      </c>
      <c r="Q787" s="230">
        <v>0.00052</v>
      </c>
      <c r="R787" s="230">
        <f>Q787*H787</f>
        <v>0.0026</v>
      </c>
      <c r="S787" s="230">
        <v>0</v>
      </c>
      <c r="T787" s="231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32" t="s">
        <v>610</v>
      </c>
      <c r="AT787" s="232" t="s">
        <v>156</v>
      </c>
      <c r="AU787" s="232" t="s">
        <v>86</v>
      </c>
      <c r="AY787" s="18" t="s">
        <v>154</v>
      </c>
      <c r="BE787" s="233">
        <f>IF(N787="základní",J787,0)</f>
        <v>0</v>
      </c>
      <c r="BF787" s="233">
        <f>IF(N787="snížená",J787,0)</f>
        <v>0</v>
      </c>
      <c r="BG787" s="233">
        <f>IF(N787="zákl. přenesená",J787,0)</f>
        <v>0</v>
      </c>
      <c r="BH787" s="233">
        <f>IF(N787="sníž. přenesená",J787,0)</f>
        <v>0</v>
      </c>
      <c r="BI787" s="233">
        <f>IF(N787="nulová",J787,0)</f>
        <v>0</v>
      </c>
      <c r="BJ787" s="18" t="s">
        <v>83</v>
      </c>
      <c r="BK787" s="233">
        <f>ROUND(I787*H787,2)</f>
        <v>0</v>
      </c>
      <c r="BL787" s="18" t="s">
        <v>610</v>
      </c>
      <c r="BM787" s="232" t="s">
        <v>1794</v>
      </c>
    </row>
    <row r="788" spans="1:51" s="13" customFormat="1" ht="12">
      <c r="A788" s="13"/>
      <c r="B788" s="234"/>
      <c r="C788" s="235"/>
      <c r="D788" s="236" t="s">
        <v>162</v>
      </c>
      <c r="E788" s="237" t="s">
        <v>1</v>
      </c>
      <c r="F788" s="238" t="s">
        <v>1437</v>
      </c>
      <c r="G788" s="235"/>
      <c r="H788" s="237" t="s">
        <v>1</v>
      </c>
      <c r="I788" s="239"/>
      <c r="J788" s="235"/>
      <c r="K788" s="235"/>
      <c r="L788" s="240"/>
      <c r="M788" s="241"/>
      <c r="N788" s="242"/>
      <c r="O788" s="242"/>
      <c r="P788" s="242"/>
      <c r="Q788" s="242"/>
      <c r="R788" s="242"/>
      <c r="S788" s="242"/>
      <c r="T788" s="24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4" t="s">
        <v>162</v>
      </c>
      <c r="AU788" s="244" t="s">
        <v>86</v>
      </c>
      <c r="AV788" s="13" t="s">
        <v>83</v>
      </c>
      <c r="AW788" s="13" t="s">
        <v>32</v>
      </c>
      <c r="AX788" s="13" t="s">
        <v>75</v>
      </c>
      <c r="AY788" s="244" t="s">
        <v>154</v>
      </c>
    </row>
    <row r="789" spans="1:51" s="14" customFormat="1" ht="12">
      <c r="A789" s="14"/>
      <c r="B789" s="245"/>
      <c r="C789" s="246"/>
      <c r="D789" s="236" t="s">
        <v>162</v>
      </c>
      <c r="E789" s="247" t="s">
        <v>1</v>
      </c>
      <c r="F789" s="248" t="s">
        <v>180</v>
      </c>
      <c r="G789" s="246"/>
      <c r="H789" s="249">
        <v>3</v>
      </c>
      <c r="I789" s="250"/>
      <c r="J789" s="246"/>
      <c r="K789" s="246"/>
      <c r="L789" s="251"/>
      <c r="M789" s="252"/>
      <c r="N789" s="253"/>
      <c r="O789" s="253"/>
      <c r="P789" s="253"/>
      <c r="Q789" s="253"/>
      <c r="R789" s="253"/>
      <c r="S789" s="253"/>
      <c r="T789" s="25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5" t="s">
        <v>162</v>
      </c>
      <c r="AU789" s="255" t="s">
        <v>86</v>
      </c>
      <c r="AV789" s="14" t="s">
        <v>86</v>
      </c>
      <c r="AW789" s="14" t="s">
        <v>32</v>
      </c>
      <c r="AX789" s="14" t="s">
        <v>75</v>
      </c>
      <c r="AY789" s="255" t="s">
        <v>154</v>
      </c>
    </row>
    <row r="790" spans="1:51" s="13" customFormat="1" ht="12">
      <c r="A790" s="13"/>
      <c r="B790" s="234"/>
      <c r="C790" s="235"/>
      <c r="D790" s="236" t="s">
        <v>162</v>
      </c>
      <c r="E790" s="237" t="s">
        <v>1</v>
      </c>
      <c r="F790" s="238" t="s">
        <v>1440</v>
      </c>
      <c r="G790" s="235"/>
      <c r="H790" s="237" t="s">
        <v>1</v>
      </c>
      <c r="I790" s="239"/>
      <c r="J790" s="235"/>
      <c r="K790" s="235"/>
      <c r="L790" s="240"/>
      <c r="M790" s="241"/>
      <c r="N790" s="242"/>
      <c r="O790" s="242"/>
      <c r="P790" s="242"/>
      <c r="Q790" s="242"/>
      <c r="R790" s="242"/>
      <c r="S790" s="242"/>
      <c r="T790" s="24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4" t="s">
        <v>162</v>
      </c>
      <c r="AU790" s="244" t="s">
        <v>86</v>
      </c>
      <c r="AV790" s="13" t="s">
        <v>83</v>
      </c>
      <c r="AW790" s="13" t="s">
        <v>32</v>
      </c>
      <c r="AX790" s="13" t="s">
        <v>75</v>
      </c>
      <c r="AY790" s="244" t="s">
        <v>154</v>
      </c>
    </row>
    <row r="791" spans="1:51" s="14" customFormat="1" ht="12">
      <c r="A791" s="14"/>
      <c r="B791" s="245"/>
      <c r="C791" s="246"/>
      <c r="D791" s="236" t="s">
        <v>162</v>
      </c>
      <c r="E791" s="247" t="s">
        <v>1</v>
      </c>
      <c r="F791" s="248" t="s">
        <v>83</v>
      </c>
      <c r="G791" s="246"/>
      <c r="H791" s="249">
        <v>1</v>
      </c>
      <c r="I791" s="250"/>
      <c r="J791" s="246"/>
      <c r="K791" s="246"/>
      <c r="L791" s="251"/>
      <c r="M791" s="252"/>
      <c r="N791" s="253"/>
      <c r="O791" s="253"/>
      <c r="P791" s="253"/>
      <c r="Q791" s="253"/>
      <c r="R791" s="253"/>
      <c r="S791" s="253"/>
      <c r="T791" s="25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5" t="s">
        <v>162</v>
      </c>
      <c r="AU791" s="255" t="s">
        <v>86</v>
      </c>
      <c r="AV791" s="14" t="s">
        <v>86</v>
      </c>
      <c r="AW791" s="14" t="s">
        <v>32</v>
      </c>
      <c r="AX791" s="14" t="s">
        <v>75</v>
      </c>
      <c r="AY791" s="255" t="s">
        <v>154</v>
      </c>
    </row>
    <row r="792" spans="1:51" s="13" customFormat="1" ht="12">
      <c r="A792" s="13"/>
      <c r="B792" s="234"/>
      <c r="C792" s="235"/>
      <c r="D792" s="236" t="s">
        <v>162</v>
      </c>
      <c r="E792" s="237" t="s">
        <v>1</v>
      </c>
      <c r="F792" s="238" t="s">
        <v>1694</v>
      </c>
      <c r="G792" s="235"/>
      <c r="H792" s="237" t="s">
        <v>1</v>
      </c>
      <c r="I792" s="239"/>
      <c r="J792" s="235"/>
      <c r="K792" s="235"/>
      <c r="L792" s="240"/>
      <c r="M792" s="241"/>
      <c r="N792" s="242"/>
      <c r="O792" s="242"/>
      <c r="P792" s="242"/>
      <c r="Q792" s="242"/>
      <c r="R792" s="242"/>
      <c r="S792" s="242"/>
      <c r="T792" s="24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4" t="s">
        <v>162</v>
      </c>
      <c r="AU792" s="244" t="s">
        <v>86</v>
      </c>
      <c r="AV792" s="13" t="s">
        <v>83</v>
      </c>
      <c r="AW792" s="13" t="s">
        <v>32</v>
      </c>
      <c r="AX792" s="13" t="s">
        <v>75</v>
      </c>
      <c r="AY792" s="244" t="s">
        <v>154</v>
      </c>
    </row>
    <row r="793" spans="1:51" s="14" customFormat="1" ht="12">
      <c r="A793" s="14"/>
      <c r="B793" s="245"/>
      <c r="C793" s="246"/>
      <c r="D793" s="236" t="s">
        <v>162</v>
      </c>
      <c r="E793" s="247" t="s">
        <v>1</v>
      </c>
      <c r="F793" s="248" t="s">
        <v>83</v>
      </c>
      <c r="G793" s="246"/>
      <c r="H793" s="249">
        <v>1</v>
      </c>
      <c r="I793" s="250"/>
      <c r="J793" s="246"/>
      <c r="K793" s="246"/>
      <c r="L793" s="251"/>
      <c r="M793" s="252"/>
      <c r="N793" s="253"/>
      <c r="O793" s="253"/>
      <c r="P793" s="253"/>
      <c r="Q793" s="253"/>
      <c r="R793" s="253"/>
      <c r="S793" s="253"/>
      <c r="T793" s="25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5" t="s">
        <v>162</v>
      </c>
      <c r="AU793" s="255" t="s">
        <v>86</v>
      </c>
      <c r="AV793" s="14" t="s">
        <v>86</v>
      </c>
      <c r="AW793" s="14" t="s">
        <v>32</v>
      </c>
      <c r="AX793" s="14" t="s">
        <v>75</v>
      </c>
      <c r="AY793" s="255" t="s">
        <v>154</v>
      </c>
    </row>
    <row r="794" spans="1:51" s="15" customFormat="1" ht="12">
      <c r="A794" s="15"/>
      <c r="B794" s="256"/>
      <c r="C794" s="257"/>
      <c r="D794" s="236" t="s">
        <v>162</v>
      </c>
      <c r="E794" s="258" t="s">
        <v>1</v>
      </c>
      <c r="F794" s="259" t="s">
        <v>172</v>
      </c>
      <c r="G794" s="257"/>
      <c r="H794" s="260">
        <v>5</v>
      </c>
      <c r="I794" s="261"/>
      <c r="J794" s="257"/>
      <c r="K794" s="257"/>
      <c r="L794" s="262"/>
      <c r="M794" s="263"/>
      <c r="N794" s="264"/>
      <c r="O794" s="264"/>
      <c r="P794" s="264"/>
      <c r="Q794" s="264"/>
      <c r="R794" s="264"/>
      <c r="S794" s="264"/>
      <c r="T794" s="26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6" t="s">
        <v>162</v>
      </c>
      <c r="AU794" s="266" t="s">
        <v>86</v>
      </c>
      <c r="AV794" s="15" t="s">
        <v>160</v>
      </c>
      <c r="AW794" s="15" t="s">
        <v>32</v>
      </c>
      <c r="AX794" s="15" t="s">
        <v>83</v>
      </c>
      <c r="AY794" s="266" t="s">
        <v>154</v>
      </c>
    </row>
    <row r="795" spans="1:65" s="2" customFormat="1" ht="24.15" customHeight="1">
      <c r="A795" s="39"/>
      <c r="B795" s="40"/>
      <c r="C795" s="220" t="s">
        <v>817</v>
      </c>
      <c r="D795" s="220" t="s">
        <v>156</v>
      </c>
      <c r="E795" s="221" t="s">
        <v>818</v>
      </c>
      <c r="F795" s="222" t="s">
        <v>819</v>
      </c>
      <c r="G795" s="223" t="s">
        <v>811</v>
      </c>
      <c r="H795" s="224">
        <v>5</v>
      </c>
      <c r="I795" s="225"/>
      <c r="J795" s="226">
        <f>ROUND(I795*H795,2)</f>
        <v>0</v>
      </c>
      <c r="K795" s="227"/>
      <c r="L795" s="45"/>
      <c r="M795" s="228" t="s">
        <v>1</v>
      </c>
      <c r="N795" s="229" t="s">
        <v>40</v>
      </c>
      <c r="O795" s="92"/>
      <c r="P795" s="230">
        <f>O795*H795</f>
        <v>0</v>
      </c>
      <c r="Q795" s="230">
        <v>0.00052</v>
      </c>
      <c r="R795" s="230">
        <f>Q795*H795</f>
        <v>0.0026</v>
      </c>
      <c r="S795" s="230">
        <v>0</v>
      </c>
      <c r="T795" s="231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32" t="s">
        <v>610</v>
      </c>
      <c r="AT795" s="232" t="s">
        <v>156</v>
      </c>
      <c r="AU795" s="232" t="s">
        <v>86</v>
      </c>
      <c r="AY795" s="18" t="s">
        <v>154</v>
      </c>
      <c r="BE795" s="233">
        <f>IF(N795="základní",J795,0)</f>
        <v>0</v>
      </c>
      <c r="BF795" s="233">
        <f>IF(N795="snížená",J795,0)</f>
        <v>0</v>
      </c>
      <c r="BG795" s="233">
        <f>IF(N795="zákl. přenesená",J795,0)</f>
        <v>0</v>
      </c>
      <c r="BH795" s="233">
        <f>IF(N795="sníž. přenesená",J795,0)</f>
        <v>0</v>
      </c>
      <c r="BI795" s="233">
        <f>IF(N795="nulová",J795,0)</f>
        <v>0</v>
      </c>
      <c r="BJ795" s="18" t="s">
        <v>83</v>
      </c>
      <c r="BK795" s="233">
        <f>ROUND(I795*H795,2)</f>
        <v>0</v>
      </c>
      <c r="BL795" s="18" t="s">
        <v>610</v>
      </c>
      <c r="BM795" s="232" t="s">
        <v>1795</v>
      </c>
    </row>
    <row r="796" spans="1:51" s="13" customFormat="1" ht="12">
      <c r="A796" s="13"/>
      <c r="B796" s="234"/>
      <c r="C796" s="235"/>
      <c r="D796" s="236" t="s">
        <v>162</v>
      </c>
      <c r="E796" s="237" t="s">
        <v>1</v>
      </c>
      <c r="F796" s="238" t="s">
        <v>1437</v>
      </c>
      <c r="G796" s="235"/>
      <c r="H796" s="237" t="s">
        <v>1</v>
      </c>
      <c r="I796" s="239"/>
      <c r="J796" s="235"/>
      <c r="K796" s="235"/>
      <c r="L796" s="240"/>
      <c r="M796" s="241"/>
      <c r="N796" s="242"/>
      <c r="O796" s="242"/>
      <c r="P796" s="242"/>
      <c r="Q796" s="242"/>
      <c r="R796" s="242"/>
      <c r="S796" s="242"/>
      <c r="T796" s="24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4" t="s">
        <v>162</v>
      </c>
      <c r="AU796" s="244" t="s">
        <v>86</v>
      </c>
      <c r="AV796" s="13" t="s">
        <v>83</v>
      </c>
      <c r="AW796" s="13" t="s">
        <v>32</v>
      </c>
      <c r="AX796" s="13" t="s">
        <v>75</v>
      </c>
      <c r="AY796" s="244" t="s">
        <v>154</v>
      </c>
    </row>
    <row r="797" spans="1:51" s="14" customFormat="1" ht="12">
      <c r="A797" s="14"/>
      <c r="B797" s="245"/>
      <c r="C797" s="246"/>
      <c r="D797" s="236" t="s">
        <v>162</v>
      </c>
      <c r="E797" s="247" t="s">
        <v>1</v>
      </c>
      <c r="F797" s="248" t="s">
        <v>180</v>
      </c>
      <c r="G797" s="246"/>
      <c r="H797" s="249">
        <v>3</v>
      </c>
      <c r="I797" s="250"/>
      <c r="J797" s="246"/>
      <c r="K797" s="246"/>
      <c r="L797" s="251"/>
      <c r="M797" s="252"/>
      <c r="N797" s="253"/>
      <c r="O797" s="253"/>
      <c r="P797" s="253"/>
      <c r="Q797" s="253"/>
      <c r="R797" s="253"/>
      <c r="S797" s="253"/>
      <c r="T797" s="25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5" t="s">
        <v>162</v>
      </c>
      <c r="AU797" s="255" t="s">
        <v>86</v>
      </c>
      <c r="AV797" s="14" t="s">
        <v>86</v>
      </c>
      <c r="AW797" s="14" t="s">
        <v>32</v>
      </c>
      <c r="AX797" s="14" t="s">
        <v>75</v>
      </c>
      <c r="AY797" s="255" t="s">
        <v>154</v>
      </c>
    </row>
    <row r="798" spans="1:51" s="13" customFormat="1" ht="12">
      <c r="A798" s="13"/>
      <c r="B798" s="234"/>
      <c r="C798" s="235"/>
      <c r="D798" s="236" t="s">
        <v>162</v>
      </c>
      <c r="E798" s="237" t="s">
        <v>1</v>
      </c>
      <c r="F798" s="238" t="s">
        <v>1440</v>
      </c>
      <c r="G798" s="235"/>
      <c r="H798" s="237" t="s">
        <v>1</v>
      </c>
      <c r="I798" s="239"/>
      <c r="J798" s="235"/>
      <c r="K798" s="235"/>
      <c r="L798" s="240"/>
      <c r="M798" s="241"/>
      <c r="N798" s="242"/>
      <c r="O798" s="242"/>
      <c r="P798" s="242"/>
      <c r="Q798" s="242"/>
      <c r="R798" s="242"/>
      <c r="S798" s="242"/>
      <c r="T798" s="24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4" t="s">
        <v>162</v>
      </c>
      <c r="AU798" s="244" t="s">
        <v>86</v>
      </c>
      <c r="AV798" s="13" t="s">
        <v>83</v>
      </c>
      <c r="AW798" s="13" t="s">
        <v>32</v>
      </c>
      <c r="AX798" s="13" t="s">
        <v>75</v>
      </c>
      <c r="AY798" s="244" t="s">
        <v>154</v>
      </c>
    </row>
    <row r="799" spans="1:51" s="14" customFormat="1" ht="12">
      <c r="A799" s="14"/>
      <c r="B799" s="245"/>
      <c r="C799" s="246"/>
      <c r="D799" s="236" t="s">
        <v>162</v>
      </c>
      <c r="E799" s="247" t="s">
        <v>1</v>
      </c>
      <c r="F799" s="248" t="s">
        <v>83</v>
      </c>
      <c r="G799" s="246"/>
      <c r="H799" s="249">
        <v>1</v>
      </c>
      <c r="I799" s="250"/>
      <c r="J799" s="246"/>
      <c r="K799" s="246"/>
      <c r="L799" s="251"/>
      <c r="M799" s="252"/>
      <c r="N799" s="253"/>
      <c r="O799" s="253"/>
      <c r="P799" s="253"/>
      <c r="Q799" s="253"/>
      <c r="R799" s="253"/>
      <c r="S799" s="253"/>
      <c r="T799" s="25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5" t="s">
        <v>162</v>
      </c>
      <c r="AU799" s="255" t="s">
        <v>86</v>
      </c>
      <c r="AV799" s="14" t="s">
        <v>86</v>
      </c>
      <c r="AW799" s="14" t="s">
        <v>32</v>
      </c>
      <c r="AX799" s="14" t="s">
        <v>75</v>
      </c>
      <c r="AY799" s="255" t="s">
        <v>154</v>
      </c>
    </row>
    <row r="800" spans="1:51" s="13" customFormat="1" ht="12">
      <c r="A800" s="13"/>
      <c r="B800" s="234"/>
      <c r="C800" s="235"/>
      <c r="D800" s="236" t="s">
        <v>162</v>
      </c>
      <c r="E800" s="237" t="s">
        <v>1</v>
      </c>
      <c r="F800" s="238" t="s">
        <v>1694</v>
      </c>
      <c r="G800" s="235"/>
      <c r="H800" s="237" t="s">
        <v>1</v>
      </c>
      <c r="I800" s="239"/>
      <c r="J800" s="235"/>
      <c r="K800" s="235"/>
      <c r="L800" s="240"/>
      <c r="M800" s="241"/>
      <c r="N800" s="242"/>
      <c r="O800" s="242"/>
      <c r="P800" s="242"/>
      <c r="Q800" s="242"/>
      <c r="R800" s="242"/>
      <c r="S800" s="242"/>
      <c r="T800" s="24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4" t="s">
        <v>162</v>
      </c>
      <c r="AU800" s="244" t="s">
        <v>86</v>
      </c>
      <c r="AV800" s="13" t="s">
        <v>83</v>
      </c>
      <c r="AW800" s="13" t="s">
        <v>32</v>
      </c>
      <c r="AX800" s="13" t="s">
        <v>75</v>
      </c>
      <c r="AY800" s="244" t="s">
        <v>154</v>
      </c>
    </row>
    <row r="801" spans="1:51" s="14" customFormat="1" ht="12">
      <c r="A801" s="14"/>
      <c r="B801" s="245"/>
      <c r="C801" s="246"/>
      <c r="D801" s="236" t="s">
        <v>162</v>
      </c>
      <c r="E801" s="247" t="s">
        <v>1</v>
      </c>
      <c r="F801" s="248" t="s">
        <v>83</v>
      </c>
      <c r="G801" s="246"/>
      <c r="H801" s="249">
        <v>1</v>
      </c>
      <c r="I801" s="250"/>
      <c r="J801" s="246"/>
      <c r="K801" s="246"/>
      <c r="L801" s="251"/>
      <c r="M801" s="252"/>
      <c r="N801" s="253"/>
      <c r="O801" s="253"/>
      <c r="P801" s="253"/>
      <c r="Q801" s="253"/>
      <c r="R801" s="253"/>
      <c r="S801" s="253"/>
      <c r="T801" s="25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5" t="s">
        <v>162</v>
      </c>
      <c r="AU801" s="255" t="s">
        <v>86</v>
      </c>
      <c r="AV801" s="14" t="s">
        <v>86</v>
      </c>
      <c r="AW801" s="14" t="s">
        <v>32</v>
      </c>
      <c r="AX801" s="14" t="s">
        <v>75</v>
      </c>
      <c r="AY801" s="255" t="s">
        <v>154</v>
      </c>
    </row>
    <row r="802" spans="1:51" s="15" customFormat="1" ht="12">
      <c r="A802" s="15"/>
      <c r="B802" s="256"/>
      <c r="C802" s="257"/>
      <c r="D802" s="236" t="s">
        <v>162</v>
      </c>
      <c r="E802" s="258" t="s">
        <v>1</v>
      </c>
      <c r="F802" s="259" t="s">
        <v>172</v>
      </c>
      <c r="G802" s="257"/>
      <c r="H802" s="260">
        <v>5</v>
      </c>
      <c r="I802" s="261"/>
      <c r="J802" s="257"/>
      <c r="K802" s="257"/>
      <c r="L802" s="262"/>
      <c r="M802" s="263"/>
      <c r="N802" s="264"/>
      <c r="O802" s="264"/>
      <c r="P802" s="264"/>
      <c r="Q802" s="264"/>
      <c r="R802" s="264"/>
      <c r="S802" s="264"/>
      <c r="T802" s="26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66" t="s">
        <v>162</v>
      </c>
      <c r="AU802" s="266" t="s">
        <v>86</v>
      </c>
      <c r="AV802" s="15" t="s">
        <v>160</v>
      </c>
      <c r="AW802" s="15" t="s">
        <v>32</v>
      </c>
      <c r="AX802" s="15" t="s">
        <v>83</v>
      </c>
      <c r="AY802" s="266" t="s">
        <v>154</v>
      </c>
    </row>
    <row r="803" spans="1:65" s="2" customFormat="1" ht="24.15" customHeight="1">
      <c r="A803" s="39"/>
      <c r="B803" s="40"/>
      <c r="C803" s="220" t="s">
        <v>416</v>
      </c>
      <c r="D803" s="220" t="s">
        <v>156</v>
      </c>
      <c r="E803" s="221" t="s">
        <v>1796</v>
      </c>
      <c r="F803" s="222" t="s">
        <v>1797</v>
      </c>
      <c r="G803" s="223" t="s">
        <v>811</v>
      </c>
      <c r="H803" s="224">
        <v>3</v>
      </c>
      <c r="I803" s="225"/>
      <c r="J803" s="226">
        <f>ROUND(I803*H803,2)</f>
        <v>0</v>
      </c>
      <c r="K803" s="227"/>
      <c r="L803" s="45"/>
      <c r="M803" s="228" t="s">
        <v>1</v>
      </c>
      <c r="N803" s="229" t="s">
        <v>40</v>
      </c>
      <c r="O803" s="92"/>
      <c r="P803" s="230">
        <f>O803*H803</f>
        <v>0</v>
      </c>
      <c r="Q803" s="230">
        <v>0.0013</v>
      </c>
      <c r="R803" s="230">
        <f>Q803*H803</f>
        <v>0.0039</v>
      </c>
      <c r="S803" s="230">
        <v>0</v>
      </c>
      <c r="T803" s="231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2" t="s">
        <v>610</v>
      </c>
      <c r="AT803" s="232" t="s">
        <v>156</v>
      </c>
      <c r="AU803" s="232" t="s">
        <v>86</v>
      </c>
      <c r="AY803" s="18" t="s">
        <v>154</v>
      </c>
      <c r="BE803" s="233">
        <f>IF(N803="základní",J803,0)</f>
        <v>0</v>
      </c>
      <c r="BF803" s="233">
        <f>IF(N803="snížená",J803,0)</f>
        <v>0</v>
      </c>
      <c r="BG803" s="233">
        <f>IF(N803="zákl. přenesená",J803,0)</f>
        <v>0</v>
      </c>
      <c r="BH803" s="233">
        <f>IF(N803="sníž. přenesená",J803,0)</f>
        <v>0</v>
      </c>
      <c r="BI803" s="233">
        <f>IF(N803="nulová",J803,0)</f>
        <v>0</v>
      </c>
      <c r="BJ803" s="18" t="s">
        <v>83</v>
      </c>
      <c r="BK803" s="233">
        <f>ROUND(I803*H803,2)</f>
        <v>0</v>
      </c>
      <c r="BL803" s="18" t="s">
        <v>610</v>
      </c>
      <c r="BM803" s="232" t="s">
        <v>1798</v>
      </c>
    </row>
    <row r="804" spans="1:51" s="13" customFormat="1" ht="12">
      <c r="A804" s="13"/>
      <c r="B804" s="234"/>
      <c r="C804" s="235"/>
      <c r="D804" s="236" t="s">
        <v>162</v>
      </c>
      <c r="E804" s="237" t="s">
        <v>1</v>
      </c>
      <c r="F804" s="238" t="s">
        <v>1437</v>
      </c>
      <c r="G804" s="235"/>
      <c r="H804" s="237" t="s">
        <v>1</v>
      </c>
      <c r="I804" s="239"/>
      <c r="J804" s="235"/>
      <c r="K804" s="235"/>
      <c r="L804" s="240"/>
      <c r="M804" s="241"/>
      <c r="N804" s="242"/>
      <c r="O804" s="242"/>
      <c r="P804" s="242"/>
      <c r="Q804" s="242"/>
      <c r="R804" s="242"/>
      <c r="S804" s="242"/>
      <c r="T804" s="24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4" t="s">
        <v>162</v>
      </c>
      <c r="AU804" s="244" t="s">
        <v>86</v>
      </c>
      <c r="AV804" s="13" t="s">
        <v>83</v>
      </c>
      <c r="AW804" s="13" t="s">
        <v>32</v>
      </c>
      <c r="AX804" s="13" t="s">
        <v>75</v>
      </c>
      <c r="AY804" s="244" t="s">
        <v>154</v>
      </c>
    </row>
    <row r="805" spans="1:51" s="14" customFormat="1" ht="12">
      <c r="A805" s="14"/>
      <c r="B805" s="245"/>
      <c r="C805" s="246"/>
      <c r="D805" s="236" t="s">
        <v>162</v>
      </c>
      <c r="E805" s="247" t="s">
        <v>1</v>
      </c>
      <c r="F805" s="248" t="s">
        <v>180</v>
      </c>
      <c r="G805" s="246"/>
      <c r="H805" s="249">
        <v>3</v>
      </c>
      <c r="I805" s="250"/>
      <c r="J805" s="246"/>
      <c r="K805" s="246"/>
      <c r="L805" s="251"/>
      <c r="M805" s="252"/>
      <c r="N805" s="253"/>
      <c r="O805" s="253"/>
      <c r="P805" s="253"/>
      <c r="Q805" s="253"/>
      <c r="R805" s="253"/>
      <c r="S805" s="253"/>
      <c r="T805" s="25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5" t="s">
        <v>162</v>
      </c>
      <c r="AU805" s="255" t="s">
        <v>86</v>
      </c>
      <c r="AV805" s="14" t="s">
        <v>86</v>
      </c>
      <c r="AW805" s="14" t="s">
        <v>32</v>
      </c>
      <c r="AX805" s="14" t="s">
        <v>83</v>
      </c>
      <c r="AY805" s="255" t="s">
        <v>154</v>
      </c>
    </row>
    <row r="806" spans="1:65" s="2" customFormat="1" ht="24.15" customHeight="1">
      <c r="A806" s="39"/>
      <c r="B806" s="40"/>
      <c r="C806" s="220" t="s">
        <v>429</v>
      </c>
      <c r="D806" s="220" t="s">
        <v>156</v>
      </c>
      <c r="E806" s="221" t="s">
        <v>1799</v>
      </c>
      <c r="F806" s="222" t="s">
        <v>1800</v>
      </c>
      <c r="G806" s="223" t="s">
        <v>811</v>
      </c>
      <c r="H806" s="224">
        <v>3</v>
      </c>
      <c r="I806" s="225"/>
      <c r="J806" s="226">
        <f>ROUND(I806*H806,2)</f>
        <v>0</v>
      </c>
      <c r="K806" s="227"/>
      <c r="L806" s="45"/>
      <c r="M806" s="228" t="s">
        <v>1</v>
      </c>
      <c r="N806" s="229" t="s">
        <v>40</v>
      </c>
      <c r="O806" s="92"/>
      <c r="P806" s="230">
        <f>O806*H806</f>
        <v>0</v>
      </c>
      <c r="Q806" s="230">
        <v>0.00085</v>
      </c>
      <c r="R806" s="230">
        <f>Q806*H806</f>
        <v>0.0025499999999999997</v>
      </c>
      <c r="S806" s="230">
        <v>0</v>
      </c>
      <c r="T806" s="231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2" t="s">
        <v>610</v>
      </c>
      <c r="AT806" s="232" t="s">
        <v>156</v>
      </c>
      <c r="AU806" s="232" t="s">
        <v>86</v>
      </c>
      <c r="AY806" s="18" t="s">
        <v>154</v>
      </c>
      <c r="BE806" s="233">
        <f>IF(N806="základní",J806,0)</f>
        <v>0</v>
      </c>
      <c r="BF806" s="233">
        <f>IF(N806="snížená",J806,0)</f>
        <v>0</v>
      </c>
      <c r="BG806" s="233">
        <f>IF(N806="zákl. přenesená",J806,0)</f>
        <v>0</v>
      </c>
      <c r="BH806" s="233">
        <f>IF(N806="sníž. přenesená",J806,0)</f>
        <v>0</v>
      </c>
      <c r="BI806" s="233">
        <f>IF(N806="nulová",J806,0)</f>
        <v>0</v>
      </c>
      <c r="BJ806" s="18" t="s">
        <v>83</v>
      </c>
      <c r="BK806" s="233">
        <f>ROUND(I806*H806,2)</f>
        <v>0</v>
      </c>
      <c r="BL806" s="18" t="s">
        <v>610</v>
      </c>
      <c r="BM806" s="232" t="s">
        <v>1801</v>
      </c>
    </row>
    <row r="807" spans="1:51" s="13" customFormat="1" ht="12">
      <c r="A807" s="13"/>
      <c r="B807" s="234"/>
      <c r="C807" s="235"/>
      <c r="D807" s="236" t="s">
        <v>162</v>
      </c>
      <c r="E807" s="237" t="s">
        <v>1</v>
      </c>
      <c r="F807" s="238" t="s">
        <v>1437</v>
      </c>
      <c r="G807" s="235"/>
      <c r="H807" s="237" t="s">
        <v>1</v>
      </c>
      <c r="I807" s="239"/>
      <c r="J807" s="235"/>
      <c r="K807" s="235"/>
      <c r="L807" s="240"/>
      <c r="M807" s="241"/>
      <c r="N807" s="242"/>
      <c r="O807" s="242"/>
      <c r="P807" s="242"/>
      <c r="Q807" s="242"/>
      <c r="R807" s="242"/>
      <c r="S807" s="242"/>
      <c r="T807" s="24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4" t="s">
        <v>162</v>
      </c>
      <c r="AU807" s="244" t="s">
        <v>86</v>
      </c>
      <c r="AV807" s="13" t="s">
        <v>83</v>
      </c>
      <c r="AW807" s="13" t="s">
        <v>32</v>
      </c>
      <c r="AX807" s="13" t="s">
        <v>75</v>
      </c>
      <c r="AY807" s="244" t="s">
        <v>154</v>
      </c>
    </row>
    <row r="808" spans="1:51" s="14" customFormat="1" ht="12">
      <c r="A808" s="14"/>
      <c r="B808" s="245"/>
      <c r="C808" s="246"/>
      <c r="D808" s="236" t="s">
        <v>162</v>
      </c>
      <c r="E808" s="247" t="s">
        <v>1</v>
      </c>
      <c r="F808" s="248" t="s">
        <v>180</v>
      </c>
      <c r="G808" s="246"/>
      <c r="H808" s="249">
        <v>3</v>
      </c>
      <c r="I808" s="250"/>
      <c r="J808" s="246"/>
      <c r="K808" s="246"/>
      <c r="L808" s="251"/>
      <c r="M808" s="252"/>
      <c r="N808" s="253"/>
      <c r="O808" s="253"/>
      <c r="P808" s="253"/>
      <c r="Q808" s="253"/>
      <c r="R808" s="253"/>
      <c r="S808" s="253"/>
      <c r="T808" s="25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5" t="s">
        <v>162</v>
      </c>
      <c r="AU808" s="255" t="s">
        <v>86</v>
      </c>
      <c r="AV808" s="14" t="s">
        <v>86</v>
      </c>
      <c r="AW808" s="14" t="s">
        <v>32</v>
      </c>
      <c r="AX808" s="14" t="s">
        <v>83</v>
      </c>
      <c r="AY808" s="255" t="s">
        <v>154</v>
      </c>
    </row>
    <row r="809" spans="1:65" s="2" customFormat="1" ht="24.15" customHeight="1">
      <c r="A809" s="39"/>
      <c r="B809" s="40"/>
      <c r="C809" s="220" t="s">
        <v>450</v>
      </c>
      <c r="D809" s="220" t="s">
        <v>156</v>
      </c>
      <c r="E809" s="221" t="s">
        <v>1802</v>
      </c>
      <c r="F809" s="222" t="s">
        <v>1803</v>
      </c>
      <c r="G809" s="223" t="s">
        <v>811</v>
      </c>
      <c r="H809" s="224">
        <v>4</v>
      </c>
      <c r="I809" s="225"/>
      <c r="J809" s="226">
        <f>ROUND(I809*H809,2)</f>
        <v>0</v>
      </c>
      <c r="K809" s="227"/>
      <c r="L809" s="45"/>
      <c r="M809" s="228" t="s">
        <v>1</v>
      </c>
      <c r="N809" s="229" t="s">
        <v>40</v>
      </c>
      <c r="O809" s="92"/>
      <c r="P809" s="230">
        <f>O809*H809</f>
        <v>0</v>
      </c>
      <c r="Q809" s="230">
        <v>0</v>
      </c>
      <c r="R809" s="230">
        <f>Q809*H809</f>
        <v>0</v>
      </c>
      <c r="S809" s="230">
        <v>0.0092</v>
      </c>
      <c r="T809" s="231">
        <f>S809*H809</f>
        <v>0.0368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32" t="s">
        <v>610</v>
      </c>
      <c r="AT809" s="232" t="s">
        <v>156</v>
      </c>
      <c r="AU809" s="232" t="s">
        <v>86</v>
      </c>
      <c r="AY809" s="18" t="s">
        <v>154</v>
      </c>
      <c r="BE809" s="233">
        <f>IF(N809="základní",J809,0)</f>
        <v>0</v>
      </c>
      <c r="BF809" s="233">
        <f>IF(N809="snížená",J809,0)</f>
        <v>0</v>
      </c>
      <c r="BG809" s="233">
        <f>IF(N809="zákl. přenesená",J809,0)</f>
        <v>0</v>
      </c>
      <c r="BH809" s="233">
        <f>IF(N809="sníž. přenesená",J809,0)</f>
        <v>0</v>
      </c>
      <c r="BI809" s="233">
        <f>IF(N809="nulová",J809,0)</f>
        <v>0</v>
      </c>
      <c r="BJ809" s="18" t="s">
        <v>83</v>
      </c>
      <c r="BK809" s="233">
        <f>ROUND(I809*H809,2)</f>
        <v>0</v>
      </c>
      <c r="BL809" s="18" t="s">
        <v>610</v>
      </c>
      <c r="BM809" s="232" t="s">
        <v>1804</v>
      </c>
    </row>
    <row r="810" spans="1:51" s="13" customFormat="1" ht="12">
      <c r="A810" s="13"/>
      <c r="B810" s="234"/>
      <c r="C810" s="235"/>
      <c r="D810" s="236" t="s">
        <v>162</v>
      </c>
      <c r="E810" s="237" t="s">
        <v>1</v>
      </c>
      <c r="F810" s="238" t="s">
        <v>1506</v>
      </c>
      <c r="G810" s="235"/>
      <c r="H810" s="237" t="s">
        <v>1</v>
      </c>
      <c r="I810" s="239"/>
      <c r="J810" s="235"/>
      <c r="K810" s="235"/>
      <c r="L810" s="240"/>
      <c r="M810" s="241"/>
      <c r="N810" s="242"/>
      <c r="O810" s="242"/>
      <c r="P810" s="242"/>
      <c r="Q810" s="242"/>
      <c r="R810" s="242"/>
      <c r="S810" s="242"/>
      <c r="T810" s="24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4" t="s">
        <v>162</v>
      </c>
      <c r="AU810" s="244" t="s">
        <v>86</v>
      </c>
      <c r="AV810" s="13" t="s">
        <v>83</v>
      </c>
      <c r="AW810" s="13" t="s">
        <v>32</v>
      </c>
      <c r="AX810" s="13" t="s">
        <v>75</v>
      </c>
      <c r="AY810" s="244" t="s">
        <v>154</v>
      </c>
    </row>
    <row r="811" spans="1:51" s="13" customFormat="1" ht="12">
      <c r="A811" s="13"/>
      <c r="B811" s="234"/>
      <c r="C811" s="235"/>
      <c r="D811" s="236" t="s">
        <v>162</v>
      </c>
      <c r="E811" s="237" t="s">
        <v>1</v>
      </c>
      <c r="F811" s="238" t="s">
        <v>1692</v>
      </c>
      <c r="G811" s="235"/>
      <c r="H811" s="237" t="s">
        <v>1</v>
      </c>
      <c r="I811" s="239"/>
      <c r="J811" s="235"/>
      <c r="K811" s="235"/>
      <c r="L811" s="240"/>
      <c r="M811" s="241"/>
      <c r="N811" s="242"/>
      <c r="O811" s="242"/>
      <c r="P811" s="242"/>
      <c r="Q811" s="242"/>
      <c r="R811" s="242"/>
      <c r="S811" s="242"/>
      <c r="T811" s="24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4" t="s">
        <v>162</v>
      </c>
      <c r="AU811" s="244" t="s">
        <v>86</v>
      </c>
      <c r="AV811" s="13" t="s">
        <v>83</v>
      </c>
      <c r="AW811" s="13" t="s">
        <v>32</v>
      </c>
      <c r="AX811" s="13" t="s">
        <v>75</v>
      </c>
      <c r="AY811" s="244" t="s">
        <v>154</v>
      </c>
    </row>
    <row r="812" spans="1:51" s="14" customFormat="1" ht="12">
      <c r="A812" s="14"/>
      <c r="B812" s="245"/>
      <c r="C812" s="246"/>
      <c r="D812" s="236" t="s">
        <v>162</v>
      </c>
      <c r="E812" s="247" t="s">
        <v>1</v>
      </c>
      <c r="F812" s="248" t="s">
        <v>86</v>
      </c>
      <c r="G812" s="246"/>
      <c r="H812" s="249">
        <v>2</v>
      </c>
      <c r="I812" s="250"/>
      <c r="J812" s="246"/>
      <c r="K812" s="246"/>
      <c r="L812" s="251"/>
      <c r="M812" s="252"/>
      <c r="N812" s="253"/>
      <c r="O812" s="253"/>
      <c r="P812" s="253"/>
      <c r="Q812" s="253"/>
      <c r="R812" s="253"/>
      <c r="S812" s="253"/>
      <c r="T812" s="25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5" t="s">
        <v>162</v>
      </c>
      <c r="AU812" s="255" t="s">
        <v>86</v>
      </c>
      <c r="AV812" s="14" t="s">
        <v>86</v>
      </c>
      <c r="AW812" s="14" t="s">
        <v>32</v>
      </c>
      <c r="AX812" s="14" t="s">
        <v>75</v>
      </c>
      <c r="AY812" s="255" t="s">
        <v>154</v>
      </c>
    </row>
    <row r="813" spans="1:51" s="13" customFormat="1" ht="12">
      <c r="A813" s="13"/>
      <c r="B813" s="234"/>
      <c r="C813" s="235"/>
      <c r="D813" s="236" t="s">
        <v>162</v>
      </c>
      <c r="E813" s="237" t="s">
        <v>1</v>
      </c>
      <c r="F813" s="238" t="s">
        <v>1440</v>
      </c>
      <c r="G813" s="235"/>
      <c r="H813" s="237" t="s">
        <v>1</v>
      </c>
      <c r="I813" s="239"/>
      <c r="J813" s="235"/>
      <c r="K813" s="235"/>
      <c r="L813" s="240"/>
      <c r="M813" s="241"/>
      <c r="N813" s="242"/>
      <c r="O813" s="242"/>
      <c r="P813" s="242"/>
      <c r="Q813" s="242"/>
      <c r="R813" s="242"/>
      <c r="S813" s="242"/>
      <c r="T813" s="24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4" t="s">
        <v>162</v>
      </c>
      <c r="AU813" s="244" t="s">
        <v>86</v>
      </c>
      <c r="AV813" s="13" t="s">
        <v>83</v>
      </c>
      <c r="AW813" s="13" t="s">
        <v>32</v>
      </c>
      <c r="AX813" s="13" t="s">
        <v>75</v>
      </c>
      <c r="AY813" s="244" t="s">
        <v>154</v>
      </c>
    </row>
    <row r="814" spans="1:51" s="13" customFormat="1" ht="12">
      <c r="A814" s="13"/>
      <c r="B814" s="234"/>
      <c r="C814" s="235"/>
      <c r="D814" s="236" t="s">
        <v>162</v>
      </c>
      <c r="E814" s="237" t="s">
        <v>1</v>
      </c>
      <c r="F814" s="238" t="s">
        <v>1693</v>
      </c>
      <c r="G814" s="235"/>
      <c r="H814" s="237" t="s">
        <v>1</v>
      </c>
      <c r="I814" s="239"/>
      <c r="J814" s="235"/>
      <c r="K814" s="235"/>
      <c r="L814" s="240"/>
      <c r="M814" s="241"/>
      <c r="N814" s="242"/>
      <c r="O814" s="242"/>
      <c r="P814" s="242"/>
      <c r="Q814" s="242"/>
      <c r="R814" s="242"/>
      <c r="S814" s="242"/>
      <c r="T814" s="24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4" t="s">
        <v>162</v>
      </c>
      <c r="AU814" s="244" t="s">
        <v>86</v>
      </c>
      <c r="AV814" s="13" t="s">
        <v>83</v>
      </c>
      <c r="AW814" s="13" t="s">
        <v>32</v>
      </c>
      <c r="AX814" s="13" t="s">
        <v>75</v>
      </c>
      <c r="AY814" s="244" t="s">
        <v>154</v>
      </c>
    </row>
    <row r="815" spans="1:51" s="14" customFormat="1" ht="12">
      <c r="A815" s="14"/>
      <c r="B815" s="245"/>
      <c r="C815" s="246"/>
      <c r="D815" s="236" t="s">
        <v>162</v>
      </c>
      <c r="E815" s="247" t="s">
        <v>1</v>
      </c>
      <c r="F815" s="248" t="s">
        <v>83</v>
      </c>
      <c r="G815" s="246"/>
      <c r="H815" s="249">
        <v>1</v>
      </c>
      <c r="I815" s="250"/>
      <c r="J815" s="246"/>
      <c r="K815" s="246"/>
      <c r="L815" s="251"/>
      <c r="M815" s="252"/>
      <c r="N815" s="253"/>
      <c r="O815" s="253"/>
      <c r="P815" s="253"/>
      <c r="Q815" s="253"/>
      <c r="R815" s="253"/>
      <c r="S815" s="253"/>
      <c r="T815" s="25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5" t="s">
        <v>162</v>
      </c>
      <c r="AU815" s="255" t="s">
        <v>86</v>
      </c>
      <c r="AV815" s="14" t="s">
        <v>86</v>
      </c>
      <c r="AW815" s="14" t="s">
        <v>32</v>
      </c>
      <c r="AX815" s="14" t="s">
        <v>75</v>
      </c>
      <c r="AY815" s="255" t="s">
        <v>154</v>
      </c>
    </row>
    <row r="816" spans="1:51" s="13" customFormat="1" ht="12">
      <c r="A816" s="13"/>
      <c r="B816" s="234"/>
      <c r="C816" s="235"/>
      <c r="D816" s="236" t="s">
        <v>162</v>
      </c>
      <c r="E816" s="237" t="s">
        <v>1</v>
      </c>
      <c r="F816" s="238" t="s">
        <v>1694</v>
      </c>
      <c r="G816" s="235"/>
      <c r="H816" s="237" t="s">
        <v>1</v>
      </c>
      <c r="I816" s="239"/>
      <c r="J816" s="235"/>
      <c r="K816" s="235"/>
      <c r="L816" s="240"/>
      <c r="M816" s="241"/>
      <c r="N816" s="242"/>
      <c r="O816" s="242"/>
      <c r="P816" s="242"/>
      <c r="Q816" s="242"/>
      <c r="R816" s="242"/>
      <c r="S816" s="242"/>
      <c r="T816" s="24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4" t="s">
        <v>162</v>
      </c>
      <c r="AU816" s="244" t="s">
        <v>86</v>
      </c>
      <c r="AV816" s="13" t="s">
        <v>83</v>
      </c>
      <c r="AW816" s="13" t="s">
        <v>32</v>
      </c>
      <c r="AX816" s="13" t="s">
        <v>75</v>
      </c>
      <c r="AY816" s="244" t="s">
        <v>154</v>
      </c>
    </row>
    <row r="817" spans="1:51" s="14" customFormat="1" ht="12">
      <c r="A817" s="14"/>
      <c r="B817" s="245"/>
      <c r="C817" s="246"/>
      <c r="D817" s="236" t="s">
        <v>162</v>
      </c>
      <c r="E817" s="247" t="s">
        <v>1</v>
      </c>
      <c r="F817" s="248" t="s">
        <v>83</v>
      </c>
      <c r="G817" s="246"/>
      <c r="H817" s="249">
        <v>1</v>
      </c>
      <c r="I817" s="250"/>
      <c r="J817" s="246"/>
      <c r="K817" s="246"/>
      <c r="L817" s="251"/>
      <c r="M817" s="252"/>
      <c r="N817" s="253"/>
      <c r="O817" s="253"/>
      <c r="P817" s="253"/>
      <c r="Q817" s="253"/>
      <c r="R817" s="253"/>
      <c r="S817" s="253"/>
      <c r="T817" s="25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5" t="s">
        <v>162</v>
      </c>
      <c r="AU817" s="255" t="s">
        <v>86</v>
      </c>
      <c r="AV817" s="14" t="s">
        <v>86</v>
      </c>
      <c r="AW817" s="14" t="s">
        <v>32</v>
      </c>
      <c r="AX817" s="14" t="s">
        <v>75</v>
      </c>
      <c r="AY817" s="255" t="s">
        <v>154</v>
      </c>
    </row>
    <row r="818" spans="1:51" s="15" customFormat="1" ht="12">
      <c r="A818" s="15"/>
      <c r="B818" s="256"/>
      <c r="C818" s="257"/>
      <c r="D818" s="236" t="s">
        <v>162</v>
      </c>
      <c r="E818" s="258" t="s">
        <v>1</v>
      </c>
      <c r="F818" s="259" t="s">
        <v>172</v>
      </c>
      <c r="G818" s="257"/>
      <c r="H818" s="260">
        <v>4</v>
      </c>
      <c r="I818" s="261"/>
      <c r="J818" s="257"/>
      <c r="K818" s="257"/>
      <c r="L818" s="262"/>
      <c r="M818" s="263"/>
      <c r="N818" s="264"/>
      <c r="O818" s="264"/>
      <c r="P818" s="264"/>
      <c r="Q818" s="264"/>
      <c r="R818" s="264"/>
      <c r="S818" s="264"/>
      <c r="T818" s="26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66" t="s">
        <v>162</v>
      </c>
      <c r="AU818" s="266" t="s">
        <v>86</v>
      </c>
      <c r="AV818" s="15" t="s">
        <v>160</v>
      </c>
      <c r="AW818" s="15" t="s">
        <v>32</v>
      </c>
      <c r="AX818" s="15" t="s">
        <v>83</v>
      </c>
      <c r="AY818" s="266" t="s">
        <v>154</v>
      </c>
    </row>
    <row r="819" spans="1:65" s="2" customFormat="1" ht="24.15" customHeight="1">
      <c r="A819" s="39"/>
      <c r="B819" s="40"/>
      <c r="C819" s="220" t="s">
        <v>830</v>
      </c>
      <c r="D819" s="220" t="s">
        <v>156</v>
      </c>
      <c r="E819" s="221" t="s">
        <v>1805</v>
      </c>
      <c r="F819" s="222" t="s">
        <v>1806</v>
      </c>
      <c r="G819" s="223" t="s">
        <v>811</v>
      </c>
      <c r="H819" s="224">
        <v>1</v>
      </c>
      <c r="I819" s="225"/>
      <c r="J819" s="226">
        <f>ROUND(I819*H819,2)</f>
        <v>0</v>
      </c>
      <c r="K819" s="227"/>
      <c r="L819" s="45"/>
      <c r="M819" s="228" t="s">
        <v>1</v>
      </c>
      <c r="N819" s="229" t="s">
        <v>40</v>
      </c>
      <c r="O819" s="92"/>
      <c r="P819" s="230">
        <f>O819*H819</f>
        <v>0</v>
      </c>
      <c r="Q819" s="230">
        <v>0.00983</v>
      </c>
      <c r="R819" s="230">
        <f>Q819*H819</f>
        <v>0.00983</v>
      </c>
      <c r="S819" s="230">
        <v>0</v>
      </c>
      <c r="T819" s="231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32" t="s">
        <v>610</v>
      </c>
      <c r="AT819" s="232" t="s">
        <v>156</v>
      </c>
      <c r="AU819" s="232" t="s">
        <v>86</v>
      </c>
      <c r="AY819" s="18" t="s">
        <v>154</v>
      </c>
      <c r="BE819" s="233">
        <f>IF(N819="základní",J819,0)</f>
        <v>0</v>
      </c>
      <c r="BF819" s="233">
        <f>IF(N819="snížená",J819,0)</f>
        <v>0</v>
      </c>
      <c r="BG819" s="233">
        <f>IF(N819="zákl. přenesená",J819,0)</f>
        <v>0</v>
      </c>
      <c r="BH819" s="233">
        <f>IF(N819="sníž. přenesená",J819,0)</f>
        <v>0</v>
      </c>
      <c r="BI819" s="233">
        <f>IF(N819="nulová",J819,0)</f>
        <v>0</v>
      </c>
      <c r="BJ819" s="18" t="s">
        <v>83</v>
      </c>
      <c r="BK819" s="233">
        <f>ROUND(I819*H819,2)</f>
        <v>0</v>
      </c>
      <c r="BL819" s="18" t="s">
        <v>610</v>
      </c>
      <c r="BM819" s="232" t="s">
        <v>1807</v>
      </c>
    </row>
    <row r="820" spans="1:51" s="13" customFormat="1" ht="12">
      <c r="A820" s="13"/>
      <c r="B820" s="234"/>
      <c r="C820" s="235"/>
      <c r="D820" s="236" t="s">
        <v>162</v>
      </c>
      <c r="E820" s="237" t="s">
        <v>1</v>
      </c>
      <c r="F820" s="238" t="s">
        <v>1694</v>
      </c>
      <c r="G820" s="235"/>
      <c r="H820" s="237" t="s">
        <v>1</v>
      </c>
      <c r="I820" s="239"/>
      <c r="J820" s="235"/>
      <c r="K820" s="235"/>
      <c r="L820" s="240"/>
      <c r="M820" s="241"/>
      <c r="N820" s="242"/>
      <c r="O820" s="242"/>
      <c r="P820" s="242"/>
      <c r="Q820" s="242"/>
      <c r="R820" s="242"/>
      <c r="S820" s="242"/>
      <c r="T820" s="24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4" t="s">
        <v>162</v>
      </c>
      <c r="AU820" s="244" t="s">
        <v>86</v>
      </c>
      <c r="AV820" s="13" t="s">
        <v>83</v>
      </c>
      <c r="AW820" s="13" t="s">
        <v>32</v>
      </c>
      <c r="AX820" s="13" t="s">
        <v>75</v>
      </c>
      <c r="AY820" s="244" t="s">
        <v>154</v>
      </c>
    </row>
    <row r="821" spans="1:51" s="14" customFormat="1" ht="12">
      <c r="A821" s="14"/>
      <c r="B821" s="245"/>
      <c r="C821" s="246"/>
      <c r="D821" s="236" t="s">
        <v>162</v>
      </c>
      <c r="E821" s="247" t="s">
        <v>1</v>
      </c>
      <c r="F821" s="248" t="s">
        <v>83</v>
      </c>
      <c r="G821" s="246"/>
      <c r="H821" s="249">
        <v>1</v>
      </c>
      <c r="I821" s="250"/>
      <c r="J821" s="246"/>
      <c r="K821" s="246"/>
      <c r="L821" s="251"/>
      <c r="M821" s="252"/>
      <c r="N821" s="253"/>
      <c r="O821" s="253"/>
      <c r="P821" s="253"/>
      <c r="Q821" s="253"/>
      <c r="R821" s="253"/>
      <c r="S821" s="253"/>
      <c r="T821" s="25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5" t="s">
        <v>162</v>
      </c>
      <c r="AU821" s="255" t="s">
        <v>86</v>
      </c>
      <c r="AV821" s="14" t="s">
        <v>86</v>
      </c>
      <c r="AW821" s="14" t="s">
        <v>32</v>
      </c>
      <c r="AX821" s="14" t="s">
        <v>83</v>
      </c>
      <c r="AY821" s="255" t="s">
        <v>154</v>
      </c>
    </row>
    <row r="822" spans="1:65" s="2" customFormat="1" ht="24.15" customHeight="1">
      <c r="A822" s="39"/>
      <c r="B822" s="40"/>
      <c r="C822" s="220" t="s">
        <v>834</v>
      </c>
      <c r="D822" s="220" t="s">
        <v>156</v>
      </c>
      <c r="E822" s="221" t="s">
        <v>1808</v>
      </c>
      <c r="F822" s="222" t="s">
        <v>1809</v>
      </c>
      <c r="G822" s="223" t="s">
        <v>811</v>
      </c>
      <c r="H822" s="224">
        <v>37</v>
      </c>
      <c r="I822" s="225"/>
      <c r="J822" s="226">
        <f>ROUND(I822*H822,2)</f>
        <v>0</v>
      </c>
      <c r="K822" s="227"/>
      <c r="L822" s="45"/>
      <c r="M822" s="228" t="s">
        <v>1</v>
      </c>
      <c r="N822" s="229" t="s">
        <v>40</v>
      </c>
      <c r="O822" s="92"/>
      <c r="P822" s="230">
        <f>O822*H822</f>
        <v>0</v>
      </c>
      <c r="Q822" s="230">
        <v>0.00024</v>
      </c>
      <c r="R822" s="230">
        <f>Q822*H822</f>
        <v>0.00888</v>
      </c>
      <c r="S822" s="230">
        <v>0</v>
      </c>
      <c r="T822" s="231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32" t="s">
        <v>610</v>
      </c>
      <c r="AT822" s="232" t="s">
        <v>156</v>
      </c>
      <c r="AU822" s="232" t="s">
        <v>86</v>
      </c>
      <c r="AY822" s="18" t="s">
        <v>154</v>
      </c>
      <c r="BE822" s="233">
        <f>IF(N822="základní",J822,0)</f>
        <v>0</v>
      </c>
      <c r="BF822" s="233">
        <f>IF(N822="snížená",J822,0)</f>
        <v>0</v>
      </c>
      <c r="BG822" s="233">
        <f>IF(N822="zákl. přenesená",J822,0)</f>
        <v>0</v>
      </c>
      <c r="BH822" s="233">
        <f>IF(N822="sníž. přenesená",J822,0)</f>
        <v>0</v>
      </c>
      <c r="BI822" s="233">
        <f>IF(N822="nulová",J822,0)</f>
        <v>0</v>
      </c>
      <c r="BJ822" s="18" t="s">
        <v>83</v>
      </c>
      <c r="BK822" s="233">
        <f>ROUND(I822*H822,2)</f>
        <v>0</v>
      </c>
      <c r="BL822" s="18" t="s">
        <v>610</v>
      </c>
      <c r="BM822" s="232" t="s">
        <v>1810</v>
      </c>
    </row>
    <row r="823" spans="1:51" s="13" customFormat="1" ht="12">
      <c r="A823" s="13"/>
      <c r="B823" s="234"/>
      <c r="C823" s="235"/>
      <c r="D823" s="236" t="s">
        <v>162</v>
      </c>
      <c r="E823" s="237" t="s">
        <v>1</v>
      </c>
      <c r="F823" s="238" t="s">
        <v>1437</v>
      </c>
      <c r="G823" s="235"/>
      <c r="H823" s="237" t="s">
        <v>1</v>
      </c>
      <c r="I823" s="239"/>
      <c r="J823" s="235"/>
      <c r="K823" s="235"/>
      <c r="L823" s="240"/>
      <c r="M823" s="241"/>
      <c r="N823" s="242"/>
      <c r="O823" s="242"/>
      <c r="P823" s="242"/>
      <c r="Q823" s="242"/>
      <c r="R823" s="242"/>
      <c r="S823" s="242"/>
      <c r="T823" s="24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4" t="s">
        <v>162</v>
      </c>
      <c r="AU823" s="244" t="s">
        <v>86</v>
      </c>
      <c r="AV823" s="13" t="s">
        <v>83</v>
      </c>
      <c r="AW823" s="13" t="s">
        <v>32</v>
      </c>
      <c r="AX823" s="13" t="s">
        <v>75</v>
      </c>
      <c r="AY823" s="244" t="s">
        <v>154</v>
      </c>
    </row>
    <row r="824" spans="1:51" s="14" customFormat="1" ht="12">
      <c r="A824" s="14"/>
      <c r="B824" s="245"/>
      <c r="C824" s="246"/>
      <c r="D824" s="236" t="s">
        <v>162</v>
      </c>
      <c r="E824" s="247" t="s">
        <v>1</v>
      </c>
      <c r="F824" s="248" t="s">
        <v>1811</v>
      </c>
      <c r="G824" s="246"/>
      <c r="H824" s="249">
        <v>6</v>
      </c>
      <c r="I824" s="250"/>
      <c r="J824" s="246"/>
      <c r="K824" s="246"/>
      <c r="L824" s="251"/>
      <c r="M824" s="252"/>
      <c r="N824" s="253"/>
      <c r="O824" s="253"/>
      <c r="P824" s="253"/>
      <c r="Q824" s="253"/>
      <c r="R824" s="253"/>
      <c r="S824" s="253"/>
      <c r="T824" s="25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5" t="s">
        <v>162</v>
      </c>
      <c r="AU824" s="255" t="s">
        <v>86</v>
      </c>
      <c r="AV824" s="14" t="s">
        <v>86</v>
      </c>
      <c r="AW824" s="14" t="s">
        <v>32</v>
      </c>
      <c r="AX824" s="14" t="s">
        <v>75</v>
      </c>
      <c r="AY824" s="255" t="s">
        <v>154</v>
      </c>
    </row>
    <row r="825" spans="1:51" s="14" customFormat="1" ht="12">
      <c r="A825" s="14"/>
      <c r="B825" s="245"/>
      <c r="C825" s="246"/>
      <c r="D825" s="236" t="s">
        <v>162</v>
      </c>
      <c r="E825" s="247" t="s">
        <v>1</v>
      </c>
      <c r="F825" s="248" t="s">
        <v>180</v>
      </c>
      <c r="G825" s="246"/>
      <c r="H825" s="249">
        <v>3</v>
      </c>
      <c r="I825" s="250"/>
      <c r="J825" s="246"/>
      <c r="K825" s="246"/>
      <c r="L825" s="251"/>
      <c r="M825" s="252"/>
      <c r="N825" s="253"/>
      <c r="O825" s="253"/>
      <c r="P825" s="253"/>
      <c r="Q825" s="253"/>
      <c r="R825" s="253"/>
      <c r="S825" s="253"/>
      <c r="T825" s="25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5" t="s">
        <v>162</v>
      </c>
      <c r="AU825" s="255" t="s">
        <v>86</v>
      </c>
      <c r="AV825" s="14" t="s">
        <v>86</v>
      </c>
      <c r="AW825" s="14" t="s">
        <v>32</v>
      </c>
      <c r="AX825" s="14" t="s">
        <v>75</v>
      </c>
      <c r="AY825" s="255" t="s">
        <v>154</v>
      </c>
    </row>
    <row r="826" spans="1:51" s="13" customFormat="1" ht="12">
      <c r="A826" s="13"/>
      <c r="B826" s="234"/>
      <c r="C826" s="235"/>
      <c r="D826" s="236" t="s">
        <v>162</v>
      </c>
      <c r="E826" s="237" t="s">
        <v>1</v>
      </c>
      <c r="F826" s="238" t="s">
        <v>1506</v>
      </c>
      <c r="G826" s="235"/>
      <c r="H826" s="237" t="s">
        <v>1</v>
      </c>
      <c r="I826" s="239"/>
      <c r="J826" s="235"/>
      <c r="K826" s="235"/>
      <c r="L826" s="240"/>
      <c r="M826" s="241"/>
      <c r="N826" s="242"/>
      <c r="O826" s="242"/>
      <c r="P826" s="242"/>
      <c r="Q826" s="242"/>
      <c r="R826" s="242"/>
      <c r="S826" s="242"/>
      <c r="T826" s="24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4" t="s">
        <v>162</v>
      </c>
      <c r="AU826" s="244" t="s">
        <v>86</v>
      </c>
      <c r="AV826" s="13" t="s">
        <v>83</v>
      </c>
      <c r="AW826" s="13" t="s">
        <v>32</v>
      </c>
      <c r="AX826" s="13" t="s">
        <v>75</v>
      </c>
      <c r="AY826" s="244" t="s">
        <v>154</v>
      </c>
    </row>
    <row r="827" spans="1:51" s="14" customFormat="1" ht="12">
      <c r="A827" s="14"/>
      <c r="B827" s="245"/>
      <c r="C827" s="246"/>
      <c r="D827" s="236" t="s">
        <v>162</v>
      </c>
      <c r="E827" s="247" t="s">
        <v>1</v>
      </c>
      <c r="F827" s="248" t="s">
        <v>1812</v>
      </c>
      <c r="G827" s="246"/>
      <c r="H827" s="249">
        <v>4</v>
      </c>
      <c r="I827" s="250"/>
      <c r="J827" s="246"/>
      <c r="K827" s="246"/>
      <c r="L827" s="251"/>
      <c r="M827" s="252"/>
      <c r="N827" s="253"/>
      <c r="O827" s="253"/>
      <c r="P827" s="253"/>
      <c r="Q827" s="253"/>
      <c r="R827" s="253"/>
      <c r="S827" s="253"/>
      <c r="T827" s="25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55" t="s">
        <v>162</v>
      </c>
      <c r="AU827" s="255" t="s">
        <v>86</v>
      </c>
      <c r="AV827" s="14" t="s">
        <v>86</v>
      </c>
      <c r="AW827" s="14" t="s">
        <v>32</v>
      </c>
      <c r="AX827" s="14" t="s">
        <v>75</v>
      </c>
      <c r="AY827" s="255" t="s">
        <v>154</v>
      </c>
    </row>
    <row r="828" spans="1:51" s="13" customFormat="1" ht="12">
      <c r="A828" s="13"/>
      <c r="B828" s="234"/>
      <c r="C828" s="235"/>
      <c r="D828" s="236" t="s">
        <v>162</v>
      </c>
      <c r="E828" s="237" t="s">
        <v>1</v>
      </c>
      <c r="F828" s="238" t="s">
        <v>1440</v>
      </c>
      <c r="G828" s="235"/>
      <c r="H828" s="237" t="s">
        <v>1</v>
      </c>
      <c r="I828" s="239"/>
      <c r="J828" s="235"/>
      <c r="K828" s="235"/>
      <c r="L828" s="240"/>
      <c r="M828" s="241"/>
      <c r="N828" s="242"/>
      <c r="O828" s="242"/>
      <c r="P828" s="242"/>
      <c r="Q828" s="242"/>
      <c r="R828" s="242"/>
      <c r="S828" s="242"/>
      <c r="T828" s="24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4" t="s">
        <v>162</v>
      </c>
      <c r="AU828" s="244" t="s">
        <v>86</v>
      </c>
      <c r="AV828" s="13" t="s">
        <v>83</v>
      </c>
      <c r="AW828" s="13" t="s">
        <v>32</v>
      </c>
      <c r="AX828" s="13" t="s">
        <v>75</v>
      </c>
      <c r="AY828" s="244" t="s">
        <v>154</v>
      </c>
    </row>
    <row r="829" spans="1:51" s="14" customFormat="1" ht="12">
      <c r="A829" s="14"/>
      <c r="B829" s="245"/>
      <c r="C829" s="246"/>
      <c r="D829" s="236" t="s">
        <v>162</v>
      </c>
      <c r="E829" s="247" t="s">
        <v>1</v>
      </c>
      <c r="F829" s="248" t="s">
        <v>1813</v>
      </c>
      <c r="G829" s="246"/>
      <c r="H829" s="249">
        <v>2</v>
      </c>
      <c r="I829" s="250"/>
      <c r="J829" s="246"/>
      <c r="K829" s="246"/>
      <c r="L829" s="251"/>
      <c r="M829" s="252"/>
      <c r="N829" s="253"/>
      <c r="O829" s="253"/>
      <c r="P829" s="253"/>
      <c r="Q829" s="253"/>
      <c r="R829" s="253"/>
      <c r="S829" s="253"/>
      <c r="T829" s="25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5" t="s">
        <v>162</v>
      </c>
      <c r="AU829" s="255" t="s">
        <v>86</v>
      </c>
      <c r="AV829" s="14" t="s">
        <v>86</v>
      </c>
      <c r="AW829" s="14" t="s">
        <v>32</v>
      </c>
      <c r="AX829" s="14" t="s">
        <v>75</v>
      </c>
      <c r="AY829" s="255" t="s">
        <v>154</v>
      </c>
    </row>
    <row r="830" spans="1:51" s="14" customFormat="1" ht="12">
      <c r="A830" s="14"/>
      <c r="B830" s="245"/>
      <c r="C830" s="246"/>
      <c r="D830" s="236" t="s">
        <v>162</v>
      </c>
      <c r="E830" s="247" t="s">
        <v>1</v>
      </c>
      <c r="F830" s="248" t="s">
        <v>1814</v>
      </c>
      <c r="G830" s="246"/>
      <c r="H830" s="249">
        <v>12</v>
      </c>
      <c r="I830" s="250"/>
      <c r="J830" s="246"/>
      <c r="K830" s="246"/>
      <c r="L830" s="251"/>
      <c r="M830" s="252"/>
      <c r="N830" s="253"/>
      <c r="O830" s="253"/>
      <c r="P830" s="253"/>
      <c r="Q830" s="253"/>
      <c r="R830" s="253"/>
      <c r="S830" s="253"/>
      <c r="T830" s="25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5" t="s">
        <v>162</v>
      </c>
      <c r="AU830" s="255" t="s">
        <v>86</v>
      </c>
      <c r="AV830" s="14" t="s">
        <v>86</v>
      </c>
      <c r="AW830" s="14" t="s">
        <v>32</v>
      </c>
      <c r="AX830" s="14" t="s">
        <v>75</v>
      </c>
      <c r="AY830" s="255" t="s">
        <v>154</v>
      </c>
    </row>
    <row r="831" spans="1:51" s="13" customFormat="1" ht="12">
      <c r="A831" s="13"/>
      <c r="B831" s="234"/>
      <c r="C831" s="235"/>
      <c r="D831" s="236" t="s">
        <v>162</v>
      </c>
      <c r="E831" s="237" t="s">
        <v>1</v>
      </c>
      <c r="F831" s="238" t="s">
        <v>1694</v>
      </c>
      <c r="G831" s="235"/>
      <c r="H831" s="237" t="s">
        <v>1</v>
      </c>
      <c r="I831" s="239"/>
      <c r="J831" s="235"/>
      <c r="K831" s="235"/>
      <c r="L831" s="240"/>
      <c r="M831" s="241"/>
      <c r="N831" s="242"/>
      <c r="O831" s="242"/>
      <c r="P831" s="242"/>
      <c r="Q831" s="242"/>
      <c r="R831" s="242"/>
      <c r="S831" s="242"/>
      <c r="T831" s="24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4" t="s">
        <v>162</v>
      </c>
      <c r="AU831" s="244" t="s">
        <v>86</v>
      </c>
      <c r="AV831" s="13" t="s">
        <v>83</v>
      </c>
      <c r="AW831" s="13" t="s">
        <v>32</v>
      </c>
      <c r="AX831" s="13" t="s">
        <v>75</v>
      </c>
      <c r="AY831" s="244" t="s">
        <v>154</v>
      </c>
    </row>
    <row r="832" spans="1:51" s="14" customFormat="1" ht="12">
      <c r="A832" s="14"/>
      <c r="B832" s="245"/>
      <c r="C832" s="246"/>
      <c r="D832" s="236" t="s">
        <v>162</v>
      </c>
      <c r="E832" s="247" t="s">
        <v>1</v>
      </c>
      <c r="F832" s="248" t="s">
        <v>1811</v>
      </c>
      <c r="G832" s="246"/>
      <c r="H832" s="249">
        <v>6</v>
      </c>
      <c r="I832" s="250"/>
      <c r="J832" s="246"/>
      <c r="K832" s="246"/>
      <c r="L832" s="251"/>
      <c r="M832" s="252"/>
      <c r="N832" s="253"/>
      <c r="O832" s="253"/>
      <c r="P832" s="253"/>
      <c r="Q832" s="253"/>
      <c r="R832" s="253"/>
      <c r="S832" s="253"/>
      <c r="T832" s="25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5" t="s">
        <v>162</v>
      </c>
      <c r="AU832" s="255" t="s">
        <v>86</v>
      </c>
      <c r="AV832" s="14" t="s">
        <v>86</v>
      </c>
      <c r="AW832" s="14" t="s">
        <v>32</v>
      </c>
      <c r="AX832" s="14" t="s">
        <v>75</v>
      </c>
      <c r="AY832" s="255" t="s">
        <v>154</v>
      </c>
    </row>
    <row r="833" spans="1:51" s="14" customFormat="1" ht="12">
      <c r="A833" s="14"/>
      <c r="B833" s="245"/>
      <c r="C833" s="246"/>
      <c r="D833" s="236" t="s">
        <v>162</v>
      </c>
      <c r="E833" s="247" t="s">
        <v>1</v>
      </c>
      <c r="F833" s="248" t="s">
        <v>1812</v>
      </c>
      <c r="G833" s="246"/>
      <c r="H833" s="249">
        <v>4</v>
      </c>
      <c r="I833" s="250"/>
      <c r="J833" s="246"/>
      <c r="K833" s="246"/>
      <c r="L833" s="251"/>
      <c r="M833" s="252"/>
      <c r="N833" s="253"/>
      <c r="O833" s="253"/>
      <c r="P833" s="253"/>
      <c r="Q833" s="253"/>
      <c r="R833" s="253"/>
      <c r="S833" s="253"/>
      <c r="T833" s="25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5" t="s">
        <v>162</v>
      </c>
      <c r="AU833" s="255" t="s">
        <v>86</v>
      </c>
      <c r="AV833" s="14" t="s">
        <v>86</v>
      </c>
      <c r="AW833" s="14" t="s">
        <v>32</v>
      </c>
      <c r="AX833" s="14" t="s">
        <v>75</v>
      </c>
      <c r="AY833" s="255" t="s">
        <v>154</v>
      </c>
    </row>
    <row r="834" spans="1:51" s="15" customFormat="1" ht="12">
      <c r="A834" s="15"/>
      <c r="B834" s="256"/>
      <c r="C834" s="257"/>
      <c r="D834" s="236" t="s">
        <v>162</v>
      </c>
      <c r="E834" s="258" t="s">
        <v>1</v>
      </c>
      <c r="F834" s="259" t="s">
        <v>172</v>
      </c>
      <c r="G834" s="257"/>
      <c r="H834" s="260">
        <v>37</v>
      </c>
      <c r="I834" s="261"/>
      <c r="J834" s="257"/>
      <c r="K834" s="257"/>
      <c r="L834" s="262"/>
      <c r="M834" s="263"/>
      <c r="N834" s="264"/>
      <c r="O834" s="264"/>
      <c r="P834" s="264"/>
      <c r="Q834" s="264"/>
      <c r="R834" s="264"/>
      <c r="S834" s="264"/>
      <c r="T834" s="26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66" t="s">
        <v>162</v>
      </c>
      <c r="AU834" s="266" t="s">
        <v>86</v>
      </c>
      <c r="AV834" s="15" t="s">
        <v>160</v>
      </c>
      <c r="AW834" s="15" t="s">
        <v>32</v>
      </c>
      <c r="AX834" s="15" t="s">
        <v>83</v>
      </c>
      <c r="AY834" s="266" t="s">
        <v>154</v>
      </c>
    </row>
    <row r="835" spans="1:65" s="2" customFormat="1" ht="16.5" customHeight="1">
      <c r="A835" s="39"/>
      <c r="B835" s="40"/>
      <c r="C835" s="220" t="s">
        <v>840</v>
      </c>
      <c r="D835" s="220" t="s">
        <v>156</v>
      </c>
      <c r="E835" s="221" t="s">
        <v>1815</v>
      </c>
      <c r="F835" s="222" t="s">
        <v>1816</v>
      </c>
      <c r="G835" s="223" t="s">
        <v>220</v>
      </c>
      <c r="H835" s="224">
        <v>1</v>
      </c>
      <c r="I835" s="225"/>
      <c r="J835" s="226">
        <f>ROUND(I835*H835,2)</f>
        <v>0</v>
      </c>
      <c r="K835" s="227"/>
      <c r="L835" s="45"/>
      <c r="M835" s="228" t="s">
        <v>1</v>
      </c>
      <c r="N835" s="229" t="s">
        <v>40</v>
      </c>
      <c r="O835" s="92"/>
      <c r="P835" s="230">
        <f>O835*H835</f>
        <v>0</v>
      </c>
      <c r="Q835" s="230">
        <v>0.00109</v>
      </c>
      <c r="R835" s="230">
        <f>Q835*H835</f>
        <v>0.00109</v>
      </c>
      <c r="S835" s="230">
        <v>0</v>
      </c>
      <c r="T835" s="231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32" t="s">
        <v>610</v>
      </c>
      <c r="AT835" s="232" t="s">
        <v>156</v>
      </c>
      <c r="AU835" s="232" t="s">
        <v>86</v>
      </c>
      <c r="AY835" s="18" t="s">
        <v>154</v>
      </c>
      <c r="BE835" s="233">
        <f>IF(N835="základní",J835,0)</f>
        <v>0</v>
      </c>
      <c r="BF835" s="233">
        <f>IF(N835="snížená",J835,0)</f>
        <v>0</v>
      </c>
      <c r="BG835" s="233">
        <f>IF(N835="zákl. přenesená",J835,0)</f>
        <v>0</v>
      </c>
      <c r="BH835" s="233">
        <f>IF(N835="sníž. přenesená",J835,0)</f>
        <v>0</v>
      </c>
      <c r="BI835" s="233">
        <f>IF(N835="nulová",J835,0)</f>
        <v>0</v>
      </c>
      <c r="BJ835" s="18" t="s">
        <v>83</v>
      </c>
      <c r="BK835" s="233">
        <f>ROUND(I835*H835,2)</f>
        <v>0</v>
      </c>
      <c r="BL835" s="18" t="s">
        <v>610</v>
      </c>
      <c r="BM835" s="232" t="s">
        <v>1817</v>
      </c>
    </row>
    <row r="836" spans="1:51" s="13" customFormat="1" ht="12">
      <c r="A836" s="13"/>
      <c r="B836" s="234"/>
      <c r="C836" s="235"/>
      <c r="D836" s="236" t="s">
        <v>162</v>
      </c>
      <c r="E836" s="237" t="s">
        <v>1</v>
      </c>
      <c r="F836" s="238" t="s">
        <v>1506</v>
      </c>
      <c r="G836" s="235"/>
      <c r="H836" s="237" t="s">
        <v>1</v>
      </c>
      <c r="I836" s="239"/>
      <c r="J836" s="235"/>
      <c r="K836" s="235"/>
      <c r="L836" s="240"/>
      <c r="M836" s="241"/>
      <c r="N836" s="242"/>
      <c r="O836" s="242"/>
      <c r="P836" s="242"/>
      <c r="Q836" s="242"/>
      <c r="R836" s="242"/>
      <c r="S836" s="242"/>
      <c r="T836" s="24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4" t="s">
        <v>162</v>
      </c>
      <c r="AU836" s="244" t="s">
        <v>86</v>
      </c>
      <c r="AV836" s="13" t="s">
        <v>83</v>
      </c>
      <c r="AW836" s="13" t="s">
        <v>32</v>
      </c>
      <c r="AX836" s="13" t="s">
        <v>75</v>
      </c>
      <c r="AY836" s="244" t="s">
        <v>154</v>
      </c>
    </row>
    <row r="837" spans="1:51" s="14" customFormat="1" ht="12">
      <c r="A837" s="14"/>
      <c r="B837" s="245"/>
      <c r="C837" s="246"/>
      <c r="D837" s="236" t="s">
        <v>162</v>
      </c>
      <c r="E837" s="247" t="s">
        <v>1</v>
      </c>
      <c r="F837" s="248" t="s">
        <v>83</v>
      </c>
      <c r="G837" s="246"/>
      <c r="H837" s="249">
        <v>1</v>
      </c>
      <c r="I837" s="250"/>
      <c r="J837" s="246"/>
      <c r="K837" s="246"/>
      <c r="L837" s="251"/>
      <c r="M837" s="252"/>
      <c r="N837" s="253"/>
      <c r="O837" s="253"/>
      <c r="P837" s="253"/>
      <c r="Q837" s="253"/>
      <c r="R837" s="253"/>
      <c r="S837" s="253"/>
      <c r="T837" s="25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5" t="s">
        <v>162</v>
      </c>
      <c r="AU837" s="255" t="s">
        <v>86</v>
      </c>
      <c r="AV837" s="14" t="s">
        <v>86</v>
      </c>
      <c r="AW837" s="14" t="s">
        <v>32</v>
      </c>
      <c r="AX837" s="14" t="s">
        <v>83</v>
      </c>
      <c r="AY837" s="255" t="s">
        <v>154</v>
      </c>
    </row>
    <row r="838" spans="1:65" s="2" customFormat="1" ht="16.5" customHeight="1">
      <c r="A838" s="39"/>
      <c r="B838" s="40"/>
      <c r="C838" s="220" t="s">
        <v>845</v>
      </c>
      <c r="D838" s="220" t="s">
        <v>156</v>
      </c>
      <c r="E838" s="221" t="s">
        <v>1818</v>
      </c>
      <c r="F838" s="222" t="s">
        <v>1819</v>
      </c>
      <c r="G838" s="223" t="s">
        <v>811</v>
      </c>
      <c r="H838" s="224">
        <v>7</v>
      </c>
      <c r="I838" s="225"/>
      <c r="J838" s="226">
        <f>ROUND(I838*H838,2)</f>
        <v>0</v>
      </c>
      <c r="K838" s="227"/>
      <c r="L838" s="45"/>
      <c r="M838" s="228" t="s">
        <v>1</v>
      </c>
      <c r="N838" s="229" t="s">
        <v>40</v>
      </c>
      <c r="O838" s="92"/>
      <c r="P838" s="230">
        <f>O838*H838</f>
        <v>0</v>
      </c>
      <c r="Q838" s="230">
        <v>0</v>
      </c>
      <c r="R838" s="230">
        <f>Q838*H838</f>
        <v>0</v>
      </c>
      <c r="S838" s="230">
        <v>0.00156</v>
      </c>
      <c r="T838" s="231">
        <f>S838*H838</f>
        <v>0.01092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32" t="s">
        <v>610</v>
      </c>
      <c r="AT838" s="232" t="s">
        <v>156</v>
      </c>
      <c r="AU838" s="232" t="s">
        <v>86</v>
      </c>
      <c r="AY838" s="18" t="s">
        <v>154</v>
      </c>
      <c r="BE838" s="233">
        <f>IF(N838="základní",J838,0)</f>
        <v>0</v>
      </c>
      <c r="BF838" s="233">
        <f>IF(N838="snížená",J838,0)</f>
        <v>0</v>
      </c>
      <c r="BG838" s="233">
        <f>IF(N838="zákl. přenesená",J838,0)</f>
        <v>0</v>
      </c>
      <c r="BH838" s="233">
        <f>IF(N838="sníž. přenesená",J838,0)</f>
        <v>0</v>
      </c>
      <c r="BI838" s="233">
        <f>IF(N838="nulová",J838,0)</f>
        <v>0</v>
      </c>
      <c r="BJ838" s="18" t="s">
        <v>83</v>
      </c>
      <c r="BK838" s="233">
        <f>ROUND(I838*H838,2)</f>
        <v>0</v>
      </c>
      <c r="BL838" s="18" t="s">
        <v>610</v>
      </c>
      <c r="BM838" s="232" t="s">
        <v>1820</v>
      </c>
    </row>
    <row r="839" spans="1:51" s="13" customFormat="1" ht="12">
      <c r="A839" s="13"/>
      <c r="B839" s="234"/>
      <c r="C839" s="235"/>
      <c r="D839" s="236" t="s">
        <v>162</v>
      </c>
      <c r="E839" s="237" t="s">
        <v>1</v>
      </c>
      <c r="F839" s="238" t="s">
        <v>1506</v>
      </c>
      <c r="G839" s="235"/>
      <c r="H839" s="237" t="s">
        <v>1</v>
      </c>
      <c r="I839" s="239"/>
      <c r="J839" s="235"/>
      <c r="K839" s="235"/>
      <c r="L839" s="240"/>
      <c r="M839" s="241"/>
      <c r="N839" s="242"/>
      <c r="O839" s="242"/>
      <c r="P839" s="242"/>
      <c r="Q839" s="242"/>
      <c r="R839" s="242"/>
      <c r="S839" s="242"/>
      <c r="T839" s="24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4" t="s">
        <v>162</v>
      </c>
      <c r="AU839" s="244" t="s">
        <v>86</v>
      </c>
      <c r="AV839" s="13" t="s">
        <v>83</v>
      </c>
      <c r="AW839" s="13" t="s">
        <v>32</v>
      </c>
      <c r="AX839" s="13" t="s">
        <v>75</v>
      </c>
      <c r="AY839" s="244" t="s">
        <v>154</v>
      </c>
    </row>
    <row r="840" spans="1:51" s="13" customFormat="1" ht="12">
      <c r="A840" s="13"/>
      <c r="B840" s="234"/>
      <c r="C840" s="235"/>
      <c r="D840" s="236" t="s">
        <v>162</v>
      </c>
      <c r="E840" s="237" t="s">
        <v>1</v>
      </c>
      <c r="F840" s="238" t="s">
        <v>1692</v>
      </c>
      <c r="G840" s="235"/>
      <c r="H840" s="237" t="s">
        <v>1</v>
      </c>
      <c r="I840" s="239"/>
      <c r="J840" s="235"/>
      <c r="K840" s="235"/>
      <c r="L840" s="240"/>
      <c r="M840" s="241"/>
      <c r="N840" s="242"/>
      <c r="O840" s="242"/>
      <c r="P840" s="242"/>
      <c r="Q840" s="242"/>
      <c r="R840" s="242"/>
      <c r="S840" s="242"/>
      <c r="T840" s="24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4" t="s">
        <v>162</v>
      </c>
      <c r="AU840" s="244" t="s">
        <v>86</v>
      </c>
      <c r="AV840" s="13" t="s">
        <v>83</v>
      </c>
      <c r="AW840" s="13" t="s">
        <v>32</v>
      </c>
      <c r="AX840" s="13" t="s">
        <v>75</v>
      </c>
      <c r="AY840" s="244" t="s">
        <v>154</v>
      </c>
    </row>
    <row r="841" spans="1:51" s="14" customFormat="1" ht="12">
      <c r="A841" s="14"/>
      <c r="B841" s="245"/>
      <c r="C841" s="246"/>
      <c r="D841" s="236" t="s">
        <v>162</v>
      </c>
      <c r="E841" s="247" t="s">
        <v>1</v>
      </c>
      <c r="F841" s="248" t="s">
        <v>86</v>
      </c>
      <c r="G841" s="246"/>
      <c r="H841" s="249">
        <v>2</v>
      </c>
      <c r="I841" s="250"/>
      <c r="J841" s="246"/>
      <c r="K841" s="246"/>
      <c r="L841" s="251"/>
      <c r="M841" s="252"/>
      <c r="N841" s="253"/>
      <c r="O841" s="253"/>
      <c r="P841" s="253"/>
      <c r="Q841" s="253"/>
      <c r="R841" s="253"/>
      <c r="S841" s="253"/>
      <c r="T841" s="25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5" t="s">
        <v>162</v>
      </c>
      <c r="AU841" s="255" t="s">
        <v>86</v>
      </c>
      <c r="AV841" s="14" t="s">
        <v>86</v>
      </c>
      <c r="AW841" s="14" t="s">
        <v>32</v>
      </c>
      <c r="AX841" s="14" t="s">
        <v>75</v>
      </c>
      <c r="AY841" s="255" t="s">
        <v>154</v>
      </c>
    </row>
    <row r="842" spans="1:51" s="13" customFormat="1" ht="12">
      <c r="A842" s="13"/>
      <c r="B842" s="234"/>
      <c r="C842" s="235"/>
      <c r="D842" s="236" t="s">
        <v>162</v>
      </c>
      <c r="E842" s="237" t="s">
        <v>1</v>
      </c>
      <c r="F842" s="238" t="s">
        <v>1440</v>
      </c>
      <c r="G842" s="235"/>
      <c r="H842" s="237" t="s">
        <v>1</v>
      </c>
      <c r="I842" s="239"/>
      <c r="J842" s="235"/>
      <c r="K842" s="235"/>
      <c r="L842" s="240"/>
      <c r="M842" s="241"/>
      <c r="N842" s="242"/>
      <c r="O842" s="242"/>
      <c r="P842" s="242"/>
      <c r="Q842" s="242"/>
      <c r="R842" s="242"/>
      <c r="S842" s="242"/>
      <c r="T842" s="24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4" t="s">
        <v>162</v>
      </c>
      <c r="AU842" s="244" t="s">
        <v>86</v>
      </c>
      <c r="AV842" s="13" t="s">
        <v>83</v>
      </c>
      <c r="AW842" s="13" t="s">
        <v>32</v>
      </c>
      <c r="AX842" s="13" t="s">
        <v>75</v>
      </c>
      <c r="AY842" s="244" t="s">
        <v>154</v>
      </c>
    </row>
    <row r="843" spans="1:51" s="13" customFormat="1" ht="12">
      <c r="A843" s="13"/>
      <c r="B843" s="234"/>
      <c r="C843" s="235"/>
      <c r="D843" s="236" t="s">
        <v>162</v>
      </c>
      <c r="E843" s="237" t="s">
        <v>1</v>
      </c>
      <c r="F843" s="238" t="s">
        <v>1693</v>
      </c>
      <c r="G843" s="235"/>
      <c r="H843" s="237" t="s">
        <v>1</v>
      </c>
      <c r="I843" s="239"/>
      <c r="J843" s="235"/>
      <c r="K843" s="235"/>
      <c r="L843" s="240"/>
      <c r="M843" s="241"/>
      <c r="N843" s="242"/>
      <c r="O843" s="242"/>
      <c r="P843" s="242"/>
      <c r="Q843" s="242"/>
      <c r="R843" s="242"/>
      <c r="S843" s="242"/>
      <c r="T843" s="24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4" t="s">
        <v>162</v>
      </c>
      <c r="AU843" s="244" t="s">
        <v>86</v>
      </c>
      <c r="AV843" s="13" t="s">
        <v>83</v>
      </c>
      <c r="AW843" s="13" t="s">
        <v>32</v>
      </c>
      <c r="AX843" s="13" t="s">
        <v>75</v>
      </c>
      <c r="AY843" s="244" t="s">
        <v>154</v>
      </c>
    </row>
    <row r="844" spans="1:51" s="14" customFormat="1" ht="12">
      <c r="A844" s="14"/>
      <c r="B844" s="245"/>
      <c r="C844" s="246"/>
      <c r="D844" s="236" t="s">
        <v>162</v>
      </c>
      <c r="E844" s="247" t="s">
        <v>1</v>
      </c>
      <c r="F844" s="248" t="s">
        <v>83</v>
      </c>
      <c r="G844" s="246"/>
      <c r="H844" s="249">
        <v>1</v>
      </c>
      <c r="I844" s="250"/>
      <c r="J844" s="246"/>
      <c r="K844" s="246"/>
      <c r="L844" s="251"/>
      <c r="M844" s="252"/>
      <c r="N844" s="253"/>
      <c r="O844" s="253"/>
      <c r="P844" s="253"/>
      <c r="Q844" s="253"/>
      <c r="R844" s="253"/>
      <c r="S844" s="253"/>
      <c r="T844" s="25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5" t="s">
        <v>162</v>
      </c>
      <c r="AU844" s="255" t="s">
        <v>86</v>
      </c>
      <c r="AV844" s="14" t="s">
        <v>86</v>
      </c>
      <c r="AW844" s="14" t="s">
        <v>32</v>
      </c>
      <c r="AX844" s="14" t="s">
        <v>75</v>
      </c>
      <c r="AY844" s="255" t="s">
        <v>154</v>
      </c>
    </row>
    <row r="845" spans="1:51" s="13" customFormat="1" ht="12">
      <c r="A845" s="13"/>
      <c r="B845" s="234"/>
      <c r="C845" s="235"/>
      <c r="D845" s="236" t="s">
        <v>162</v>
      </c>
      <c r="E845" s="237" t="s">
        <v>1</v>
      </c>
      <c r="F845" s="238" t="s">
        <v>1440</v>
      </c>
      <c r="G845" s="235"/>
      <c r="H845" s="237" t="s">
        <v>1</v>
      </c>
      <c r="I845" s="239"/>
      <c r="J845" s="235"/>
      <c r="K845" s="235"/>
      <c r="L845" s="240"/>
      <c r="M845" s="241"/>
      <c r="N845" s="242"/>
      <c r="O845" s="242"/>
      <c r="P845" s="242"/>
      <c r="Q845" s="242"/>
      <c r="R845" s="242"/>
      <c r="S845" s="242"/>
      <c r="T845" s="24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4" t="s">
        <v>162</v>
      </c>
      <c r="AU845" s="244" t="s">
        <v>86</v>
      </c>
      <c r="AV845" s="13" t="s">
        <v>83</v>
      </c>
      <c r="AW845" s="13" t="s">
        <v>32</v>
      </c>
      <c r="AX845" s="13" t="s">
        <v>75</v>
      </c>
      <c r="AY845" s="244" t="s">
        <v>154</v>
      </c>
    </row>
    <row r="846" spans="1:51" s="13" customFormat="1" ht="12">
      <c r="A846" s="13"/>
      <c r="B846" s="234"/>
      <c r="C846" s="235"/>
      <c r="D846" s="236" t="s">
        <v>162</v>
      </c>
      <c r="E846" s="237" t="s">
        <v>1</v>
      </c>
      <c r="F846" s="238" t="s">
        <v>1694</v>
      </c>
      <c r="G846" s="235"/>
      <c r="H846" s="237" t="s">
        <v>1</v>
      </c>
      <c r="I846" s="239"/>
      <c r="J846" s="235"/>
      <c r="K846" s="235"/>
      <c r="L846" s="240"/>
      <c r="M846" s="241"/>
      <c r="N846" s="242"/>
      <c r="O846" s="242"/>
      <c r="P846" s="242"/>
      <c r="Q846" s="242"/>
      <c r="R846" s="242"/>
      <c r="S846" s="242"/>
      <c r="T846" s="24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4" t="s">
        <v>162</v>
      </c>
      <c r="AU846" s="244" t="s">
        <v>86</v>
      </c>
      <c r="AV846" s="13" t="s">
        <v>83</v>
      </c>
      <c r="AW846" s="13" t="s">
        <v>32</v>
      </c>
      <c r="AX846" s="13" t="s">
        <v>75</v>
      </c>
      <c r="AY846" s="244" t="s">
        <v>154</v>
      </c>
    </row>
    <row r="847" spans="1:51" s="14" customFormat="1" ht="12">
      <c r="A847" s="14"/>
      <c r="B847" s="245"/>
      <c r="C847" s="246"/>
      <c r="D847" s="236" t="s">
        <v>162</v>
      </c>
      <c r="E847" s="247" t="s">
        <v>1</v>
      </c>
      <c r="F847" s="248" t="s">
        <v>180</v>
      </c>
      <c r="G847" s="246"/>
      <c r="H847" s="249">
        <v>3</v>
      </c>
      <c r="I847" s="250"/>
      <c r="J847" s="246"/>
      <c r="K847" s="246"/>
      <c r="L847" s="251"/>
      <c r="M847" s="252"/>
      <c r="N847" s="253"/>
      <c r="O847" s="253"/>
      <c r="P847" s="253"/>
      <c r="Q847" s="253"/>
      <c r="R847" s="253"/>
      <c r="S847" s="253"/>
      <c r="T847" s="25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5" t="s">
        <v>162</v>
      </c>
      <c r="AU847" s="255" t="s">
        <v>86</v>
      </c>
      <c r="AV847" s="14" t="s">
        <v>86</v>
      </c>
      <c r="AW847" s="14" t="s">
        <v>32</v>
      </c>
      <c r="AX847" s="14" t="s">
        <v>75</v>
      </c>
      <c r="AY847" s="255" t="s">
        <v>154</v>
      </c>
    </row>
    <row r="848" spans="1:51" s="14" customFormat="1" ht="12">
      <c r="A848" s="14"/>
      <c r="B848" s="245"/>
      <c r="C848" s="246"/>
      <c r="D848" s="236" t="s">
        <v>162</v>
      </c>
      <c r="E848" s="247" t="s">
        <v>1</v>
      </c>
      <c r="F848" s="248" t="s">
        <v>83</v>
      </c>
      <c r="G848" s="246"/>
      <c r="H848" s="249">
        <v>1</v>
      </c>
      <c r="I848" s="250"/>
      <c r="J848" s="246"/>
      <c r="K848" s="246"/>
      <c r="L848" s="251"/>
      <c r="M848" s="252"/>
      <c r="N848" s="253"/>
      <c r="O848" s="253"/>
      <c r="P848" s="253"/>
      <c r="Q848" s="253"/>
      <c r="R848" s="253"/>
      <c r="S848" s="253"/>
      <c r="T848" s="25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5" t="s">
        <v>162</v>
      </c>
      <c r="AU848" s="255" t="s">
        <v>86</v>
      </c>
      <c r="AV848" s="14" t="s">
        <v>86</v>
      </c>
      <c r="AW848" s="14" t="s">
        <v>32</v>
      </c>
      <c r="AX848" s="14" t="s">
        <v>75</v>
      </c>
      <c r="AY848" s="255" t="s">
        <v>154</v>
      </c>
    </row>
    <row r="849" spans="1:51" s="15" customFormat="1" ht="12">
      <c r="A849" s="15"/>
      <c r="B849" s="256"/>
      <c r="C849" s="257"/>
      <c r="D849" s="236" t="s">
        <v>162</v>
      </c>
      <c r="E849" s="258" t="s">
        <v>1</v>
      </c>
      <c r="F849" s="259" t="s">
        <v>172</v>
      </c>
      <c r="G849" s="257"/>
      <c r="H849" s="260">
        <v>7</v>
      </c>
      <c r="I849" s="261"/>
      <c r="J849" s="257"/>
      <c r="K849" s="257"/>
      <c r="L849" s="262"/>
      <c r="M849" s="263"/>
      <c r="N849" s="264"/>
      <c r="O849" s="264"/>
      <c r="P849" s="264"/>
      <c r="Q849" s="264"/>
      <c r="R849" s="264"/>
      <c r="S849" s="264"/>
      <c r="T849" s="26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T849" s="266" t="s">
        <v>162</v>
      </c>
      <c r="AU849" s="266" t="s">
        <v>86</v>
      </c>
      <c r="AV849" s="15" t="s">
        <v>160</v>
      </c>
      <c r="AW849" s="15" t="s">
        <v>32</v>
      </c>
      <c r="AX849" s="15" t="s">
        <v>83</v>
      </c>
      <c r="AY849" s="266" t="s">
        <v>154</v>
      </c>
    </row>
    <row r="850" spans="1:65" s="2" customFormat="1" ht="24.15" customHeight="1">
      <c r="A850" s="39"/>
      <c r="B850" s="40"/>
      <c r="C850" s="220" t="s">
        <v>849</v>
      </c>
      <c r="D850" s="220" t="s">
        <v>156</v>
      </c>
      <c r="E850" s="221" t="s">
        <v>1821</v>
      </c>
      <c r="F850" s="222" t="s">
        <v>1822</v>
      </c>
      <c r="G850" s="223" t="s">
        <v>811</v>
      </c>
      <c r="H850" s="224">
        <v>2</v>
      </c>
      <c r="I850" s="225"/>
      <c r="J850" s="226">
        <f>ROUND(I850*H850,2)</f>
        <v>0</v>
      </c>
      <c r="K850" s="227"/>
      <c r="L850" s="45"/>
      <c r="M850" s="228" t="s">
        <v>1</v>
      </c>
      <c r="N850" s="229" t="s">
        <v>40</v>
      </c>
      <c r="O850" s="92"/>
      <c r="P850" s="230">
        <f>O850*H850</f>
        <v>0</v>
      </c>
      <c r="Q850" s="230">
        <v>0.0018</v>
      </c>
      <c r="R850" s="230">
        <f>Q850*H850</f>
        <v>0.0036</v>
      </c>
      <c r="S850" s="230">
        <v>0</v>
      </c>
      <c r="T850" s="231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32" t="s">
        <v>610</v>
      </c>
      <c r="AT850" s="232" t="s">
        <v>156</v>
      </c>
      <c r="AU850" s="232" t="s">
        <v>86</v>
      </c>
      <c r="AY850" s="18" t="s">
        <v>154</v>
      </c>
      <c r="BE850" s="233">
        <f>IF(N850="základní",J850,0)</f>
        <v>0</v>
      </c>
      <c r="BF850" s="233">
        <f>IF(N850="snížená",J850,0)</f>
        <v>0</v>
      </c>
      <c r="BG850" s="233">
        <f>IF(N850="zákl. přenesená",J850,0)</f>
        <v>0</v>
      </c>
      <c r="BH850" s="233">
        <f>IF(N850="sníž. přenesená",J850,0)</f>
        <v>0</v>
      </c>
      <c r="BI850" s="233">
        <f>IF(N850="nulová",J850,0)</f>
        <v>0</v>
      </c>
      <c r="BJ850" s="18" t="s">
        <v>83</v>
      </c>
      <c r="BK850" s="233">
        <f>ROUND(I850*H850,2)</f>
        <v>0</v>
      </c>
      <c r="BL850" s="18" t="s">
        <v>610</v>
      </c>
      <c r="BM850" s="232" t="s">
        <v>1823</v>
      </c>
    </row>
    <row r="851" spans="1:51" s="13" customFormat="1" ht="12">
      <c r="A851" s="13"/>
      <c r="B851" s="234"/>
      <c r="C851" s="235"/>
      <c r="D851" s="236" t="s">
        <v>162</v>
      </c>
      <c r="E851" s="237" t="s">
        <v>1</v>
      </c>
      <c r="F851" s="238" t="s">
        <v>1694</v>
      </c>
      <c r="G851" s="235"/>
      <c r="H851" s="237" t="s">
        <v>1</v>
      </c>
      <c r="I851" s="239"/>
      <c r="J851" s="235"/>
      <c r="K851" s="235"/>
      <c r="L851" s="240"/>
      <c r="M851" s="241"/>
      <c r="N851" s="242"/>
      <c r="O851" s="242"/>
      <c r="P851" s="242"/>
      <c r="Q851" s="242"/>
      <c r="R851" s="242"/>
      <c r="S851" s="242"/>
      <c r="T851" s="24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4" t="s">
        <v>162</v>
      </c>
      <c r="AU851" s="244" t="s">
        <v>86</v>
      </c>
      <c r="AV851" s="13" t="s">
        <v>83</v>
      </c>
      <c r="AW851" s="13" t="s">
        <v>32</v>
      </c>
      <c r="AX851" s="13" t="s">
        <v>75</v>
      </c>
      <c r="AY851" s="244" t="s">
        <v>154</v>
      </c>
    </row>
    <row r="852" spans="1:51" s="14" customFormat="1" ht="12">
      <c r="A852" s="14"/>
      <c r="B852" s="245"/>
      <c r="C852" s="246"/>
      <c r="D852" s="236" t="s">
        <v>162</v>
      </c>
      <c r="E852" s="247" t="s">
        <v>1</v>
      </c>
      <c r="F852" s="248" t="s">
        <v>86</v>
      </c>
      <c r="G852" s="246"/>
      <c r="H852" s="249">
        <v>2</v>
      </c>
      <c r="I852" s="250"/>
      <c r="J852" s="246"/>
      <c r="K852" s="246"/>
      <c r="L852" s="251"/>
      <c r="M852" s="252"/>
      <c r="N852" s="253"/>
      <c r="O852" s="253"/>
      <c r="P852" s="253"/>
      <c r="Q852" s="253"/>
      <c r="R852" s="253"/>
      <c r="S852" s="253"/>
      <c r="T852" s="25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5" t="s">
        <v>162</v>
      </c>
      <c r="AU852" s="255" t="s">
        <v>86</v>
      </c>
      <c r="AV852" s="14" t="s">
        <v>86</v>
      </c>
      <c r="AW852" s="14" t="s">
        <v>32</v>
      </c>
      <c r="AX852" s="14" t="s">
        <v>83</v>
      </c>
      <c r="AY852" s="255" t="s">
        <v>154</v>
      </c>
    </row>
    <row r="853" spans="1:65" s="2" customFormat="1" ht="16.5" customHeight="1">
      <c r="A853" s="39"/>
      <c r="B853" s="40"/>
      <c r="C853" s="220" t="s">
        <v>855</v>
      </c>
      <c r="D853" s="220" t="s">
        <v>156</v>
      </c>
      <c r="E853" s="221" t="s">
        <v>1824</v>
      </c>
      <c r="F853" s="222" t="s">
        <v>1825</v>
      </c>
      <c r="G853" s="223" t="s">
        <v>811</v>
      </c>
      <c r="H853" s="224">
        <v>3</v>
      </c>
      <c r="I853" s="225"/>
      <c r="J853" s="226">
        <f>ROUND(I853*H853,2)</f>
        <v>0</v>
      </c>
      <c r="K853" s="227"/>
      <c r="L853" s="45"/>
      <c r="M853" s="228" t="s">
        <v>1</v>
      </c>
      <c r="N853" s="229" t="s">
        <v>40</v>
      </c>
      <c r="O853" s="92"/>
      <c r="P853" s="230">
        <f>O853*H853</f>
        <v>0</v>
      </c>
      <c r="Q853" s="230">
        <v>0.00184</v>
      </c>
      <c r="R853" s="230">
        <f>Q853*H853</f>
        <v>0.005520000000000001</v>
      </c>
      <c r="S853" s="230">
        <v>0</v>
      </c>
      <c r="T853" s="231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32" t="s">
        <v>610</v>
      </c>
      <c r="AT853" s="232" t="s">
        <v>156</v>
      </c>
      <c r="AU853" s="232" t="s">
        <v>86</v>
      </c>
      <c r="AY853" s="18" t="s">
        <v>154</v>
      </c>
      <c r="BE853" s="233">
        <f>IF(N853="základní",J853,0)</f>
        <v>0</v>
      </c>
      <c r="BF853" s="233">
        <f>IF(N853="snížená",J853,0)</f>
        <v>0</v>
      </c>
      <c r="BG853" s="233">
        <f>IF(N853="zákl. přenesená",J853,0)</f>
        <v>0</v>
      </c>
      <c r="BH853" s="233">
        <f>IF(N853="sníž. přenesená",J853,0)</f>
        <v>0</v>
      </c>
      <c r="BI853" s="233">
        <f>IF(N853="nulová",J853,0)</f>
        <v>0</v>
      </c>
      <c r="BJ853" s="18" t="s">
        <v>83</v>
      </c>
      <c r="BK853" s="233">
        <f>ROUND(I853*H853,2)</f>
        <v>0</v>
      </c>
      <c r="BL853" s="18" t="s">
        <v>610</v>
      </c>
      <c r="BM853" s="232" t="s">
        <v>1826</v>
      </c>
    </row>
    <row r="854" spans="1:51" s="13" customFormat="1" ht="12">
      <c r="A854" s="13"/>
      <c r="B854" s="234"/>
      <c r="C854" s="235"/>
      <c r="D854" s="236" t="s">
        <v>162</v>
      </c>
      <c r="E854" s="237" t="s">
        <v>1</v>
      </c>
      <c r="F854" s="238" t="s">
        <v>1694</v>
      </c>
      <c r="G854" s="235"/>
      <c r="H854" s="237" t="s">
        <v>1</v>
      </c>
      <c r="I854" s="239"/>
      <c r="J854" s="235"/>
      <c r="K854" s="235"/>
      <c r="L854" s="240"/>
      <c r="M854" s="241"/>
      <c r="N854" s="242"/>
      <c r="O854" s="242"/>
      <c r="P854" s="242"/>
      <c r="Q854" s="242"/>
      <c r="R854" s="242"/>
      <c r="S854" s="242"/>
      <c r="T854" s="24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4" t="s">
        <v>162</v>
      </c>
      <c r="AU854" s="244" t="s">
        <v>86</v>
      </c>
      <c r="AV854" s="13" t="s">
        <v>83</v>
      </c>
      <c r="AW854" s="13" t="s">
        <v>32</v>
      </c>
      <c r="AX854" s="13" t="s">
        <v>75</v>
      </c>
      <c r="AY854" s="244" t="s">
        <v>154</v>
      </c>
    </row>
    <row r="855" spans="1:51" s="14" customFormat="1" ht="12">
      <c r="A855" s="14"/>
      <c r="B855" s="245"/>
      <c r="C855" s="246"/>
      <c r="D855" s="236" t="s">
        <v>162</v>
      </c>
      <c r="E855" s="247" t="s">
        <v>1</v>
      </c>
      <c r="F855" s="248" t="s">
        <v>180</v>
      </c>
      <c r="G855" s="246"/>
      <c r="H855" s="249">
        <v>3</v>
      </c>
      <c r="I855" s="250"/>
      <c r="J855" s="246"/>
      <c r="K855" s="246"/>
      <c r="L855" s="251"/>
      <c r="M855" s="252"/>
      <c r="N855" s="253"/>
      <c r="O855" s="253"/>
      <c r="P855" s="253"/>
      <c r="Q855" s="253"/>
      <c r="R855" s="253"/>
      <c r="S855" s="253"/>
      <c r="T855" s="25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5" t="s">
        <v>162</v>
      </c>
      <c r="AU855" s="255" t="s">
        <v>86</v>
      </c>
      <c r="AV855" s="14" t="s">
        <v>86</v>
      </c>
      <c r="AW855" s="14" t="s">
        <v>32</v>
      </c>
      <c r="AX855" s="14" t="s">
        <v>83</v>
      </c>
      <c r="AY855" s="255" t="s">
        <v>154</v>
      </c>
    </row>
    <row r="856" spans="1:65" s="2" customFormat="1" ht="24.15" customHeight="1">
      <c r="A856" s="39"/>
      <c r="B856" s="40"/>
      <c r="C856" s="220" t="s">
        <v>861</v>
      </c>
      <c r="D856" s="220" t="s">
        <v>156</v>
      </c>
      <c r="E856" s="221" t="s">
        <v>1827</v>
      </c>
      <c r="F856" s="222" t="s">
        <v>1828</v>
      </c>
      <c r="G856" s="223" t="s">
        <v>220</v>
      </c>
      <c r="H856" s="224">
        <v>3</v>
      </c>
      <c r="I856" s="225"/>
      <c r="J856" s="226">
        <f>ROUND(I856*H856,2)</f>
        <v>0</v>
      </c>
      <c r="K856" s="227"/>
      <c r="L856" s="45"/>
      <c r="M856" s="228" t="s">
        <v>1</v>
      </c>
      <c r="N856" s="229" t="s">
        <v>40</v>
      </c>
      <c r="O856" s="92"/>
      <c r="P856" s="230">
        <f>O856*H856</f>
        <v>0</v>
      </c>
      <c r="Q856" s="230">
        <v>4E-05</v>
      </c>
      <c r="R856" s="230">
        <f>Q856*H856</f>
        <v>0.00012000000000000002</v>
      </c>
      <c r="S856" s="230">
        <v>0</v>
      </c>
      <c r="T856" s="231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32" t="s">
        <v>610</v>
      </c>
      <c r="AT856" s="232" t="s">
        <v>156</v>
      </c>
      <c r="AU856" s="232" t="s">
        <v>86</v>
      </c>
      <c r="AY856" s="18" t="s">
        <v>154</v>
      </c>
      <c r="BE856" s="233">
        <f>IF(N856="základní",J856,0)</f>
        <v>0</v>
      </c>
      <c r="BF856" s="233">
        <f>IF(N856="snížená",J856,0)</f>
        <v>0</v>
      </c>
      <c r="BG856" s="233">
        <f>IF(N856="zákl. přenesená",J856,0)</f>
        <v>0</v>
      </c>
      <c r="BH856" s="233">
        <f>IF(N856="sníž. přenesená",J856,0)</f>
        <v>0</v>
      </c>
      <c r="BI856" s="233">
        <f>IF(N856="nulová",J856,0)</f>
        <v>0</v>
      </c>
      <c r="BJ856" s="18" t="s">
        <v>83</v>
      </c>
      <c r="BK856" s="233">
        <f>ROUND(I856*H856,2)</f>
        <v>0</v>
      </c>
      <c r="BL856" s="18" t="s">
        <v>610</v>
      </c>
      <c r="BM856" s="232" t="s">
        <v>1829</v>
      </c>
    </row>
    <row r="857" spans="1:51" s="13" customFormat="1" ht="12">
      <c r="A857" s="13"/>
      <c r="B857" s="234"/>
      <c r="C857" s="235"/>
      <c r="D857" s="236" t="s">
        <v>162</v>
      </c>
      <c r="E857" s="237" t="s">
        <v>1</v>
      </c>
      <c r="F857" s="238" t="s">
        <v>1437</v>
      </c>
      <c r="G857" s="235"/>
      <c r="H857" s="237" t="s">
        <v>1</v>
      </c>
      <c r="I857" s="239"/>
      <c r="J857" s="235"/>
      <c r="K857" s="235"/>
      <c r="L857" s="240"/>
      <c r="M857" s="241"/>
      <c r="N857" s="242"/>
      <c r="O857" s="242"/>
      <c r="P857" s="242"/>
      <c r="Q857" s="242"/>
      <c r="R857" s="242"/>
      <c r="S857" s="242"/>
      <c r="T857" s="24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4" t="s">
        <v>162</v>
      </c>
      <c r="AU857" s="244" t="s">
        <v>86</v>
      </c>
      <c r="AV857" s="13" t="s">
        <v>83</v>
      </c>
      <c r="AW857" s="13" t="s">
        <v>32</v>
      </c>
      <c r="AX857" s="13" t="s">
        <v>75</v>
      </c>
      <c r="AY857" s="244" t="s">
        <v>154</v>
      </c>
    </row>
    <row r="858" spans="1:51" s="14" customFormat="1" ht="12">
      <c r="A858" s="14"/>
      <c r="B858" s="245"/>
      <c r="C858" s="246"/>
      <c r="D858" s="236" t="s">
        <v>162</v>
      </c>
      <c r="E858" s="247" t="s">
        <v>1</v>
      </c>
      <c r="F858" s="248" t="s">
        <v>180</v>
      </c>
      <c r="G858" s="246"/>
      <c r="H858" s="249">
        <v>3</v>
      </c>
      <c r="I858" s="250"/>
      <c r="J858" s="246"/>
      <c r="K858" s="246"/>
      <c r="L858" s="251"/>
      <c r="M858" s="252"/>
      <c r="N858" s="253"/>
      <c r="O858" s="253"/>
      <c r="P858" s="253"/>
      <c r="Q858" s="253"/>
      <c r="R858" s="253"/>
      <c r="S858" s="253"/>
      <c r="T858" s="25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5" t="s">
        <v>162</v>
      </c>
      <c r="AU858" s="255" t="s">
        <v>86</v>
      </c>
      <c r="AV858" s="14" t="s">
        <v>86</v>
      </c>
      <c r="AW858" s="14" t="s">
        <v>32</v>
      </c>
      <c r="AX858" s="14" t="s">
        <v>83</v>
      </c>
      <c r="AY858" s="255" t="s">
        <v>154</v>
      </c>
    </row>
    <row r="859" spans="1:65" s="2" customFormat="1" ht="24.15" customHeight="1">
      <c r="A859" s="39"/>
      <c r="B859" s="40"/>
      <c r="C859" s="278" t="s">
        <v>867</v>
      </c>
      <c r="D859" s="278" t="s">
        <v>411</v>
      </c>
      <c r="E859" s="279" t="s">
        <v>1830</v>
      </c>
      <c r="F859" s="280" t="s">
        <v>1831</v>
      </c>
      <c r="G859" s="281" t="s">
        <v>220</v>
      </c>
      <c r="H859" s="282">
        <v>3</v>
      </c>
      <c r="I859" s="283"/>
      <c r="J859" s="284">
        <f>ROUND(I859*H859,2)</f>
        <v>0</v>
      </c>
      <c r="K859" s="285"/>
      <c r="L859" s="286"/>
      <c r="M859" s="287" t="s">
        <v>1</v>
      </c>
      <c r="N859" s="288" t="s">
        <v>40</v>
      </c>
      <c r="O859" s="92"/>
      <c r="P859" s="230">
        <f>O859*H859</f>
        <v>0</v>
      </c>
      <c r="Q859" s="230">
        <v>0.00152</v>
      </c>
      <c r="R859" s="230">
        <f>Q859*H859</f>
        <v>0.00456</v>
      </c>
      <c r="S859" s="230">
        <v>0</v>
      </c>
      <c r="T859" s="231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32" t="s">
        <v>1636</v>
      </c>
      <c r="AT859" s="232" t="s">
        <v>411</v>
      </c>
      <c r="AU859" s="232" t="s">
        <v>86</v>
      </c>
      <c r="AY859" s="18" t="s">
        <v>154</v>
      </c>
      <c r="BE859" s="233">
        <f>IF(N859="základní",J859,0)</f>
        <v>0</v>
      </c>
      <c r="BF859" s="233">
        <f>IF(N859="snížená",J859,0)</f>
        <v>0</v>
      </c>
      <c r="BG859" s="233">
        <f>IF(N859="zákl. přenesená",J859,0)</f>
        <v>0</v>
      </c>
      <c r="BH859" s="233">
        <f>IF(N859="sníž. přenesená",J859,0)</f>
        <v>0</v>
      </c>
      <c r="BI859" s="233">
        <f>IF(N859="nulová",J859,0)</f>
        <v>0</v>
      </c>
      <c r="BJ859" s="18" t="s">
        <v>83</v>
      </c>
      <c r="BK859" s="233">
        <f>ROUND(I859*H859,2)</f>
        <v>0</v>
      </c>
      <c r="BL859" s="18" t="s">
        <v>610</v>
      </c>
      <c r="BM859" s="232" t="s">
        <v>1832</v>
      </c>
    </row>
    <row r="860" spans="1:51" s="13" customFormat="1" ht="12">
      <c r="A860" s="13"/>
      <c r="B860" s="234"/>
      <c r="C860" s="235"/>
      <c r="D860" s="236" t="s">
        <v>162</v>
      </c>
      <c r="E860" s="237" t="s">
        <v>1</v>
      </c>
      <c r="F860" s="238" t="s">
        <v>1437</v>
      </c>
      <c r="G860" s="235"/>
      <c r="H860" s="237" t="s">
        <v>1</v>
      </c>
      <c r="I860" s="239"/>
      <c r="J860" s="235"/>
      <c r="K860" s="235"/>
      <c r="L860" s="240"/>
      <c r="M860" s="241"/>
      <c r="N860" s="242"/>
      <c r="O860" s="242"/>
      <c r="P860" s="242"/>
      <c r="Q860" s="242"/>
      <c r="R860" s="242"/>
      <c r="S860" s="242"/>
      <c r="T860" s="24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4" t="s">
        <v>162</v>
      </c>
      <c r="AU860" s="244" t="s">
        <v>86</v>
      </c>
      <c r="AV860" s="13" t="s">
        <v>83</v>
      </c>
      <c r="AW860" s="13" t="s">
        <v>32</v>
      </c>
      <c r="AX860" s="13" t="s">
        <v>75</v>
      </c>
      <c r="AY860" s="244" t="s">
        <v>154</v>
      </c>
    </row>
    <row r="861" spans="1:51" s="14" customFormat="1" ht="12">
      <c r="A861" s="14"/>
      <c r="B861" s="245"/>
      <c r="C861" s="246"/>
      <c r="D861" s="236" t="s">
        <v>162</v>
      </c>
      <c r="E861" s="247" t="s">
        <v>1</v>
      </c>
      <c r="F861" s="248" t="s">
        <v>180</v>
      </c>
      <c r="G861" s="246"/>
      <c r="H861" s="249">
        <v>3</v>
      </c>
      <c r="I861" s="250"/>
      <c r="J861" s="246"/>
      <c r="K861" s="246"/>
      <c r="L861" s="251"/>
      <c r="M861" s="252"/>
      <c r="N861" s="253"/>
      <c r="O861" s="253"/>
      <c r="P861" s="253"/>
      <c r="Q861" s="253"/>
      <c r="R861" s="253"/>
      <c r="S861" s="253"/>
      <c r="T861" s="25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5" t="s">
        <v>162</v>
      </c>
      <c r="AU861" s="255" t="s">
        <v>86</v>
      </c>
      <c r="AV861" s="14" t="s">
        <v>86</v>
      </c>
      <c r="AW861" s="14" t="s">
        <v>32</v>
      </c>
      <c r="AX861" s="14" t="s">
        <v>83</v>
      </c>
      <c r="AY861" s="255" t="s">
        <v>154</v>
      </c>
    </row>
    <row r="862" spans="1:65" s="2" customFormat="1" ht="24.15" customHeight="1">
      <c r="A862" s="39"/>
      <c r="B862" s="40"/>
      <c r="C862" s="220" t="s">
        <v>873</v>
      </c>
      <c r="D862" s="220" t="s">
        <v>156</v>
      </c>
      <c r="E862" s="221" t="s">
        <v>1833</v>
      </c>
      <c r="F862" s="222" t="s">
        <v>1834</v>
      </c>
      <c r="G862" s="223" t="s">
        <v>220</v>
      </c>
      <c r="H862" s="224">
        <v>1</v>
      </c>
      <c r="I862" s="225"/>
      <c r="J862" s="226">
        <f>ROUND(I862*H862,2)</f>
        <v>0</v>
      </c>
      <c r="K862" s="227"/>
      <c r="L862" s="45"/>
      <c r="M862" s="228" t="s">
        <v>1</v>
      </c>
      <c r="N862" s="229" t="s">
        <v>40</v>
      </c>
      <c r="O862" s="92"/>
      <c r="P862" s="230">
        <f>O862*H862</f>
        <v>0</v>
      </c>
      <c r="Q862" s="230">
        <v>0.00038</v>
      </c>
      <c r="R862" s="230">
        <f>Q862*H862</f>
        <v>0.00038</v>
      </c>
      <c r="S862" s="230">
        <v>0</v>
      </c>
      <c r="T862" s="231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32" t="s">
        <v>610</v>
      </c>
      <c r="AT862" s="232" t="s">
        <v>156</v>
      </c>
      <c r="AU862" s="232" t="s">
        <v>86</v>
      </c>
      <c r="AY862" s="18" t="s">
        <v>154</v>
      </c>
      <c r="BE862" s="233">
        <f>IF(N862="základní",J862,0)</f>
        <v>0</v>
      </c>
      <c r="BF862" s="233">
        <f>IF(N862="snížená",J862,0)</f>
        <v>0</v>
      </c>
      <c r="BG862" s="233">
        <f>IF(N862="zákl. přenesená",J862,0)</f>
        <v>0</v>
      </c>
      <c r="BH862" s="233">
        <f>IF(N862="sníž. přenesená",J862,0)</f>
        <v>0</v>
      </c>
      <c r="BI862" s="233">
        <f>IF(N862="nulová",J862,0)</f>
        <v>0</v>
      </c>
      <c r="BJ862" s="18" t="s">
        <v>83</v>
      </c>
      <c r="BK862" s="233">
        <f>ROUND(I862*H862,2)</f>
        <v>0</v>
      </c>
      <c r="BL862" s="18" t="s">
        <v>610</v>
      </c>
      <c r="BM862" s="232" t="s">
        <v>1835</v>
      </c>
    </row>
    <row r="863" spans="1:51" s="13" customFormat="1" ht="12">
      <c r="A863" s="13"/>
      <c r="B863" s="234"/>
      <c r="C863" s="235"/>
      <c r="D863" s="236" t="s">
        <v>162</v>
      </c>
      <c r="E863" s="237" t="s">
        <v>1</v>
      </c>
      <c r="F863" s="238" t="s">
        <v>1506</v>
      </c>
      <c r="G863" s="235"/>
      <c r="H863" s="237" t="s">
        <v>1</v>
      </c>
      <c r="I863" s="239"/>
      <c r="J863" s="235"/>
      <c r="K863" s="235"/>
      <c r="L863" s="240"/>
      <c r="M863" s="241"/>
      <c r="N863" s="242"/>
      <c r="O863" s="242"/>
      <c r="P863" s="242"/>
      <c r="Q863" s="242"/>
      <c r="R863" s="242"/>
      <c r="S863" s="242"/>
      <c r="T863" s="24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4" t="s">
        <v>162</v>
      </c>
      <c r="AU863" s="244" t="s">
        <v>86</v>
      </c>
      <c r="AV863" s="13" t="s">
        <v>83</v>
      </c>
      <c r="AW863" s="13" t="s">
        <v>32</v>
      </c>
      <c r="AX863" s="13" t="s">
        <v>75</v>
      </c>
      <c r="AY863" s="244" t="s">
        <v>154</v>
      </c>
    </row>
    <row r="864" spans="1:51" s="14" customFormat="1" ht="12">
      <c r="A864" s="14"/>
      <c r="B864" s="245"/>
      <c r="C864" s="246"/>
      <c r="D864" s="236" t="s">
        <v>162</v>
      </c>
      <c r="E864" s="247" t="s">
        <v>1</v>
      </c>
      <c r="F864" s="248" t="s">
        <v>83</v>
      </c>
      <c r="G864" s="246"/>
      <c r="H864" s="249">
        <v>1</v>
      </c>
      <c r="I864" s="250"/>
      <c r="J864" s="246"/>
      <c r="K864" s="246"/>
      <c r="L864" s="251"/>
      <c r="M864" s="252"/>
      <c r="N864" s="253"/>
      <c r="O864" s="253"/>
      <c r="P864" s="253"/>
      <c r="Q864" s="253"/>
      <c r="R864" s="253"/>
      <c r="S864" s="253"/>
      <c r="T864" s="25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5" t="s">
        <v>162</v>
      </c>
      <c r="AU864" s="255" t="s">
        <v>86</v>
      </c>
      <c r="AV864" s="14" t="s">
        <v>86</v>
      </c>
      <c r="AW864" s="14" t="s">
        <v>32</v>
      </c>
      <c r="AX864" s="14" t="s">
        <v>83</v>
      </c>
      <c r="AY864" s="255" t="s">
        <v>154</v>
      </c>
    </row>
    <row r="865" spans="1:65" s="2" customFormat="1" ht="16.5" customHeight="1">
      <c r="A865" s="39"/>
      <c r="B865" s="40"/>
      <c r="C865" s="220" t="s">
        <v>877</v>
      </c>
      <c r="D865" s="220" t="s">
        <v>156</v>
      </c>
      <c r="E865" s="221" t="s">
        <v>1836</v>
      </c>
      <c r="F865" s="222" t="s">
        <v>1837</v>
      </c>
      <c r="G865" s="223" t="s">
        <v>220</v>
      </c>
      <c r="H865" s="224">
        <v>10</v>
      </c>
      <c r="I865" s="225"/>
      <c r="J865" s="226">
        <f>ROUND(I865*H865,2)</f>
        <v>0</v>
      </c>
      <c r="K865" s="227"/>
      <c r="L865" s="45"/>
      <c r="M865" s="228" t="s">
        <v>1</v>
      </c>
      <c r="N865" s="229" t="s">
        <v>40</v>
      </c>
      <c r="O865" s="92"/>
      <c r="P865" s="230">
        <f>O865*H865</f>
        <v>0</v>
      </c>
      <c r="Q865" s="230">
        <v>0.00028</v>
      </c>
      <c r="R865" s="230">
        <f>Q865*H865</f>
        <v>0.0027999999999999995</v>
      </c>
      <c r="S865" s="230">
        <v>0</v>
      </c>
      <c r="T865" s="231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2" t="s">
        <v>610</v>
      </c>
      <c r="AT865" s="232" t="s">
        <v>156</v>
      </c>
      <c r="AU865" s="232" t="s">
        <v>86</v>
      </c>
      <c r="AY865" s="18" t="s">
        <v>154</v>
      </c>
      <c r="BE865" s="233">
        <f>IF(N865="základní",J865,0)</f>
        <v>0</v>
      </c>
      <c r="BF865" s="233">
        <f>IF(N865="snížená",J865,0)</f>
        <v>0</v>
      </c>
      <c r="BG865" s="233">
        <f>IF(N865="zákl. přenesená",J865,0)</f>
        <v>0</v>
      </c>
      <c r="BH865" s="233">
        <f>IF(N865="sníž. přenesená",J865,0)</f>
        <v>0</v>
      </c>
      <c r="BI865" s="233">
        <f>IF(N865="nulová",J865,0)</f>
        <v>0</v>
      </c>
      <c r="BJ865" s="18" t="s">
        <v>83</v>
      </c>
      <c r="BK865" s="233">
        <f>ROUND(I865*H865,2)</f>
        <v>0</v>
      </c>
      <c r="BL865" s="18" t="s">
        <v>610</v>
      </c>
      <c r="BM865" s="232" t="s">
        <v>1838</v>
      </c>
    </row>
    <row r="866" spans="1:51" s="13" customFormat="1" ht="12">
      <c r="A866" s="13"/>
      <c r="B866" s="234"/>
      <c r="C866" s="235"/>
      <c r="D866" s="236" t="s">
        <v>162</v>
      </c>
      <c r="E866" s="237" t="s">
        <v>1</v>
      </c>
      <c r="F866" s="238" t="s">
        <v>1506</v>
      </c>
      <c r="G866" s="235"/>
      <c r="H866" s="237" t="s">
        <v>1</v>
      </c>
      <c r="I866" s="239"/>
      <c r="J866" s="235"/>
      <c r="K866" s="235"/>
      <c r="L866" s="240"/>
      <c r="M866" s="241"/>
      <c r="N866" s="242"/>
      <c r="O866" s="242"/>
      <c r="P866" s="242"/>
      <c r="Q866" s="242"/>
      <c r="R866" s="242"/>
      <c r="S866" s="242"/>
      <c r="T866" s="24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4" t="s">
        <v>162</v>
      </c>
      <c r="AU866" s="244" t="s">
        <v>86</v>
      </c>
      <c r="AV866" s="13" t="s">
        <v>83</v>
      </c>
      <c r="AW866" s="13" t="s">
        <v>32</v>
      </c>
      <c r="AX866" s="13" t="s">
        <v>75</v>
      </c>
      <c r="AY866" s="244" t="s">
        <v>154</v>
      </c>
    </row>
    <row r="867" spans="1:51" s="14" customFormat="1" ht="12">
      <c r="A867" s="14"/>
      <c r="B867" s="245"/>
      <c r="C867" s="246"/>
      <c r="D867" s="236" t="s">
        <v>162</v>
      </c>
      <c r="E867" s="247" t="s">
        <v>1</v>
      </c>
      <c r="F867" s="248" t="s">
        <v>86</v>
      </c>
      <c r="G867" s="246"/>
      <c r="H867" s="249">
        <v>2</v>
      </c>
      <c r="I867" s="250"/>
      <c r="J867" s="246"/>
      <c r="K867" s="246"/>
      <c r="L867" s="251"/>
      <c r="M867" s="252"/>
      <c r="N867" s="253"/>
      <c r="O867" s="253"/>
      <c r="P867" s="253"/>
      <c r="Q867" s="253"/>
      <c r="R867" s="253"/>
      <c r="S867" s="253"/>
      <c r="T867" s="25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5" t="s">
        <v>162</v>
      </c>
      <c r="AU867" s="255" t="s">
        <v>86</v>
      </c>
      <c r="AV867" s="14" t="s">
        <v>86</v>
      </c>
      <c r="AW867" s="14" t="s">
        <v>32</v>
      </c>
      <c r="AX867" s="14" t="s">
        <v>75</v>
      </c>
      <c r="AY867" s="255" t="s">
        <v>154</v>
      </c>
    </row>
    <row r="868" spans="1:51" s="13" customFormat="1" ht="12">
      <c r="A868" s="13"/>
      <c r="B868" s="234"/>
      <c r="C868" s="235"/>
      <c r="D868" s="236" t="s">
        <v>162</v>
      </c>
      <c r="E868" s="237" t="s">
        <v>1</v>
      </c>
      <c r="F868" s="238" t="s">
        <v>1440</v>
      </c>
      <c r="G868" s="235"/>
      <c r="H868" s="237" t="s">
        <v>1</v>
      </c>
      <c r="I868" s="239"/>
      <c r="J868" s="235"/>
      <c r="K868" s="235"/>
      <c r="L868" s="240"/>
      <c r="M868" s="241"/>
      <c r="N868" s="242"/>
      <c r="O868" s="242"/>
      <c r="P868" s="242"/>
      <c r="Q868" s="242"/>
      <c r="R868" s="242"/>
      <c r="S868" s="242"/>
      <c r="T868" s="24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4" t="s">
        <v>162</v>
      </c>
      <c r="AU868" s="244" t="s">
        <v>86</v>
      </c>
      <c r="AV868" s="13" t="s">
        <v>83</v>
      </c>
      <c r="AW868" s="13" t="s">
        <v>32</v>
      </c>
      <c r="AX868" s="13" t="s">
        <v>75</v>
      </c>
      <c r="AY868" s="244" t="s">
        <v>154</v>
      </c>
    </row>
    <row r="869" spans="1:51" s="14" customFormat="1" ht="12">
      <c r="A869" s="14"/>
      <c r="B869" s="245"/>
      <c r="C869" s="246"/>
      <c r="D869" s="236" t="s">
        <v>162</v>
      </c>
      <c r="E869" s="247" t="s">
        <v>1</v>
      </c>
      <c r="F869" s="248" t="s">
        <v>193</v>
      </c>
      <c r="G869" s="246"/>
      <c r="H869" s="249">
        <v>6</v>
      </c>
      <c r="I869" s="250"/>
      <c r="J869" s="246"/>
      <c r="K869" s="246"/>
      <c r="L869" s="251"/>
      <c r="M869" s="252"/>
      <c r="N869" s="253"/>
      <c r="O869" s="253"/>
      <c r="P869" s="253"/>
      <c r="Q869" s="253"/>
      <c r="R869" s="253"/>
      <c r="S869" s="253"/>
      <c r="T869" s="25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5" t="s">
        <v>162</v>
      </c>
      <c r="AU869" s="255" t="s">
        <v>86</v>
      </c>
      <c r="AV869" s="14" t="s">
        <v>86</v>
      </c>
      <c r="AW869" s="14" t="s">
        <v>32</v>
      </c>
      <c r="AX869" s="14" t="s">
        <v>75</v>
      </c>
      <c r="AY869" s="255" t="s">
        <v>154</v>
      </c>
    </row>
    <row r="870" spans="1:51" s="13" customFormat="1" ht="12">
      <c r="A870" s="13"/>
      <c r="B870" s="234"/>
      <c r="C870" s="235"/>
      <c r="D870" s="236" t="s">
        <v>162</v>
      </c>
      <c r="E870" s="237" t="s">
        <v>1</v>
      </c>
      <c r="F870" s="238" t="s">
        <v>1694</v>
      </c>
      <c r="G870" s="235"/>
      <c r="H870" s="237" t="s">
        <v>1</v>
      </c>
      <c r="I870" s="239"/>
      <c r="J870" s="235"/>
      <c r="K870" s="235"/>
      <c r="L870" s="240"/>
      <c r="M870" s="241"/>
      <c r="N870" s="242"/>
      <c r="O870" s="242"/>
      <c r="P870" s="242"/>
      <c r="Q870" s="242"/>
      <c r="R870" s="242"/>
      <c r="S870" s="242"/>
      <c r="T870" s="24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4" t="s">
        <v>162</v>
      </c>
      <c r="AU870" s="244" t="s">
        <v>86</v>
      </c>
      <c r="AV870" s="13" t="s">
        <v>83</v>
      </c>
      <c r="AW870" s="13" t="s">
        <v>32</v>
      </c>
      <c r="AX870" s="13" t="s">
        <v>75</v>
      </c>
      <c r="AY870" s="244" t="s">
        <v>154</v>
      </c>
    </row>
    <row r="871" spans="1:51" s="14" customFormat="1" ht="12">
      <c r="A871" s="14"/>
      <c r="B871" s="245"/>
      <c r="C871" s="246"/>
      <c r="D871" s="236" t="s">
        <v>162</v>
      </c>
      <c r="E871" s="247" t="s">
        <v>1</v>
      </c>
      <c r="F871" s="248" t="s">
        <v>86</v>
      </c>
      <c r="G871" s="246"/>
      <c r="H871" s="249">
        <v>2</v>
      </c>
      <c r="I871" s="250"/>
      <c r="J871" s="246"/>
      <c r="K871" s="246"/>
      <c r="L871" s="251"/>
      <c r="M871" s="252"/>
      <c r="N871" s="253"/>
      <c r="O871" s="253"/>
      <c r="P871" s="253"/>
      <c r="Q871" s="253"/>
      <c r="R871" s="253"/>
      <c r="S871" s="253"/>
      <c r="T871" s="25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5" t="s">
        <v>162</v>
      </c>
      <c r="AU871" s="255" t="s">
        <v>86</v>
      </c>
      <c r="AV871" s="14" t="s">
        <v>86</v>
      </c>
      <c r="AW871" s="14" t="s">
        <v>32</v>
      </c>
      <c r="AX871" s="14" t="s">
        <v>75</v>
      </c>
      <c r="AY871" s="255" t="s">
        <v>154</v>
      </c>
    </row>
    <row r="872" spans="1:51" s="15" customFormat="1" ht="12">
      <c r="A872" s="15"/>
      <c r="B872" s="256"/>
      <c r="C872" s="257"/>
      <c r="D872" s="236" t="s">
        <v>162</v>
      </c>
      <c r="E872" s="258" t="s">
        <v>1</v>
      </c>
      <c r="F872" s="259" t="s">
        <v>172</v>
      </c>
      <c r="G872" s="257"/>
      <c r="H872" s="260">
        <v>10</v>
      </c>
      <c r="I872" s="261"/>
      <c r="J872" s="257"/>
      <c r="K872" s="257"/>
      <c r="L872" s="262"/>
      <c r="M872" s="263"/>
      <c r="N872" s="264"/>
      <c r="O872" s="264"/>
      <c r="P872" s="264"/>
      <c r="Q872" s="264"/>
      <c r="R872" s="264"/>
      <c r="S872" s="264"/>
      <c r="T872" s="26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66" t="s">
        <v>162</v>
      </c>
      <c r="AU872" s="266" t="s">
        <v>86</v>
      </c>
      <c r="AV872" s="15" t="s">
        <v>160</v>
      </c>
      <c r="AW872" s="15" t="s">
        <v>32</v>
      </c>
      <c r="AX872" s="15" t="s">
        <v>83</v>
      </c>
      <c r="AY872" s="266" t="s">
        <v>154</v>
      </c>
    </row>
    <row r="873" spans="1:65" s="2" customFormat="1" ht="16.5" customHeight="1">
      <c r="A873" s="39"/>
      <c r="B873" s="40"/>
      <c r="C873" s="220" t="s">
        <v>881</v>
      </c>
      <c r="D873" s="220" t="s">
        <v>156</v>
      </c>
      <c r="E873" s="221" t="s">
        <v>1839</v>
      </c>
      <c r="F873" s="222" t="s">
        <v>1840</v>
      </c>
      <c r="G873" s="223" t="s">
        <v>220</v>
      </c>
      <c r="H873" s="224">
        <v>7</v>
      </c>
      <c r="I873" s="225"/>
      <c r="J873" s="226">
        <f>ROUND(I873*H873,2)</f>
        <v>0</v>
      </c>
      <c r="K873" s="227"/>
      <c r="L873" s="45"/>
      <c r="M873" s="228" t="s">
        <v>1</v>
      </c>
      <c r="N873" s="229" t="s">
        <v>40</v>
      </c>
      <c r="O873" s="92"/>
      <c r="P873" s="230">
        <f>O873*H873</f>
        <v>0</v>
      </c>
      <c r="Q873" s="230">
        <v>0.00031</v>
      </c>
      <c r="R873" s="230">
        <f>Q873*H873</f>
        <v>0.00217</v>
      </c>
      <c r="S873" s="230">
        <v>0</v>
      </c>
      <c r="T873" s="231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32" t="s">
        <v>610</v>
      </c>
      <c r="AT873" s="232" t="s">
        <v>156</v>
      </c>
      <c r="AU873" s="232" t="s">
        <v>86</v>
      </c>
      <c r="AY873" s="18" t="s">
        <v>154</v>
      </c>
      <c r="BE873" s="233">
        <f>IF(N873="základní",J873,0)</f>
        <v>0</v>
      </c>
      <c r="BF873" s="233">
        <f>IF(N873="snížená",J873,0)</f>
        <v>0</v>
      </c>
      <c r="BG873" s="233">
        <f>IF(N873="zákl. přenesená",J873,0)</f>
        <v>0</v>
      </c>
      <c r="BH873" s="233">
        <f>IF(N873="sníž. přenesená",J873,0)</f>
        <v>0</v>
      </c>
      <c r="BI873" s="233">
        <f>IF(N873="nulová",J873,0)</f>
        <v>0</v>
      </c>
      <c r="BJ873" s="18" t="s">
        <v>83</v>
      </c>
      <c r="BK873" s="233">
        <f>ROUND(I873*H873,2)</f>
        <v>0</v>
      </c>
      <c r="BL873" s="18" t="s">
        <v>610</v>
      </c>
      <c r="BM873" s="232" t="s">
        <v>1841</v>
      </c>
    </row>
    <row r="874" spans="1:51" s="13" customFormat="1" ht="12">
      <c r="A874" s="13"/>
      <c r="B874" s="234"/>
      <c r="C874" s="235"/>
      <c r="D874" s="236" t="s">
        <v>162</v>
      </c>
      <c r="E874" s="237" t="s">
        <v>1</v>
      </c>
      <c r="F874" s="238" t="s">
        <v>1437</v>
      </c>
      <c r="G874" s="235"/>
      <c r="H874" s="237" t="s">
        <v>1</v>
      </c>
      <c r="I874" s="239"/>
      <c r="J874" s="235"/>
      <c r="K874" s="235"/>
      <c r="L874" s="240"/>
      <c r="M874" s="241"/>
      <c r="N874" s="242"/>
      <c r="O874" s="242"/>
      <c r="P874" s="242"/>
      <c r="Q874" s="242"/>
      <c r="R874" s="242"/>
      <c r="S874" s="242"/>
      <c r="T874" s="24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4" t="s">
        <v>162</v>
      </c>
      <c r="AU874" s="244" t="s">
        <v>86</v>
      </c>
      <c r="AV874" s="13" t="s">
        <v>83</v>
      </c>
      <c r="AW874" s="13" t="s">
        <v>32</v>
      </c>
      <c r="AX874" s="13" t="s">
        <v>75</v>
      </c>
      <c r="AY874" s="244" t="s">
        <v>154</v>
      </c>
    </row>
    <row r="875" spans="1:51" s="13" customFormat="1" ht="12">
      <c r="A875" s="13"/>
      <c r="B875" s="234"/>
      <c r="C875" s="235"/>
      <c r="D875" s="236" t="s">
        <v>162</v>
      </c>
      <c r="E875" s="237" t="s">
        <v>1</v>
      </c>
      <c r="F875" s="238" t="s">
        <v>1442</v>
      </c>
      <c r="G875" s="235"/>
      <c r="H875" s="237" t="s">
        <v>1</v>
      </c>
      <c r="I875" s="239"/>
      <c r="J875" s="235"/>
      <c r="K875" s="235"/>
      <c r="L875" s="240"/>
      <c r="M875" s="241"/>
      <c r="N875" s="242"/>
      <c r="O875" s="242"/>
      <c r="P875" s="242"/>
      <c r="Q875" s="242"/>
      <c r="R875" s="242"/>
      <c r="S875" s="242"/>
      <c r="T875" s="24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4" t="s">
        <v>162</v>
      </c>
      <c r="AU875" s="244" t="s">
        <v>86</v>
      </c>
      <c r="AV875" s="13" t="s">
        <v>83</v>
      </c>
      <c r="AW875" s="13" t="s">
        <v>32</v>
      </c>
      <c r="AX875" s="13" t="s">
        <v>75</v>
      </c>
      <c r="AY875" s="244" t="s">
        <v>154</v>
      </c>
    </row>
    <row r="876" spans="1:51" s="14" customFormat="1" ht="12">
      <c r="A876" s="14"/>
      <c r="B876" s="245"/>
      <c r="C876" s="246"/>
      <c r="D876" s="236" t="s">
        <v>162</v>
      </c>
      <c r="E876" s="247" t="s">
        <v>1</v>
      </c>
      <c r="F876" s="248" t="s">
        <v>86</v>
      </c>
      <c r="G876" s="246"/>
      <c r="H876" s="249">
        <v>2</v>
      </c>
      <c r="I876" s="250"/>
      <c r="J876" s="246"/>
      <c r="K876" s="246"/>
      <c r="L876" s="251"/>
      <c r="M876" s="252"/>
      <c r="N876" s="253"/>
      <c r="O876" s="253"/>
      <c r="P876" s="253"/>
      <c r="Q876" s="253"/>
      <c r="R876" s="253"/>
      <c r="S876" s="253"/>
      <c r="T876" s="25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5" t="s">
        <v>162</v>
      </c>
      <c r="AU876" s="255" t="s">
        <v>86</v>
      </c>
      <c r="AV876" s="14" t="s">
        <v>86</v>
      </c>
      <c r="AW876" s="14" t="s">
        <v>32</v>
      </c>
      <c r="AX876" s="14" t="s">
        <v>75</v>
      </c>
      <c r="AY876" s="255" t="s">
        <v>154</v>
      </c>
    </row>
    <row r="877" spans="1:51" s="13" customFormat="1" ht="12">
      <c r="A877" s="13"/>
      <c r="B877" s="234"/>
      <c r="C877" s="235"/>
      <c r="D877" s="236" t="s">
        <v>162</v>
      </c>
      <c r="E877" s="237" t="s">
        <v>1</v>
      </c>
      <c r="F877" s="238" t="s">
        <v>1444</v>
      </c>
      <c r="G877" s="235"/>
      <c r="H877" s="237" t="s">
        <v>1</v>
      </c>
      <c r="I877" s="239"/>
      <c r="J877" s="235"/>
      <c r="K877" s="235"/>
      <c r="L877" s="240"/>
      <c r="M877" s="241"/>
      <c r="N877" s="242"/>
      <c r="O877" s="242"/>
      <c r="P877" s="242"/>
      <c r="Q877" s="242"/>
      <c r="R877" s="242"/>
      <c r="S877" s="242"/>
      <c r="T877" s="24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4" t="s">
        <v>162</v>
      </c>
      <c r="AU877" s="244" t="s">
        <v>86</v>
      </c>
      <c r="AV877" s="13" t="s">
        <v>83</v>
      </c>
      <c r="AW877" s="13" t="s">
        <v>32</v>
      </c>
      <c r="AX877" s="13" t="s">
        <v>75</v>
      </c>
      <c r="AY877" s="244" t="s">
        <v>154</v>
      </c>
    </row>
    <row r="878" spans="1:51" s="14" customFormat="1" ht="12">
      <c r="A878" s="14"/>
      <c r="B878" s="245"/>
      <c r="C878" s="246"/>
      <c r="D878" s="236" t="s">
        <v>162</v>
      </c>
      <c r="E878" s="247" t="s">
        <v>1</v>
      </c>
      <c r="F878" s="248" t="s">
        <v>180</v>
      </c>
      <c r="G878" s="246"/>
      <c r="H878" s="249">
        <v>3</v>
      </c>
      <c r="I878" s="250"/>
      <c r="J878" s="246"/>
      <c r="K878" s="246"/>
      <c r="L878" s="251"/>
      <c r="M878" s="252"/>
      <c r="N878" s="253"/>
      <c r="O878" s="253"/>
      <c r="P878" s="253"/>
      <c r="Q878" s="253"/>
      <c r="R878" s="253"/>
      <c r="S878" s="253"/>
      <c r="T878" s="25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55" t="s">
        <v>162</v>
      </c>
      <c r="AU878" s="255" t="s">
        <v>86</v>
      </c>
      <c r="AV878" s="14" t="s">
        <v>86</v>
      </c>
      <c r="AW878" s="14" t="s">
        <v>32</v>
      </c>
      <c r="AX878" s="14" t="s">
        <v>75</v>
      </c>
      <c r="AY878" s="255" t="s">
        <v>154</v>
      </c>
    </row>
    <row r="879" spans="1:51" s="13" customFormat="1" ht="12">
      <c r="A879" s="13"/>
      <c r="B879" s="234"/>
      <c r="C879" s="235"/>
      <c r="D879" s="236" t="s">
        <v>162</v>
      </c>
      <c r="E879" s="237" t="s">
        <v>1</v>
      </c>
      <c r="F879" s="238" t="s">
        <v>1506</v>
      </c>
      <c r="G879" s="235"/>
      <c r="H879" s="237" t="s">
        <v>1</v>
      </c>
      <c r="I879" s="239"/>
      <c r="J879" s="235"/>
      <c r="K879" s="235"/>
      <c r="L879" s="240"/>
      <c r="M879" s="241"/>
      <c r="N879" s="242"/>
      <c r="O879" s="242"/>
      <c r="P879" s="242"/>
      <c r="Q879" s="242"/>
      <c r="R879" s="242"/>
      <c r="S879" s="242"/>
      <c r="T879" s="24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4" t="s">
        <v>162</v>
      </c>
      <c r="AU879" s="244" t="s">
        <v>86</v>
      </c>
      <c r="AV879" s="13" t="s">
        <v>83</v>
      </c>
      <c r="AW879" s="13" t="s">
        <v>32</v>
      </c>
      <c r="AX879" s="13" t="s">
        <v>75</v>
      </c>
      <c r="AY879" s="244" t="s">
        <v>154</v>
      </c>
    </row>
    <row r="880" spans="1:51" s="13" customFormat="1" ht="12">
      <c r="A880" s="13"/>
      <c r="B880" s="234"/>
      <c r="C880" s="235"/>
      <c r="D880" s="236" t="s">
        <v>162</v>
      </c>
      <c r="E880" s="237" t="s">
        <v>1</v>
      </c>
      <c r="F880" s="238" t="s">
        <v>1442</v>
      </c>
      <c r="G880" s="235"/>
      <c r="H880" s="237" t="s">
        <v>1</v>
      </c>
      <c r="I880" s="239"/>
      <c r="J880" s="235"/>
      <c r="K880" s="235"/>
      <c r="L880" s="240"/>
      <c r="M880" s="241"/>
      <c r="N880" s="242"/>
      <c r="O880" s="242"/>
      <c r="P880" s="242"/>
      <c r="Q880" s="242"/>
      <c r="R880" s="242"/>
      <c r="S880" s="242"/>
      <c r="T880" s="24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4" t="s">
        <v>162</v>
      </c>
      <c r="AU880" s="244" t="s">
        <v>86</v>
      </c>
      <c r="AV880" s="13" t="s">
        <v>83</v>
      </c>
      <c r="AW880" s="13" t="s">
        <v>32</v>
      </c>
      <c r="AX880" s="13" t="s">
        <v>75</v>
      </c>
      <c r="AY880" s="244" t="s">
        <v>154</v>
      </c>
    </row>
    <row r="881" spans="1:51" s="14" customFormat="1" ht="12">
      <c r="A881" s="14"/>
      <c r="B881" s="245"/>
      <c r="C881" s="246"/>
      <c r="D881" s="236" t="s">
        <v>162</v>
      </c>
      <c r="E881" s="247" t="s">
        <v>1</v>
      </c>
      <c r="F881" s="248" t="s">
        <v>83</v>
      </c>
      <c r="G881" s="246"/>
      <c r="H881" s="249">
        <v>1</v>
      </c>
      <c r="I881" s="250"/>
      <c r="J881" s="246"/>
      <c r="K881" s="246"/>
      <c r="L881" s="251"/>
      <c r="M881" s="252"/>
      <c r="N881" s="253"/>
      <c r="O881" s="253"/>
      <c r="P881" s="253"/>
      <c r="Q881" s="253"/>
      <c r="R881" s="253"/>
      <c r="S881" s="253"/>
      <c r="T881" s="25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5" t="s">
        <v>162</v>
      </c>
      <c r="AU881" s="255" t="s">
        <v>86</v>
      </c>
      <c r="AV881" s="14" t="s">
        <v>86</v>
      </c>
      <c r="AW881" s="14" t="s">
        <v>32</v>
      </c>
      <c r="AX881" s="14" t="s">
        <v>75</v>
      </c>
      <c r="AY881" s="255" t="s">
        <v>154</v>
      </c>
    </row>
    <row r="882" spans="1:51" s="13" customFormat="1" ht="12">
      <c r="A882" s="13"/>
      <c r="B882" s="234"/>
      <c r="C882" s="235"/>
      <c r="D882" s="236" t="s">
        <v>162</v>
      </c>
      <c r="E882" s="237" t="s">
        <v>1</v>
      </c>
      <c r="F882" s="238" t="s">
        <v>1506</v>
      </c>
      <c r="G882" s="235"/>
      <c r="H882" s="237" t="s">
        <v>1</v>
      </c>
      <c r="I882" s="239"/>
      <c r="J882" s="235"/>
      <c r="K882" s="235"/>
      <c r="L882" s="240"/>
      <c r="M882" s="241"/>
      <c r="N882" s="242"/>
      <c r="O882" s="242"/>
      <c r="P882" s="242"/>
      <c r="Q882" s="242"/>
      <c r="R882" s="242"/>
      <c r="S882" s="242"/>
      <c r="T882" s="24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4" t="s">
        <v>162</v>
      </c>
      <c r="AU882" s="244" t="s">
        <v>86</v>
      </c>
      <c r="AV882" s="13" t="s">
        <v>83</v>
      </c>
      <c r="AW882" s="13" t="s">
        <v>32</v>
      </c>
      <c r="AX882" s="13" t="s">
        <v>75</v>
      </c>
      <c r="AY882" s="244" t="s">
        <v>154</v>
      </c>
    </row>
    <row r="883" spans="1:51" s="13" customFormat="1" ht="12">
      <c r="A883" s="13"/>
      <c r="B883" s="234"/>
      <c r="C883" s="235"/>
      <c r="D883" s="236" t="s">
        <v>162</v>
      </c>
      <c r="E883" s="237" t="s">
        <v>1</v>
      </c>
      <c r="F883" s="238" t="s">
        <v>1444</v>
      </c>
      <c r="G883" s="235"/>
      <c r="H883" s="237" t="s">
        <v>1</v>
      </c>
      <c r="I883" s="239"/>
      <c r="J883" s="235"/>
      <c r="K883" s="235"/>
      <c r="L883" s="240"/>
      <c r="M883" s="241"/>
      <c r="N883" s="242"/>
      <c r="O883" s="242"/>
      <c r="P883" s="242"/>
      <c r="Q883" s="242"/>
      <c r="R883" s="242"/>
      <c r="S883" s="242"/>
      <c r="T883" s="24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4" t="s">
        <v>162</v>
      </c>
      <c r="AU883" s="244" t="s">
        <v>86</v>
      </c>
      <c r="AV883" s="13" t="s">
        <v>83</v>
      </c>
      <c r="AW883" s="13" t="s">
        <v>32</v>
      </c>
      <c r="AX883" s="13" t="s">
        <v>75</v>
      </c>
      <c r="AY883" s="244" t="s">
        <v>154</v>
      </c>
    </row>
    <row r="884" spans="1:51" s="14" customFormat="1" ht="12">
      <c r="A884" s="14"/>
      <c r="B884" s="245"/>
      <c r="C884" s="246"/>
      <c r="D884" s="236" t="s">
        <v>162</v>
      </c>
      <c r="E884" s="247" t="s">
        <v>1</v>
      </c>
      <c r="F884" s="248" t="s">
        <v>83</v>
      </c>
      <c r="G884" s="246"/>
      <c r="H884" s="249">
        <v>1</v>
      </c>
      <c r="I884" s="250"/>
      <c r="J884" s="246"/>
      <c r="K884" s="246"/>
      <c r="L884" s="251"/>
      <c r="M884" s="252"/>
      <c r="N884" s="253"/>
      <c r="O884" s="253"/>
      <c r="P884" s="253"/>
      <c r="Q884" s="253"/>
      <c r="R884" s="253"/>
      <c r="S884" s="253"/>
      <c r="T884" s="25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5" t="s">
        <v>162</v>
      </c>
      <c r="AU884" s="255" t="s">
        <v>86</v>
      </c>
      <c r="AV884" s="14" t="s">
        <v>86</v>
      </c>
      <c r="AW884" s="14" t="s">
        <v>32</v>
      </c>
      <c r="AX884" s="14" t="s">
        <v>75</v>
      </c>
      <c r="AY884" s="255" t="s">
        <v>154</v>
      </c>
    </row>
    <row r="885" spans="1:51" s="15" customFormat="1" ht="12">
      <c r="A885" s="15"/>
      <c r="B885" s="256"/>
      <c r="C885" s="257"/>
      <c r="D885" s="236" t="s">
        <v>162</v>
      </c>
      <c r="E885" s="258" t="s">
        <v>1</v>
      </c>
      <c r="F885" s="259" t="s">
        <v>172</v>
      </c>
      <c r="G885" s="257"/>
      <c r="H885" s="260">
        <v>7</v>
      </c>
      <c r="I885" s="261"/>
      <c r="J885" s="257"/>
      <c r="K885" s="257"/>
      <c r="L885" s="262"/>
      <c r="M885" s="263"/>
      <c r="N885" s="264"/>
      <c r="O885" s="264"/>
      <c r="P885" s="264"/>
      <c r="Q885" s="264"/>
      <c r="R885" s="264"/>
      <c r="S885" s="264"/>
      <c r="T885" s="26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66" t="s">
        <v>162</v>
      </c>
      <c r="AU885" s="266" t="s">
        <v>86</v>
      </c>
      <c r="AV885" s="15" t="s">
        <v>160</v>
      </c>
      <c r="AW885" s="15" t="s">
        <v>32</v>
      </c>
      <c r="AX885" s="15" t="s">
        <v>83</v>
      </c>
      <c r="AY885" s="266" t="s">
        <v>154</v>
      </c>
    </row>
    <row r="886" spans="1:65" s="2" customFormat="1" ht="37.8" customHeight="1">
      <c r="A886" s="39"/>
      <c r="B886" s="40"/>
      <c r="C886" s="220" t="s">
        <v>887</v>
      </c>
      <c r="D886" s="220" t="s">
        <v>156</v>
      </c>
      <c r="E886" s="221" t="s">
        <v>1842</v>
      </c>
      <c r="F886" s="222" t="s">
        <v>1843</v>
      </c>
      <c r="G886" s="223" t="s">
        <v>811</v>
      </c>
      <c r="H886" s="224">
        <v>3</v>
      </c>
      <c r="I886" s="225"/>
      <c r="J886" s="226">
        <f>ROUND(I886*H886,2)</f>
        <v>0</v>
      </c>
      <c r="K886" s="227"/>
      <c r="L886" s="45"/>
      <c r="M886" s="228" t="s">
        <v>1</v>
      </c>
      <c r="N886" s="229" t="s">
        <v>40</v>
      </c>
      <c r="O886" s="92"/>
      <c r="P886" s="230">
        <f>O886*H886</f>
        <v>0</v>
      </c>
      <c r="Q886" s="230">
        <v>0.02412</v>
      </c>
      <c r="R886" s="230">
        <f>Q886*H886</f>
        <v>0.07236</v>
      </c>
      <c r="S886" s="230">
        <v>0</v>
      </c>
      <c r="T886" s="231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32" t="s">
        <v>610</v>
      </c>
      <c r="AT886" s="232" t="s">
        <v>156</v>
      </c>
      <c r="AU886" s="232" t="s">
        <v>86</v>
      </c>
      <c r="AY886" s="18" t="s">
        <v>154</v>
      </c>
      <c r="BE886" s="233">
        <f>IF(N886="základní",J886,0)</f>
        <v>0</v>
      </c>
      <c r="BF886" s="233">
        <f>IF(N886="snížená",J886,0)</f>
        <v>0</v>
      </c>
      <c r="BG886" s="233">
        <f>IF(N886="zákl. přenesená",J886,0)</f>
        <v>0</v>
      </c>
      <c r="BH886" s="233">
        <f>IF(N886="sníž. přenesená",J886,0)</f>
        <v>0</v>
      </c>
      <c r="BI886" s="233">
        <f>IF(N886="nulová",J886,0)</f>
        <v>0</v>
      </c>
      <c r="BJ886" s="18" t="s">
        <v>83</v>
      </c>
      <c r="BK886" s="233">
        <f>ROUND(I886*H886,2)</f>
        <v>0</v>
      </c>
      <c r="BL886" s="18" t="s">
        <v>610</v>
      </c>
      <c r="BM886" s="232" t="s">
        <v>1844</v>
      </c>
    </row>
    <row r="887" spans="1:51" s="13" customFormat="1" ht="12">
      <c r="A887" s="13"/>
      <c r="B887" s="234"/>
      <c r="C887" s="235"/>
      <c r="D887" s="236" t="s">
        <v>162</v>
      </c>
      <c r="E887" s="237" t="s">
        <v>1</v>
      </c>
      <c r="F887" s="238" t="s">
        <v>1437</v>
      </c>
      <c r="G887" s="235"/>
      <c r="H887" s="237" t="s">
        <v>1</v>
      </c>
      <c r="I887" s="239"/>
      <c r="J887" s="235"/>
      <c r="K887" s="235"/>
      <c r="L887" s="240"/>
      <c r="M887" s="241"/>
      <c r="N887" s="242"/>
      <c r="O887" s="242"/>
      <c r="P887" s="242"/>
      <c r="Q887" s="242"/>
      <c r="R887" s="242"/>
      <c r="S887" s="242"/>
      <c r="T887" s="24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4" t="s">
        <v>162</v>
      </c>
      <c r="AU887" s="244" t="s">
        <v>86</v>
      </c>
      <c r="AV887" s="13" t="s">
        <v>83</v>
      </c>
      <c r="AW887" s="13" t="s">
        <v>32</v>
      </c>
      <c r="AX887" s="13" t="s">
        <v>75</v>
      </c>
      <c r="AY887" s="244" t="s">
        <v>154</v>
      </c>
    </row>
    <row r="888" spans="1:51" s="14" customFormat="1" ht="12">
      <c r="A888" s="14"/>
      <c r="B888" s="245"/>
      <c r="C888" s="246"/>
      <c r="D888" s="236" t="s">
        <v>162</v>
      </c>
      <c r="E888" s="247" t="s">
        <v>1</v>
      </c>
      <c r="F888" s="248" t="s">
        <v>180</v>
      </c>
      <c r="G888" s="246"/>
      <c r="H888" s="249">
        <v>3</v>
      </c>
      <c r="I888" s="250"/>
      <c r="J888" s="246"/>
      <c r="K888" s="246"/>
      <c r="L888" s="251"/>
      <c r="M888" s="252"/>
      <c r="N888" s="253"/>
      <c r="O888" s="253"/>
      <c r="P888" s="253"/>
      <c r="Q888" s="253"/>
      <c r="R888" s="253"/>
      <c r="S888" s="253"/>
      <c r="T888" s="25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5" t="s">
        <v>162</v>
      </c>
      <c r="AU888" s="255" t="s">
        <v>86</v>
      </c>
      <c r="AV888" s="14" t="s">
        <v>86</v>
      </c>
      <c r="AW888" s="14" t="s">
        <v>32</v>
      </c>
      <c r="AX888" s="14" t="s">
        <v>83</v>
      </c>
      <c r="AY888" s="255" t="s">
        <v>154</v>
      </c>
    </row>
    <row r="889" spans="1:65" s="2" customFormat="1" ht="16.5" customHeight="1">
      <c r="A889" s="39"/>
      <c r="B889" s="40"/>
      <c r="C889" s="220" t="s">
        <v>898</v>
      </c>
      <c r="D889" s="220" t="s">
        <v>156</v>
      </c>
      <c r="E889" s="221" t="s">
        <v>1845</v>
      </c>
      <c r="F889" s="222" t="s">
        <v>1846</v>
      </c>
      <c r="G889" s="223" t="s">
        <v>220</v>
      </c>
      <c r="H889" s="224">
        <v>1</v>
      </c>
      <c r="I889" s="225"/>
      <c r="J889" s="226">
        <f>ROUND(I889*H889,2)</f>
        <v>0</v>
      </c>
      <c r="K889" s="227"/>
      <c r="L889" s="45"/>
      <c r="M889" s="228" t="s">
        <v>1</v>
      </c>
      <c r="N889" s="229" t="s">
        <v>40</v>
      </c>
      <c r="O889" s="92"/>
      <c r="P889" s="230">
        <f>O889*H889</f>
        <v>0</v>
      </c>
      <c r="Q889" s="230">
        <v>0.00018</v>
      </c>
      <c r="R889" s="230">
        <f>Q889*H889</f>
        <v>0.00018</v>
      </c>
      <c r="S889" s="230">
        <v>0</v>
      </c>
      <c r="T889" s="231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32" t="s">
        <v>610</v>
      </c>
      <c r="AT889" s="232" t="s">
        <v>156</v>
      </c>
      <c r="AU889" s="232" t="s">
        <v>86</v>
      </c>
      <c r="AY889" s="18" t="s">
        <v>154</v>
      </c>
      <c r="BE889" s="233">
        <f>IF(N889="základní",J889,0)</f>
        <v>0</v>
      </c>
      <c r="BF889" s="233">
        <f>IF(N889="snížená",J889,0)</f>
        <v>0</v>
      </c>
      <c r="BG889" s="233">
        <f>IF(N889="zákl. přenesená",J889,0)</f>
        <v>0</v>
      </c>
      <c r="BH889" s="233">
        <f>IF(N889="sníž. přenesená",J889,0)</f>
        <v>0</v>
      </c>
      <c r="BI889" s="233">
        <f>IF(N889="nulová",J889,0)</f>
        <v>0</v>
      </c>
      <c r="BJ889" s="18" t="s">
        <v>83</v>
      </c>
      <c r="BK889" s="233">
        <f>ROUND(I889*H889,2)</f>
        <v>0</v>
      </c>
      <c r="BL889" s="18" t="s">
        <v>610</v>
      </c>
      <c r="BM889" s="232" t="s">
        <v>1847</v>
      </c>
    </row>
    <row r="890" spans="1:51" s="13" customFormat="1" ht="12">
      <c r="A890" s="13"/>
      <c r="B890" s="234"/>
      <c r="C890" s="235"/>
      <c r="D890" s="236" t="s">
        <v>162</v>
      </c>
      <c r="E890" s="237" t="s">
        <v>1</v>
      </c>
      <c r="F890" s="238" t="s">
        <v>1437</v>
      </c>
      <c r="G890" s="235"/>
      <c r="H890" s="237" t="s">
        <v>1</v>
      </c>
      <c r="I890" s="239"/>
      <c r="J890" s="235"/>
      <c r="K890" s="235"/>
      <c r="L890" s="240"/>
      <c r="M890" s="241"/>
      <c r="N890" s="242"/>
      <c r="O890" s="242"/>
      <c r="P890" s="242"/>
      <c r="Q890" s="242"/>
      <c r="R890" s="242"/>
      <c r="S890" s="242"/>
      <c r="T890" s="24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4" t="s">
        <v>162</v>
      </c>
      <c r="AU890" s="244" t="s">
        <v>86</v>
      </c>
      <c r="AV890" s="13" t="s">
        <v>83</v>
      </c>
      <c r="AW890" s="13" t="s">
        <v>32</v>
      </c>
      <c r="AX890" s="13" t="s">
        <v>75</v>
      </c>
      <c r="AY890" s="244" t="s">
        <v>154</v>
      </c>
    </row>
    <row r="891" spans="1:51" s="13" customFormat="1" ht="12">
      <c r="A891" s="13"/>
      <c r="B891" s="234"/>
      <c r="C891" s="235"/>
      <c r="D891" s="236" t="s">
        <v>162</v>
      </c>
      <c r="E891" s="237" t="s">
        <v>1</v>
      </c>
      <c r="F891" s="238" t="s">
        <v>1442</v>
      </c>
      <c r="G891" s="235"/>
      <c r="H891" s="237" t="s">
        <v>1</v>
      </c>
      <c r="I891" s="239"/>
      <c r="J891" s="235"/>
      <c r="K891" s="235"/>
      <c r="L891" s="240"/>
      <c r="M891" s="241"/>
      <c r="N891" s="242"/>
      <c r="O891" s="242"/>
      <c r="P891" s="242"/>
      <c r="Q891" s="242"/>
      <c r="R891" s="242"/>
      <c r="S891" s="242"/>
      <c r="T891" s="24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4" t="s">
        <v>162</v>
      </c>
      <c r="AU891" s="244" t="s">
        <v>86</v>
      </c>
      <c r="AV891" s="13" t="s">
        <v>83</v>
      </c>
      <c r="AW891" s="13" t="s">
        <v>32</v>
      </c>
      <c r="AX891" s="13" t="s">
        <v>75</v>
      </c>
      <c r="AY891" s="244" t="s">
        <v>154</v>
      </c>
    </row>
    <row r="892" spans="1:51" s="14" customFormat="1" ht="12">
      <c r="A892" s="14"/>
      <c r="B892" s="245"/>
      <c r="C892" s="246"/>
      <c r="D892" s="236" t="s">
        <v>162</v>
      </c>
      <c r="E892" s="247" t="s">
        <v>1</v>
      </c>
      <c r="F892" s="248" t="s">
        <v>83</v>
      </c>
      <c r="G892" s="246"/>
      <c r="H892" s="249">
        <v>1</v>
      </c>
      <c r="I892" s="250"/>
      <c r="J892" s="246"/>
      <c r="K892" s="246"/>
      <c r="L892" s="251"/>
      <c r="M892" s="252"/>
      <c r="N892" s="253"/>
      <c r="O892" s="253"/>
      <c r="P892" s="253"/>
      <c r="Q892" s="253"/>
      <c r="R892" s="253"/>
      <c r="S892" s="253"/>
      <c r="T892" s="25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5" t="s">
        <v>162</v>
      </c>
      <c r="AU892" s="255" t="s">
        <v>86</v>
      </c>
      <c r="AV892" s="14" t="s">
        <v>86</v>
      </c>
      <c r="AW892" s="14" t="s">
        <v>32</v>
      </c>
      <c r="AX892" s="14" t="s">
        <v>83</v>
      </c>
      <c r="AY892" s="255" t="s">
        <v>154</v>
      </c>
    </row>
    <row r="893" spans="1:65" s="2" customFormat="1" ht="16.5" customHeight="1">
      <c r="A893" s="39"/>
      <c r="B893" s="40"/>
      <c r="C893" s="278" t="s">
        <v>905</v>
      </c>
      <c r="D893" s="278" t="s">
        <v>411</v>
      </c>
      <c r="E893" s="279" t="s">
        <v>1848</v>
      </c>
      <c r="F893" s="280" t="s">
        <v>1849</v>
      </c>
      <c r="G893" s="281" t="s">
        <v>220</v>
      </c>
      <c r="H893" s="282">
        <v>1</v>
      </c>
      <c r="I893" s="283"/>
      <c r="J893" s="284">
        <f>ROUND(I893*H893,2)</f>
        <v>0</v>
      </c>
      <c r="K893" s="285"/>
      <c r="L893" s="286"/>
      <c r="M893" s="287" t="s">
        <v>1</v>
      </c>
      <c r="N893" s="288" t="s">
        <v>40</v>
      </c>
      <c r="O893" s="92"/>
      <c r="P893" s="230">
        <f>O893*H893</f>
        <v>0</v>
      </c>
      <c r="Q893" s="230">
        <v>0.00022</v>
      </c>
      <c r="R893" s="230">
        <f>Q893*H893</f>
        <v>0.00022</v>
      </c>
      <c r="S893" s="230">
        <v>0</v>
      </c>
      <c r="T893" s="231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32" t="s">
        <v>1636</v>
      </c>
      <c r="AT893" s="232" t="s">
        <v>411</v>
      </c>
      <c r="AU893" s="232" t="s">
        <v>86</v>
      </c>
      <c r="AY893" s="18" t="s">
        <v>154</v>
      </c>
      <c r="BE893" s="233">
        <f>IF(N893="základní",J893,0)</f>
        <v>0</v>
      </c>
      <c r="BF893" s="233">
        <f>IF(N893="snížená",J893,0)</f>
        <v>0</v>
      </c>
      <c r="BG893" s="233">
        <f>IF(N893="zákl. přenesená",J893,0)</f>
        <v>0</v>
      </c>
      <c r="BH893" s="233">
        <f>IF(N893="sníž. přenesená",J893,0)</f>
        <v>0</v>
      </c>
      <c r="BI893" s="233">
        <f>IF(N893="nulová",J893,0)</f>
        <v>0</v>
      </c>
      <c r="BJ893" s="18" t="s">
        <v>83</v>
      </c>
      <c r="BK893" s="233">
        <f>ROUND(I893*H893,2)</f>
        <v>0</v>
      </c>
      <c r="BL893" s="18" t="s">
        <v>610</v>
      </c>
      <c r="BM893" s="232" t="s">
        <v>1850</v>
      </c>
    </row>
    <row r="894" spans="1:51" s="13" customFormat="1" ht="12">
      <c r="A894" s="13"/>
      <c r="B894" s="234"/>
      <c r="C894" s="235"/>
      <c r="D894" s="236" t="s">
        <v>162</v>
      </c>
      <c r="E894" s="237" t="s">
        <v>1</v>
      </c>
      <c r="F894" s="238" t="s">
        <v>1437</v>
      </c>
      <c r="G894" s="235"/>
      <c r="H894" s="237" t="s">
        <v>1</v>
      </c>
      <c r="I894" s="239"/>
      <c r="J894" s="235"/>
      <c r="K894" s="235"/>
      <c r="L894" s="240"/>
      <c r="M894" s="241"/>
      <c r="N894" s="242"/>
      <c r="O894" s="242"/>
      <c r="P894" s="242"/>
      <c r="Q894" s="242"/>
      <c r="R894" s="242"/>
      <c r="S894" s="242"/>
      <c r="T894" s="24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4" t="s">
        <v>162</v>
      </c>
      <c r="AU894" s="244" t="s">
        <v>86</v>
      </c>
      <c r="AV894" s="13" t="s">
        <v>83</v>
      </c>
      <c r="AW894" s="13" t="s">
        <v>32</v>
      </c>
      <c r="AX894" s="13" t="s">
        <v>75</v>
      </c>
      <c r="AY894" s="244" t="s">
        <v>154</v>
      </c>
    </row>
    <row r="895" spans="1:51" s="13" customFormat="1" ht="12">
      <c r="A895" s="13"/>
      <c r="B895" s="234"/>
      <c r="C895" s="235"/>
      <c r="D895" s="236" t="s">
        <v>162</v>
      </c>
      <c r="E895" s="237" t="s">
        <v>1</v>
      </c>
      <c r="F895" s="238" t="s">
        <v>1442</v>
      </c>
      <c r="G895" s="235"/>
      <c r="H895" s="237" t="s">
        <v>1</v>
      </c>
      <c r="I895" s="239"/>
      <c r="J895" s="235"/>
      <c r="K895" s="235"/>
      <c r="L895" s="240"/>
      <c r="M895" s="241"/>
      <c r="N895" s="242"/>
      <c r="O895" s="242"/>
      <c r="P895" s="242"/>
      <c r="Q895" s="242"/>
      <c r="R895" s="242"/>
      <c r="S895" s="242"/>
      <c r="T895" s="24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4" t="s">
        <v>162</v>
      </c>
      <c r="AU895" s="244" t="s">
        <v>86</v>
      </c>
      <c r="AV895" s="13" t="s">
        <v>83</v>
      </c>
      <c r="AW895" s="13" t="s">
        <v>32</v>
      </c>
      <c r="AX895" s="13" t="s">
        <v>75</v>
      </c>
      <c r="AY895" s="244" t="s">
        <v>154</v>
      </c>
    </row>
    <row r="896" spans="1:51" s="14" customFormat="1" ht="12">
      <c r="A896" s="14"/>
      <c r="B896" s="245"/>
      <c r="C896" s="246"/>
      <c r="D896" s="236" t="s">
        <v>162</v>
      </c>
      <c r="E896" s="247" t="s">
        <v>1</v>
      </c>
      <c r="F896" s="248" t="s">
        <v>83</v>
      </c>
      <c r="G896" s="246"/>
      <c r="H896" s="249">
        <v>1</v>
      </c>
      <c r="I896" s="250"/>
      <c r="J896" s="246"/>
      <c r="K896" s="246"/>
      <c r="L896" s="251"/>
      <c r="M896" s="252"/>
      <c r="N896" s="253"/>
      <c r="O896" s="253"/>
      <c r="P896" s="253"/>
      <c r="Q896" s="253"/>
      <c r="R896" s="253"/>
      <c r="S896" s="253"/>
      <c r="T896" s="25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5" t="s">
        <v>162</v>
      </c>
      <c r="AU896" s="255" t="s">
        <v>86</v>
      </c>
      <c r="AV896" s="14" t="s">
        <v>86</v>
      </c>
      <c r="AW896" s="14" t="s">
        <v>32</v>
      </c>
      <c r="AX896" s="14" t="s">
        <v>83</v>
      </c>
      <c r="AY896" s="255" t="s">
        <v>154</v>
      </c>
    </row>
    <row r="897" spans="1:65" s="2" customFormat="1" ht="24.15" customHeight="1">
      <c r="A897" s="39"/>
      <c r="B897" s="40"/>
      <c r="C897" s="220" t="s">
        <v>913</v>
      </c>
      <c r="D897" s="220" t="s">
        <v>156</v>
      </c>
      <c r="E897" s="221" t="s">
        <v>1851</v>
      </c>
      <c r="F897" s="222" t="s">
        <v>1852</v>
      </c>
      <c r="G897" s="223" t="s">
        <v>205</v>
      </c>
      <c r="H897" s="224">
        <v>0.317</v>
      </c>
      <c r="I897" s="225"/>
      <c r="J897" s="226">
        <f>ROUND(I897*H897,2)</f>
        <v>0</v>
      </c>
      <c r="K897" s="227"/>
      <c r="L897" s="45"/>
      <c r="M897" s="296" t="s">
        <v>1</v>
      </c>
      <c r="N897" s="297" t="s">
        <v>40</v>
      </c>
      <c r="O897" s="298"/>
      <c r="P897" s="299">
        <f>O897*H897</f>
        <v>0</v>
      </c>
      <c r="Q897" s="299">
        <v>0</v>
      </c>
      <c r="R897" s="299">
        <f>Q897*H897</f>
        <v>0</v>
      </c>
      <c r="S897" s="299">
        <v>0</v>
      </c>
      <c r="T897" s="300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32" t="s">
        <v>610</v>
      </c>
      <c r="AT897" s="232" t="s">
        <v>156</v>
      </c>
      <c r="AU897" s="232" t="s">
        <v>86</v>
      </c>
      <c r="AY897" s="18" t="s">
        <v>154</v>
      </c>
      <c r="BE897" s="233">
        <f>IF(N897="základní",J897,0)</f>
        <v>0</v>
      </c>
      <c r="BF897" s="233">
        <f>IF(N897="snížená",J897,0)</f>
        <v>0</v>
      </c>
      <c r="BG897" s="233">
        <f>IF(N897="zákl. přenesená",J897,0)</f>
        <v>0</v>
      </c>
      <c r="BH897" s="233">
        <f>IF(N897="sníž. přenesená",J897,0)</f>
        <v>0</v>
      </c>
      <c r="BI897" s="233">
        <f>IF(N897="nulová",J897,0)</f>
        <v>0</v>
      </c>
      <c r="BJ897" s="18" t="s">
        <v>83</v>
      </c>
      <c r="BK897" s="233">
        <f>ROUND(I897*H897,2)</f>
        <v>0</v>
      </c>
      <c r="BL897" s="18" t="s">
        <v>610</v>
      </c>
      <c r="BM897" s="232" t="s">
        <v>1853</v>
      </c>
    </row>
    <row r="898" spans="1:31" s="2" customFormat="1" ht="6.95" customHeight="1">
      <c r="A898" s="39"/>
      <c r="B898" s="67"/>
      <c r="C898" s="68"/>
      <c r="D898" s="68"/>
      <c r="E898" s="68"/>
      <c r="F898" s="68"/>
      <c r="G898" s="68"/>
      <c r="H898" s="68"/>
      <c r="I898" s="68"/>
      <c r="J898" s="68"/>
      <c r="K898" s="68"/>
      <c r="L898" s="45"/>
      <c r="M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</row>
  </sheetData>
  <sheetProtection password="CC35" sheet="1" objects="1" scenarios="1" formatColumns="0" formatRows="0" autoFilter="0"/>
  <autoFilter ref="C132:K897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Modernizace infrastruktury ZŠ v Litvínově - škola Podkrušnohorská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1854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85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106</v>
      </c>
      <c r="G12" s="39"/>
      <c r="H12" s="39"/>
      <c r="I12" s="141" t="s">
        <v>22</v>
      </c>
      <c r="J12" s="145" t="str">
        <f>'Rekapitulace stavby'!AN8</f>
        <v>17. 1. 2022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107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35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37</v>
      </c>
      <c r="G32" s="39"/>
      <c r="H32" s="39"/>
      <c r="I32" s="153" t="s">
        <v>36</v>
      </c>
      <c r="J32" s="153" t="s">
        <v>38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41" t="s">
        <v>40</v>
      </c>
      <c r="F33" s="155">
        <f>ROUND((SUM(BE120:BE152)),2)</f>
        <v>0</v>
      </c>
      <c r="G33" s="39"/>
      <c r="H33" s="39"/>
      <c r="I33" s="156">
        <v>0.21</v>
      </c>
      <c r="J33" s="155">
        <f>ROUND(((SUM(BE120:BE152))*I33),2)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41</v>
      </c>
      <c r="F34" s="155">
        <f>ROUND((SUM(BF120:BF152)),2)</f>
        <v>0</v>
      </c>
      <c r="G34" s="39"/>
      <c r="H34" s="39"/>
      <c r="I34" s="156">
        <v>0.15</v>
      </c>
      <c r="J34" s="155">
        <f>ROUND(((SUM(BF120:BF152))*I34),2)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42</v>
      </c>
      <c r="F35" s="155">
        <f>ROUND((SUM(BG120:BG152)),2)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43</v>
      </c>
      <c r="F36" s="155">
        <f>ROUND((SUM(BH120:BH152)),2)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44</v>
      </c>
      <c r="F37" s="155">
        <f>ROUND((SUM(BI120:BI152)),2)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Modernizace infrastruktury ZŠ v Litvínově - škola Podkrušnohorská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Litvínov</v>
      </c>
      <c r="G89" s="41"/>
      <c r="H89" s="41"/>
      <c r="I89" s="33" t="s">
        <v>22</v>
      </c>
      <c r="J89" s="80" t="str">
        <f>IF(J12="","",J12)</f>
        <v>17. 1. 2022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Litvínov</v>
      </c>
      <c r="G91" s="41"/>
      <c r="H91" s="41"/>
      <c r="I91" s="33" t="s">
        <v>30</v>
      </c>
      <c r="J91" s="37" t="str">
        <f>E21</f>
        <v>DPT projekty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123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1855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6"/>
      <c r="C99" s="187"/>
      <c r="D99" s="188" t="s">
        <v>1856</v>
      </c>
      <c r="E99" s="189"/>
      <c r="F99" s="189"/>
      <c r="G99" s="189"/>
      <c r="H99" s="189"/>
      <c r="I99" s="189"/>
      <c r="J99" s="190">
        <f>J123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6"/>
      <c r="C100" s="187"/>
      <c r="D100" s="188" t="s">
        <v>1857</v>
      </c>
      <c r="E100" s="189"/>
      <c r="F100" s="189"/>
      <c r="G100" s="189"/>
      <c r="H100" s="189"/>
      <c r="I100" s="189"/>
      <c r="J100" s="190">
        <f>J148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139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Modernizace infrastruktury ZŠ v Litvínově - škola Podkrušnohorská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103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03 - Vzduchotechnika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Litvínov</v>
      </c>
      <c r="G114" s="41"/>
      <c r="H114" s="41"/>
      <c r="I114" s="33" t="s">
        <v>22</v>
      </c>
      <c r="J114" s="80" t="str">
        <f>IF(J12="","",J12)</f>
        <v>17. 1. 2022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Město Litvínov</v>
      </c>
      <c r="G116" s="41"/>
      <c r="H116" s="41"/>
      <c r="I116" s="33" t="s">
        <v>30</v>
      </c>
      <c r="J116" s="37" t="str">
        <f>E21</f>
        <v>DPT projekty Ostrov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Tomanová Ing.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140</v>
      </c>
      <c r="D119" s="195" t="s">
        <v>60</v>
      </c>
      <c r="E119" s="195" t="s">
        <v>56</v>
      </c>
      <c r="F119" s="195" t="s">
        <v>57</v>
      </c>
      <c r="G119" s="195" t="s">
        <v>141</v>
      </c>
      <c r="H119" s="195" t="s">
        <v>142</v>
      </c>
      <c r="I119" s="195" t="s">
        <v>143</v>
      </c>
      <c r="J119" s="196" t="s">
        <v>110</v>
      </c>
      <c r="K119" s="197" t="s">
        <v>144</v>
      </c>
      <c r="L119" s="198"/>
      <c r="M119" s="101" t="s">
        <v>1</v>
      </c>
      <c r="N119" s="102" t="s">
        <v>39</v>
      </c>
      <c r="O119" s="102" t="s">
        <v>145</v>
      </c>
      <c r="P119" s="102" t="s">
        <v>146</v>
      </c>
      <c r="Q119" s="102" t="s">
        <v>147</v>
      </c>
      <c r="R119" s="102" t="s">
        <v>148</v>
      </c>
      <c r="S119" s="102" t="s">
        <v>149</v>
      </c>
      <c r="T119" s="103" t="s">
        <v>150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151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0.116345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74</v>
      </c>
      <c r="AU120" s="18" t="s">
        <v>112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74</v>
      </c>
      <c r="E121" s="207" t="s">
        <v>744</v>
      </c>
      <c r="F121" s="207" t="s">
        <v>745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</f>
        <v>0</v>
      </c>
      <c r="Q121" s="212"/>
      <c r="R121" s="213">
        <f>R122</f>
        <v>0.116345</v>
      </c>
      <c r="S121" s="212"/>
      <c r="T121" s="214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86</v>
      </c>
      <c r="AT121" s="216" t="s">
        <v>74</v>
      </c>
      <c r="AU121" s="216" t="s">
        <v>75</v>
      </c>
      <c r="AY121" s="215" t="s">
        <v>154</v>
      </c>
      <c r="BK121" s="217">
        <f>BK122</f>
        <v>0</v>
      </c>
    </row>
    <row r="122" spans="1:63" s="12" customFormat="1" ht="22.8" customHeight="1">
      <c r="A122" s="12"/>
      <c r="B122" s="204"/>
      <c r="C122" s="205"/>
      <c r="D122" s="206" t="s">
        <v>74</v>
      </c>
      <c r="E122" s="218" t="s">
        <v>1858</v>
      </c>
      <c r="F122" s="218" t="s">
        <v>91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P123+P148</f>
        <v>0</v>
      </c>
      <c r="Q122" s="212"/>
      <c r="R122" s="213">
        <f>R123+R148</f>
        <v>0.116345</v>
      </c>
      <c r="S122" s="212"/>
      <c r="T122" s="214">
        <f>T123+T148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86</v>
      </c>
      <c r="AT122" s="216" t="s">
        <v>74</v>
      </c>
      <c r="AU122" s="216" t="s">
        <v>83</v>
      </c>
      <c r="AY122" s="215" t="s">
        <v>154</v>
      </c>
      <c r="BK122" s="217">
        <f>BK123+BK148</f>
        <v>0</v>
      </c>
    </row>
    <row r="123" spans="1:63" s="12" customFormat="1" ht="20.85" customHeight="1">
      <c r="A123" s="12"/>
      <c r="B123" s="204"/>
      <c r="C123" s="205"/>
      <c r="D123" s="206" t="s">
        <v>74</v>
      </c>
      <c r="E123" s="218" t="s">
        <v>1859</v>
      </c>
      <c r="F123" s="218" t="s">
        <v>1860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SUM(P124:P147)</f>
        <v>0</v>
      </c>
      <c r="Q123" s="212"/>
      <c r="R123" s="213">
        <f>SUM(R124:R147)</f>
        <v>0.065545</v>
      </c>
      <c r="S123" s="212"/>
      <c r="T123" s="214">
        <f>SUM(T124:T147)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86</v>
      </c>
      <c r="AT123" s="216" t="s">
        <v>74</v>
      </c>
      <c r="AU123" s="216" t="s">
        <v>86</v>
      </c>
      <c r="AY123" s="215" t="s">
        <v>154</v>
      </c>
      <c r="BK123" s="217">
        <f>SUM(BK124:BK147)</f>
        <v>0</v>
      </c>
    </row>
    <row r="124" spans="1:65" s="2" customFormat="1" ht="24.15" customHeight="1">
      <c r="A124" s="39"/>
      <c r="B124" s="40"/>
      <c r="C124" s="220" t="s">
        <v>83</v>
      </c>
      <c r="D124" s="220" t="s">
        <v>156</v>
      </c>
      <c r="E124" s="221" t="s">
        <v>1861</v>
      </c>
      <c r="F124" s="222" t="s">
        <v>1862</v>
      </c>
      <c r="G124" s="223" t="s">
        <v>220</v>
      </c>
      <c r="H124" s="224">
        <v>3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40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267</v>
      </c>
      <c r="AT124" s="232" t="s">
        <v>156</v>
      </c>
      <c r="AU124" s="232" t="s">
        <v>180</v>
      </c>
      <c r="AY124" s="18" t="s">
        <v>154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83</v>
      </c>
      <c r="BK124" s="233">
        <f>ROUND(I124*H124,2)</f>
        <v>0</v>
      </c>
      <c r="BL124" s="18" t="s">
        <v>267</v>
      </c>
      <c r="BM124" s="232" t="s">
        <v>1863</v>
      </c>
    </row>
    <row r="125" spans="1:65" s="2" customFormat="1" ht="16.5" customHeight="1">
      <c r="A125" s="39"/>
      <c r="B125" s="40"/>
      <c r="C125" s="278" t="s">
        <v>86</v>
      </c>
      <c r="D125" s="278" t="s">
        <v>411</v>
      </c>
      <c r="E125" s="279" t="s">
        <v>1864</v>
      </c>
      <c r="F125" s="280" t="s">
        <v>1865</v>
      </c>
      <c r="G125" s="281" t="s">
        <v>220</v>
      </c>
      <c r="H125" s="282">
        <v>3</v>
      </c>
      <c r="I125" s="283"/>
      <c r="J125" s="284">
        <f>ROUND(I125*H125,2)</f>
        <v>0</v>
      </c>
      <c r="K125" s="285"/>
      <c r="L125" s="286"/>
      <c r="M125" s="287" t="s">
        <v>1</v>
      </c>
      <c r="N125" s="288" t="s">
        <v>40</v>
      </c>
      <c r="O125" s="92"/>
      <c r="P125" s="230">
        <f>O125*H125</f>
        <v>0</v>
      </c>
      <c r="Q125" s="230">
        <v>0.0018</v>
      </c>
      <c r="R125" s="230">
        <f>Q125*H125</f>
        <v>0.0054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397</v>
      </c>
      <c r="AT125" s="232" t="s">
        <v>411</v>
      </c>
      <c r="AU125" s="232" t="s">
        <v>180</v>
      </c>
      <c r="AY125" s="18" t="s">
        <v>154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83</v>
      </c>
      <c r="BK125" s="233">
        <f>ROUND(I125*H125,2)</f>
        <v>0</v>
      </c>
      <c r="BL125" s="18" t="s">
        <v>267</v>
      </c>
      <c r="BM125" s="232" t="s">
        <v>1866</v>
      </c>
    </row>
    <row r="126" spans="1:65" s="2" customFormat="1" ht="16.5" customHeight="1">
      <c r="A126" s="39"/>
      <c r="B126" s="40"/>
      <c r="C126" s="278" t="s">
        <v>180</v>
      </c>
      <c r="D126" s="278" t="s">
        <v>411</v>
      </c>
      <c r="E126" s="279" t="s">
        <v>1867</v>
      </c>
      <c r="F126" s="280" t="s">
        <v>1868</v>
      </c>
      <c r="G126" s="281" t="s">
        <v>220</v>
      </c>
      <c r="H126" s="282">
        <v>3</v>
      </c>
      <c r="I126" s="283"/>
      <c r="J126" s="284">
        <f>ROUND(I126*H126,2)</f>
        <v>0</v>
      </c>
      <c r="K126" s="285"/>
      <c r="L126" s="286"/>
      <c r="M126" s="287" t="s">
        <v>1</v>
      </c>
      <c r="N126" s="288" t="s">
        <v>40</v>
      </c>
      <c r="O126" s="92"/>
      <c r="P126" s="230">
        <f>O126*H126</f>
        <v>0</v>
      </c>
      <c r="Q126" s="230">
        <v>0.0005</v>
      </c>
      <c r="R126" s="230">
        <f>Q126*H126</f>
        <v>0.0015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397</v>
      </c>
      <c r="AT126" s="232" t="s">
        <v>411</v>
      </c>
      <c r="AU126" s="232" t="s">
        <v>180</v>
      </c>
      <c r="AY126" s="18" t="s">
        <v>154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83</v>
      </c>
      <c r="BK126" s="233">
        <f>ROUND(I126*H126,2)</f>
        <v>0</v>
      </c>
      <c r="BL126" s="18" t="s">
        <v>267</v>
      </c>
      <c r="BM126" s="232" t="s">
        <v>1869</v>
      </c>
    </row>
    <row r="127" spans="1:65" s="2" customFormat="1" ht="37.8" customHeight="1">
      <c r="A127" s="39"/>
      <c r="B127" s="40"/>
      <c r="C127" s="220" t="s">
        <v>160</v>
      </c>
      <c r="D127" s="220" t="s">
        <v>156</v>
      </c>
      <c r="E127" s="221" t="s">
        <v>1870</v>
      </c>
      <c r="F127" s="222" t="s">
        <v>1871</v>
      </c>
      <c r="G127" s="223" t="s">
        <v>220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40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267</v>
      </c>
      <c r="AT127" s="232" t="s">
        <v>156</v>
      </c>
      <c r="AU127" s="232" t="s">
        <v>180</v>
      </c>
      <c r="AY127" s="18" t="s">
        <v>154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83</v>
      </c>
      <c r="BK127" s="233">
        <f>ROUND(I127*H127,2)</f>
        <v>0</v>
      </c>
      <c r="BL127" s="18" t="s">
        <v>267</v>
      </c>
      <c r="BM127" s="232" t="s">
        <v>1872</v>
      </c>
    </row>
    <row r="128" spans="1:65" s="2" customFormat="1" ht="16.5" customHeight="1">
      <c r="A128" s="39"/>
      <c r="B128" s="40"/>
      <c r="C128" s="278" t="s">
        <v>189</v>
      </c>
      <c r="D128" s="278" t="s">
        <v>411</v>
      </c>
      <c r="E128" s="279" t="s">
        <v>1873</v>
      </c>
      <c r="F128" s="280" t="s">
        <v>1874</v>
      </c>
      <c r="G128" s="281" t="s">
        <v>220</v>
      </c>
      <c r="H128" s="282">
        <v>1</v>
      </c>
      <c r="I128" s="283"/>
      <c r="J128" s="284">
        <f>ROUND(I128*H128,2)</f>
        <v>0</v>
      </c>
      <c r="K128" s="285"/>
      <c r="L128" s="286"/>
      <c r="M128" s="287" t="s">
        <v>1</v>
      </c>
      <c r="N128" s="288" t="s">
        <v>40</v>
      </c>
      <c r="O128" s="92"/>
      <c r="P128" s="230">
        <f>O128*H128</f>
        <v>0</v>
      </c>
      <c r="Q128" s="230">
        <v>0.0026</v>
      </c>
      <c r="R128" s="230">
        <f>Q128*H128</f>
        <v>0.0026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397</v>
      </c>
      <c r="AT128" s="232" t="s">
        <v>411</v>
      </c>
      <c r="AU128" s="232" t="s">
        <v>180</v>
      </c>
      <c r="AY128" s="18" t="s">
        <v>154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83</v>
      </c>
      <c r="BK128" s="233">
        <f>ROUND(I128*H128,2)</f>
        <v>0</v>
      </c>
      <c r="BL128" s="18" t="s">
        <v>267</v>
      </c>
      <c r="BM128" s="232" t="s">
        <v>1875</v>
      </c>
    </row>
    <row r="129" spans="1:65" s="2" customFormat="1" ht="37.8" customHeight="1">
      <c r="A129" s="39"/>
      <c r="B129" s="40"/>
      <c r="C129" s="220" t="s">
        <v>193</v>
      </c>
      <c r="D129" s="220" t="s">
        <v>156</v>
      </c>
      <c r="E129" s="221" t="s">
        <v>1876</v>
      </c>
      <c r="F129" s="222" t="s">
        <v>1877</v>
      </c>
      <c r="G129" s="223" t="s">
        <v>304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40</v>
      </c>
      <c r="O129" s="92"/>
      <c r="P129" s="230">
        <f>O129*H129</f>
        <v>0</v>
      </c>
      <c r="Q129" s="230">
        <v>0.00167</v>
      </c>
      <c r="R129" s="230">
        <f>Q129*H129</f>
        <v>0.00167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267</v>
      </c>
      <c r="AT129" s="232" t="s">
        <v>156</v>
      </c>
      <c r="AU129" s="232" t="s">
        <v>180</v>
      </c>
      <c r="AY129" s="18" t="s">
        <v>154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83</v>
      </c>
      <c r="BK129" s="233">
        <f>ROUND(I129*H129,2)</f>
        <v>0</v>
      </c>
      <c r="BL129" s="18" t="s">
        <v>267</v>
      </c>
      <c r="BM129" s="232" t="s">
        <v>1878</v>
      </c>
    </row>
    <row r="130" spans="1:51" s="14" customFormat="1" ht="12">
      <c r="A130" s="14"/>
      <c r="B130" s="245"/>
      <c r="C130" s="246"/>
      <c r="D130" s="236" t="s">
        <v>162</v>
      </c>
      <c r="E130" s="247" t="s">
        <v>1</v>
      </c>
      <c r="F130" s="248" t="s">
        <v>1879</v>
      </c>
      <c r="G130" s="246"/>
      <c r="H130" s="249">
        <v>1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162</v>
      </c>
      <c r="AU130" s="255" t="s">
        <v>180</v>
      </c>
      <c r="AV130" s="14" t="s">
        <v>86</v>
      </c>
      <c r="AW130" s="14" t="s">
        <v>32</v>
      </c>
      <c r="AX130" s="14" t="s">
        <v>75</v>
      </c>
      <c r="AY130" s="255" t="s">
        <v>154</v>
      </c>
    </row>
    <row r="131" spans="1:51" s="15" customFormat="1" ht="12">
      <c r="A131" s="15"/>
      <c r="B131" s="256"/>
      <c r="C131" s="257"/>
      <c r="D131" s="236" t="s">
        <v>162</v>
      </c>
      <c r="E131" s="258" t="s">
        <v>1</v>
      </c>
      <c r="F131" s="259" t="s">
        <v>172</v>
      </c>
      <c r="G131" s="257"/>
      <c r="H131" s="260">
        <v>1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162</v>
      </c>
      <c r="AU131" s="266" t="s">
        <v>180</v>
      </c>
      <c r="AV131" s="15" t="s">
        <v>160</v>
      </c>
      <c r="AW131" s="15" t="s">
        <v>4</v>
      </c>
      <c r="AX131" s="15" t="s">
        <v>83</v>
      </c>
      <c r="AY131" s="266" t="s">
        <v>154</v>
      </c>
    </row>
    <row r="132" spans="1:65" s="2" customFormat="1" ht="37.8" customHeight="1">
      <c r="A132" s="39"/>
      <c r="B132" s="40"/>
      <c r="C132" s="220" t="s">
        <v>198</v>
      </c>
      <c r="D132" s="220" t="s">
        <v>156</v>
      </c>
      <c r="E132" s="221" t="s">
        <v>1880</v>
      </c>
      <c r="F132" s="222" t="s">
        <v>1881</v>
      </c>
      <c r="G132" s="223" t="s">
        <v>304</v>
      </c>
      <c r="H132" s="224">
        <v>9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40</v>
      </c>
      <c r="O132" s="92"/>
      <c r="P132" s="230">
        <f>O132*H132</f>
        <v>0</v>
      </c>
      <c r="Q132" s="230">
        <v>0.00344</v>
      </c>
      <c r="R132" s="230">
        <f>Q132*H132</f>
        <v>0.030959999999999998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267</v>
      </c>
      <c r="AT132" s="232" t="s">
        <v>156</v>
      </c>
      <c r="AU132" s="232" t="s">
        <v>180</v>
      </c>
      <c r="AY132" s="18" t="s">
        <v>154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83</v>
      </c>
      <c r="BK132" s="233">
        <f>ROUND(I132*H132,2)</f>
        <v>0</v>
      </c>
      <c r="BL132" s="18" t="s">
        <v>267</v>
      </c>
      <c r="BM132" s="232" t="s">
        <v>1882</v>
      </c>
    </row>
    <row r="133" spans="1:51" s="14" customFormat="1" ht="12">
      <c r="A133" s="14"/>
      <c r="B133" s="245"/>
      <c r="C133" s="246"/>
      <c r="D133" s="236" t="s">
        <v>162</v>
      </c>
      <c r="E133" s="247" t="s">
        <v>1</v>
      </c>
      <c r="F133" s="248" t="s">
        <v>1883</v>
      </c>
      <c r="G133" s="246"/>
      <c r="H133" s="249">
        <v>9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162</v>
      </c>
      <c r="AU133" s="255" t="s">
        <v>180</v>
      </c>
      <c r="AV133" s="14" t="s">
        <v>86</v>
      </c>
      <c r="AW133" s="14" t="s">
        <v>32</v>
      </c>
      <c r="AX133" s="14" t="s">
        <v>75</v>
      </c>
      <c r="AY133" s="255" t="s">
        <v>154</v>
      </c>
    </row>
    <row r="134" spans="1:51" s="15" customFormat="1" ht="12">
      <c r="A134" s="15"/>
      <c r="B134" s="256"/>
      <c r="C134" s="257"/>
      <c r="D134" s="236" t="s">
        <v>162</v>
      </c>
      <c r="E134" s="258" t="s">
        <v>1</v>
      </c>
      <c r="F134" s="259" t="s">
        <v>172</v>
      </c>
      <c r="G134" s="257"/>
      <c r="H134" s="260">
        <v>9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162</v>
      </c>
      <c r="AU134" s="266" t="s">
        <v>180</v>
      </c>
      <c r="AV134" s="15" t="s">
        <v>160</v>
      </c>
      <c r="AW134" s="15" t="s">
        <v>4</v>
      </c>
      <c r="AX134" s="15" t="s">
        <v>83</v>
      </c>
      <c r="AY134" s="266" t="s">
        <v>154</v>
      </c>
    </row>
    <row r="135" spans="1:65" s="2" customFormat="1" ht="24.15" customHeight="1">
      <c r="A135" s="39"/>
      <c r="B135" s="40"/>
      <c r="C135" s="220" t="s">
        <v>202</v>
      </c>
      <c r="D135" s="220" t="s">
        <v>156</v>
      </c>
      <c r="E135" s="221" t="s">
        <v>1884</v>
      </c>
      <c r="F135" s="222" t="s">
        <v>1885</v>
      </c>
      <c r="G135" s="223" t="s">
        <v>220</v>
      </c>
      <c r="H135" s="224">
        <v>3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40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267</v>
      </c>
      <c r="AT135" s="232" t="s">
        <v>156</v>
      </c>
      <c r="AU135" s="232" t="s">
        <v>180</v>
      </c>
      <c r="AY135" s="18" t="s">
        <v>154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83</v>
      </c>
      <c r="BK135" s="233">
        <f>ROUND(I135*H135,2)</f>
        <v>0</v>
      </c>
      <c r="BL135" s="18" t="s">
        <v>267</v>
      </c>
      <c r="BM135" s="232" t="s">
        <v>1886</v>
      </c>
    </row>
    <row r="136" spans="1:65" s="2" customFormat="1" ht="16.5" customHeight="1">
      <c r="A136" s="39"/>
      <c r="B136" s="40"/>
      <c r="C136" s="278" t="s">
        <v>209</v>
      </c>
      <c r="D136" s="278" t="s">
        <v>411</v>
      </c>
      <c r="E136" s="279" t="s">
        <v>1887</v>
      </c>
      <c r="F136" s="280" t="s">
        <v>1888</v>
      </c>
      <c r="G136" s="281" t="s">
        <v>220</v>
      </c>
      <c r="H136" s="282">
        <v>3</v>
      </c>
      <c r="I136" s="283"/>
      <c r="J136" s="284">
        <f>ROUND(I136*H136,2)</f>
        <v>0</v>
      </c>
      <c r="K136" s="285"/>
      <c r="L136" s="286"/>
      <c r="M136" s="287" t="s">
        <v>1</v>
      </c>
      <c r="N136" s="288" t="s">
        <v>40</v>
      </c>
      <c r="O136" s="92"/>
      <c r="P136" s="230">
        <f>O136*H136</f>
        <v>0</v>
      </c>
      <c r="Q136" s="230">
        <v>0.00015</v>
      </c>
      <c r="R136" s="230">
        <f>Q136*H136</f>
        <v>0.00045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397</v>
      </c>
      <c r="AT136" s="232" t="s">
        <v>411</v>
      </c>
      <c r="AU136" s="232" t="s">
        <v>180</v>
      </c>
      <c r="AY136" s="18" t="s">
        <v>154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83</v>
      </c>
      <c r="BK136" s="233">
        <f>ROUND(I136*H136,2)</f>
        <v>0</v>
      </c>
      <c r="BL136" s="18" t="s">
        <v>267</v>
      </c>
      <c r="BM136" s="232" t="s">
        <v>1889</v>
      </c>
    </row>
    <row r="137" spans="1:65" s="2" customFormat="1" ht="21.75" customHeight="1">
      <c r="A137" s="39"/>
      <c r="B137" s="40"/>
      <c r="C137" s="220" t="s">
        <v>217</v>
      </c>
      <c r="D137" s="220" t="s">
        <v>156</v>
      </c>
      <c r="E137" s="221" t="s">
        <v>1022</v>
      </c>
      <c r="F137" s="222" t="s">
        <v>1023</v>
      </c>
      <c r="G137" s="223" t="s">
        <v>1024</v>
      </c>
      <c r="H137" s="224">
        <v>8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40</v>
      </c>
      <c r="O137" s="92"/>
      <c r="P137" s="230">
        <f>O137*H137</f>
        <v>0</v>
      </c>
      <c r="Q137" s="230">
        <v>7E-05</v>
      </c>
      <c r="R137" s="230">
        <f>Q137*H137</f>
        <v>0.00056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267</v>
      </c>
      <c r="AT137" s="232" t="s">
        <v>156</v>
      </c>
      <c r="AU137" s="232" t="s">
        <v>180</v>
      </c>
      <c r="AY137" s="18" t="s">
        <v>154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83</v>
      </c>
      <c r="BK137" s="233">
        <f>ROUND(I137*H137,2)</f>
        <v>0</v>
      </c>
      <c r="BL137" s="18" t="s">
        <v>267</v>
      </c>
      <c r="BM137" s="232" t="s">
        <v>1890</v>
      </c>
    </row>
    <row r="138" spans="1:65" s="2" customFormat="1" ht="16.5" customHeight="1">
      <c r="A138" s="39"/>
      <c r="B138" s="40"/>
      <c r="C138" s="278" t="s">
        <v>223</v>
      </c>
      <c r="D138" s="278" t="s">
        <v>411</v>
      </c>
      <c r="E138" s="279" t="s">
        <v>1891</v>
      </c>
      <c r="F138" s="280" t="s">
        <v>1892</v>
      </c>
      <c r="G138" s="281" t="s">
        <v>1024</v>
      </c>
      <c r="H138" s="282">
        <v>8</v>
      </c>
      <c r="I138" s="283"/>
      <c r="J138" s="284">
        <f>ROUND(I138*H138,2)</f>
        <v>0</v>
      </c>
      <c r="K138" s="285"/>
      <c r="L138" s="286"/>
      <c r="M138" s="287" t="s">
        <v>1</v>
      </c>
      <c r="N138" s="288" t="s">
        <v>40</v>
      </c>
      <c r="O138" s="92"/>
      <c r="P138" s="230">
        <f>O138*H138</f>
        <v>0</v>
      </c>
      <c r="Q138" s="230">
        <v>0.001</v>
      </c>
      <c r="R138" s="230">
        <f>Q138*H138</f>
        <v>0.008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397</v>
      </c>
      <c r="AT138" s="232" t="s">
        <v>411</v>
      </c>
      <c r="AU138" s="232" t="s">
        <v>180</v>
      </c>
      <c r="AY138" s="18" t="s">
        <v>154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83</v>
      </c>
      <c r="BK138" s="233">
        <f>ROUND(I138*H138,2)</f>
        <v>0</v>
      </c>
      <c r="BL138" s="18" t="s">
        <v>267</v>
      </c>
      <c r="BM138" s="232" t="s">
        <v>1893</v>
      </c>
    </row>
    <row r="139" spans="1:65" s="2" customFormat="1" ht="24.15" customHeight="1">
      <c r="A139" s="39"/>
      <c r="B139" s="40"/>
      <c r="C139" s="220" t="s">
        <v>228</v>
      </c>
      <c r="D139" s="220" t="s">
        <v>156</v>
      </c>
      <c r="E139" s="221" t="s">
        <v>1894</v>
      </c>
      <c r="F139" s="222" t="s">
        <v>1895</v>
      </c>
      <c r="G139" s="223" t="s">
        <v>1428</v>
      </c>
      <c r="H139" s="224">
        <v>5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40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267</v>
      </c>
      <c r="AT139" s="232" t="s">
        <v>156</v>
      </c>
      <c r="AU139" s="232" t="s">
        <v>180</v>
      </c>
      <c r="AY139" s="18" t="s">
        <v>154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83</v>
      </c>
      <c r="BK139" s="233">
        <f>ROUND(I139*H139,2)</f>
        <v>0</v>
      </c>
      <c r="BL139" s="18" t="s">
        <v>267</v>
      </c>
      <c r="BM139" s="232" t="s">
        <v>1896</v>
      </c>
    </row>
    <row r="140" spans="1:65" s="2" customFormat="1" ht="24.15" customHeight="1">
      <c r="A140" s="39"/>
      <c r="B140" s="40"/>
      <c r="C140" s="220" t="s">
        <v>250</v>
      </c>
      <c r="D140" s="220" t="s">
        <v>156</v>
      </c>
      <c r="E140" s="221" t="s">
        <v>1897</v>
      </c>
      <c r="F140" s="222" t="s">
        <v>1898</v>
      </c>
      <c r="G140" s="223" t="s">
        <v>231</v>
      </c>
      <c r="H140" s="224">
        <v>1.5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40</v>
      </c>
      <c r="O140" s="92"/>
      <c r="P140" s="230">
        <f>O140*H140</f>
        <v>0</v>
      </c>
      <c r="Q140" s="230">
        <v>0.00036</v>
      </c>
      <c r="R140" s="230">
        <f>Q140*H140</f>
        <v>0.00054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267</v>
      </c>
      <c r="AT140" s="232" t="s">
        <v>156</v>
      </c>
      <c r="AU140" s="232" t="s">
        <v>180</v>
      </c>
      <c r="AY140" s="18" t="s">
        <v>154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83</v>
      </c>
      <c r="BK140" s="233">
        <f>ROUND(I140*H140,2)</f>
        <v>0</v>
      </c>
      <c r="BL140" s="18" t="s">
        <v>267</v>
      </c>
      <c r="BM140" s="232" t="s">
        <v>1899</v>
      </c>
    </row>
    <row r="141" spans="1:65" s="2" customFormat="1" ht="24.15" customHeight="1">
      <c r="A141" s="39"/>
      <c r="B141" s="40"/>
      <c r="C141" s="278" t="s">
        <v>256</v>
      </c>
      <c r="D141" s="278" t="s">
        <v>411</v>
      </c>
      <c r="E141" s="279" t="s">
        <v>1900</v>
      </c>
      <c r="F141" s="280" t="s">
        <v>1901</v>
      </c>
      <c r="G141" s="281" t="s">
        <v>231</v>
      </c>
      <c r="H141" s="282">
        <v>1.65</v>
      </c>
      <c r="I141" s="283"/>
      <c r="J141" s="284">
        <f>ROUND(I141*H141,2)</f>
        <v>0</v>
      </c>
      <c r="K141" s="285"/>
      <c r="L141" s="286"/>
      <c r="M141" s="287" t="s">
        <v>1</v>
      </c>
      <c r="N141" s="288" t="s">
        <v>40</v>
      </c>
      <c r="O141" s="92"/>
      <c r="P141" s="230">
        <f>O141*H141</f>
        <v>0</v>
      </c>
      <c r="Q141" s="230">
        <v>0.0065</v>
      </c>
      <c r="R141" s="230">
        <f>Q141*H141</f>
        <v>0.010724999999999998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397</v>
      </c>
      <c r="AT141" s="232" t="s">
        <v>411</v>
      </c>
      <c r="AU141" s="232" t="s">
        <v>180</v>
      </c>
      <c r="AY141" s="18" t="s">
        <v>154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83</v>
      </c>
      <c r="BK141" s="233">
        <f>ROUND(I141*H141,2)</f>
        <v>0</v>
      </c>
      <c r="BL141" s="18" t="s">
        <v>267</v>
      </c>
      <c r="BM141" s="232" t="s">
        <v>1902</v>
      </c>
    </row>
    <row r="142" spans="1:51" s="14" customFormat="1" ht="12">
      <c r="A142" s="14"/>
      <c r="B142" s="245"/>
      <c r="C142" s="246"/>
      <c r="D142" s="236" t="s">
        <v>162</v>
      </c>
      <c r="E142" s="247" t="s">
        <v>1</v>
      </c>
      <c r="F142" s="248" t="s">
        <v>1903</v>
      </c>
      <c r="G142" s="246"/>
      <c r="H142" s="249">
        <v>1.65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162</v>
      </c>
      <c r="AU142" s="255" t="s">
        <v>180</v>
      </c>
      <c r="AV142" s="14" t="s">
        <v>86</v>
      </c>
      <c r="AW142" s="14" t="s">
        <v>32</v>
      </c>
      <c r="AX142" s="14" t="s">
        <v>83</v>
      </c>
      <c r="AY142" s="255" t="s">
        <v>154</v>
      </c>
    </row>
    <row r="143" spans="1:65" s="2" customFormat="1" ht="24.15" customHeight="1">
      <c r="A143" s="39"/>
      <c r="B143" s="40"/>
      <c r="C143" s="220" t="s">
        <v>8</v>
      </c>
      <c r="D143" s="220" t="s">
        <v>156</v>
      </c>
      <c r="E143" s="221" t="s">
        <v>1904</v>
      </c>
      <c r="F143" s="222" t="s">
        <v>1905</v>
      </c>
      <c r="G143" s="223" t="s">
        <v>231</v>
      </c>
      <c r="H143" s="224">
        <v>1.5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40</v>
      </c>
      <c r="O143" s="92"/>
      <c r="P143" s="230">
        <f>O143*H143</f>
        <v>0</v>
      </c>
      <c r="Q143" s="230">
        <v>0.00076</v>
      </c>
      <c r="R143" s="230">
        <f>Q143*H143</f>
        <v>0.00114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267</v>
      </c>
      <c r="AT143" s="232" t="s">
        <v>156</v>
      </c>
      <c r="AU143" s="232" t="s">
        <v>180</v>
      </c>
      <c r="AY143" s="18" t="s">
        <v>154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83</v>
      </c>
      <c r="BK143" s="233">
        <f>ROUND(I143*H143,2)</f>
        <v>0</v>
      </c>
      <c r="BL143" s="18" t="s">
        <v>267</v>
      </c>
      <c r="BM143" s="232" t="s">
        <v>1906</v>
      </c>
    </row>
    <row r="144" spans="1:65" s="2" customFormat="1" ht="21.75" customHeight="1">
      <c r="A144" s="39"/>
      <c r="B144" s="40"/>
      <c r="C144" s="278" t="s">
        <v>267</v>
      </c>
      <c r="D144" s="278" t="s">
        <v>411</v>
      </c>
      <c r="E144" s="279" t="s">
        <v>1907</v>
      </c>
      <c r="F144" s="280" t="s">
        <v>1908</v>
      </c>
      <c r="G144" s="281" t="s">
        <v>205</v>
      </c>
      <c r="H144" s="282">
        <v>0.002</v>
      </c>
      <c r="I144" s="283"/>
      <c r="J144" s="284">
        <f>ROUND(I144*H144,2)</f>
        <v>0</v>
      </c>
      <c r="K144" s="285"/>
      <c r="L144" s="286"/>
      <c r="M144" s="287" t="s">
        <v>1</v>
      </c>
      <c r="N144" s="288" t="s">
        <v>40</v>
      </c>
      <c r="O144" s="92"/>
      <c r="P144" s="230">
        <f>O144*H144</f>
        <v>0</v>
      </c>
      <c r="Q144" s="230">
        <v>1</v>
      </c>
      <c r="R144" s="230">
        <f>Q144*H144</f>
        <v>0.002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397</v>
      </c>
      <c r="AT144" s="232" t="s">
        <v>411</v>
      </c>
      <c r="AU144" s="232" t="s">
        <v>180</v>
      </c>
      <c r="AY144" s="18" t="s">
        <v>154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83</v>
      </c>
      <c r="BK144" s="233">
        <f>ROUND(I144*H144,2)</f>
        <v>0</v>
      </c>
      <c r="BL144" s="18" t="s">
        <v>267</v>
      </c>
      <c r="BM144" s="232" t="s">
        <v>1909</v>
      </c>
    </row>
    <row r="145" spans="1:47" s="2" customFormat="1" ht="12">
      <c r="A145" s="39"/>
      <c r="B145" s="40"/>
      <c r="C145" s="41"/>
      <c r="D145" s="236" t="s">
        <v>760</v>
      </c>
      <c r="E145" s="41"/>
      <c r="F145" s="289" t="s">
        <v>1910</v>
      </c>
      <c r="G145" s="41"/>
      <c r="H145" s="41"/>
      <c r="I145" s="290"/>
      <c r="J145" s="41"/>
      <c r="K145" s="41"/>
      <c r="L145" s="45"/>
      <c r="M145" s="291"/>
      <c r="N145" s="292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760</v>
      </c>
      <c r="AU145" s="18" t="s">
        <v>180</v>
      </c>
    </row>
    <row r="146" spans="1:51" s="14" customFormat="1" ht="12">
      <c r="A146" s="14"/>
      <c r="B146" s="245"/>
      <c r="C146" s="246"/>
      <c r="D146" s="236" t="s">
        <v>162</v>
      </c>
      <c r="E146" s="247" t="s">
        <v>1</v>
      </c>
      <c r="F146" s="248" t="s">
        <v>1911</v>
      </c>
      <c r="G146" s="246"/>
      <c r="H146" s="249">
        <v>0.002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162</v>
      </c>
      <c r="AU146" s="255" t="s">
        <v>180</v>
      </c>
      <c r="AV146" s="14" t="s">
        <v>86</v>
      </c>
      <c r="AW146" s="14" t="s">
        <v>32</v>
      </c>
      <c r="AX146" s="14" t="s">
        <v>83</v>
      </c>
      <c r="AY146" s="255" t="s">
        <v>154</v>
      </c>
    </row>
    <row r="147" spans="1:65" s="2" customFormat="1" ht="24.15" customHeight="1">
      <c r="A147" s="39"/>
      <c r="B147" s="40"/>
      <c r="C147" s="220" t="s">
        <v>273</v>
      </c>
      <c r="D147" s="220" t="s">
        <v>156</v>
      </c>
      <c r="E147" s="221" t="s">
        <v>1912</v>
      </c>
      <c r="F147" s="222" t="s">
        <v>1913</v>
      </c>
      <c r="G147" s="223" t="s">
        <v>205</v>
      </c>
      <c r="H147" s="224">
        <v>0.066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40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267</v>
      </c>
      <c r="AT147" s="232" t="s">
        <v>156</v>
      </c>
      <c r="AU147" s="232" t="s">
        <v>180</v>
      </c>
      <c r="AY147" s="18" t="s">
        <v>154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83</v>
      </c>
      <c r="BK147" s="233">
        <f>ROUND(I147*H147,2)</f>
        <v>0</v>
      </c>
      <c r="BL147" s="18" t="s">
        <v>267</v>
      </c>
      <c r="BM147" s="232" t="s">
        <v>1914</v>
      </c>
    </row>
    <row r="148" spans="1:63" s="12" customFormat="1" ht="20.85" customHeight="1">
      <c r="A148" s="12"/>
      <c r="B148" s="204"/>
      <c r="C148" s="205"/>
      <c r="D148" s="206" t="s">
        <v>74</v>
      </c>
      <c r="E148" s="218" t="s">
        <v>1915</v>
      </c>
      <c r="F148" s="218" t="s">
        <v>1916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SUM(P149:P152)</f>
        <v>0</v>
      </c>
      <c r="Q148" s="212"/>
      <c r="R148" s="213">
        <f>SUM(R149:R152)</f>
        <v>0.0508</v>
      </c>
      <c r="S148" s="212"/>
      <c r="T148" s="214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86</v>
      </c>
      <c r="AT148" s="216" t="s">
        <v>74</v>
      </c>
      <c r="AU148" s="216" t="s">
        <v>86</v>
      </c>
      <c r="AY148" s="215" t="s">
        <v>154</v>
      </c>
      <c r="BK148" s="217">
        <f>SUM(BK149:BK152)</f>
        <v>0</v>
      </c>
    </row>
    <row r="149" spans="1:65" s="2" customFormat="1" ht="24.15" customHeight="1">
      <c r="A149" s="39"/>
      <c r="B149" s="40"/>
      <c r="C149" s="220" t="s">
        <v>277</v>
      </c>
      <c r="D149" s="220" t="s">
        <v>156</v>
      </c>
      <c r="E149" s="221" t="s">
        <v>1917</v>
      </c>
      <c r="F149" s="222" t="s">
        <v>1918</v>
      </c>
      <c r="G149" s="223" t="s">
        <v>220</v>
      </c>
      <c r="H149" s="224">
        <v>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40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267</v>
      </c>
      <c r="AT149" s="232" t="s">
        <v>156</v>
      </c>
      <c r="AU149" s="232" t="s">
        <v>180</v>
      </c>
      <c r="AY149" s="18" t="s">
        <v>154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83</v>
      </c>
      <c r="BK149" s="233">
        <f>ROUND(I149*H149,2)</f>
        <v>0</v>
      </c>
      <c r="BL149" s="18" t="s">
        <v>267</v>
      </c>
      <c r="BM149" s="232" t="s">
        <v>1919</v>
      </c>
    </row>
    <row r="150" spans="1:65" s="2" customFormat="1" ht="16.5" customHeight="1">
      <c r="A150" s="39"/>
      <c r="B150" s="40"/>
      <c r="C150" s="278" t="s">
        <v>285</v>
      </c>
      <c r="D150" s="278" t="s">
        <v>411</v>
      </c>
      <c r="E150" s="279" t="s">
        <v>1920</v>
      </c>
      <c r="F150" s="280" t="s">
        <v>1921</v>
      </c>
      <c r="G150" s="281" t="s">
        <v>1922</v>
      </c>
      <c r="H150" s="282">
        <v>2</v>
      </c>
      <c r="I150" s="283"/>
      <c r="J150" s="284">
        <f>ROUND(I150*H150,2)</f>
        <v>0</v>
      </c>
      <c r="K150" s="285"/>
      <c r="L150" s="286"/>
      <c r="M150" s="287" t="s">
        <v>1</v>
      </c>
      <c r="N150" s="288" t="s">
        <v>40</v>
      </c>
      <c r="O150" s="92"/>
      <c r="P150" s="230">
        <f>O150*H150</f>
        <v>0</v>
      </c>
      <c r="Q150" s="230">
        <v>0.0254</v>
      </c>
      <c r="R150" s="230">
        <f>Q150*H150</f>
        <v>0.0508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397</v>
      </c>
      <c r="AT150" s="232" t="s">
        <v>411</v>
      </c>
      <c r="AU150" s="232" t="s">
        <v>180</v>
      </c>
      <c r="AY150" s="18" t="s">
        <v>154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83</v>
      </c>
      <c r="BK150" s="233">
        <f>ROUND(I150*H150,2)</f>
        <v>0</v>
      </c>
      <c r="BL150" s="18" t="s">
        <v>267</v>
      </c>
      <c r="BM150" s="232" t="s">
        <v>1923</v>
      </c>
    </row>
    <row r="151" spans="1:65" s="2" customFormat="1" ht="24.15" customHeight="1">
      <c r="A151" s="39"/>
      <c r="B151" s="40"/>
      <c r="C151" s="220" t="s">
        <v>289</v>
      </c>
      <c r="D151" s="220" t="s">
        <v>156</v>
      </c>
      <c r="E151" s="221" t="s">
        <v>1894</v>
      </c>
      <c r="F151" s="222" t="s">
        <v>1895</v>
      </c>
      <c r="G151" s="223" t="s">
        <v>1428</v>
      </c>
      <c r="H151" s="224">
        <v>3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40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267</v>
      </c>
      <c r="AT151" s="232" t="s">
        <v>156</v>
      </c>
      <c r="AU151" s="232" t="s">
        <v>180</v>
      </c>
      <c r="AY151" s="18" t="s">
        <v>154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83</v>
      </c>
      <c r="BK151" s="233">
        <f>ROUND(I151*H151,2)</f>
        <v>0</v>
      </c>
      <c r="BL151" s="18" t="s">
        <v>267</v>
      </c>
      <c r="BM151" s="232" t="s">
        <v>1924</v>
      </c>
    </row>
    <row r="152" spans="1:65" s="2" customFormat="1" ht="24.15" customHeight="1">
      <c r="A152" s="39"/>
      <c r="B152" s="40"/>
      <c r="C152" s="220" t="s">
        <v>7</v>
      </c>
      <c r="D152" s="220" t="s">
        <v>156</v>
      </c>
      <c r="E152" s="221" t="s">
        <v>1912</v>
      </c>
      <c r="F152" s="222" t="s">
        <v>1913</v>
      </c>
      <c r="G152" s="223" t="s">
        <v>205</v>
      </c>
      <c r="H152" s="224">
        <v>0.051</v>
      </c>
      <c r="I152" s="225"/>
      <c r="J152" s="226">
        <f>ROUND(I152*H152,2)</f>
        <v>0</v>
      </c>
      <c r="K152" s="227"/>
      <c r="L152" s="45"/>
      <c r="M152" s="296" t="s">
        <v>1</v>
      </c>
      <c r="N152" s="297" t="s">
        <v>40</v>
      </c>
      <c r="O152" s="298"/>
      <c r="P152" s="299">
        <f>O152*H152</f>
        <v>0</v>
      </c>
      <c r="Q152" s="299">
        <v>0</v>
      </c>
      <c r="R152" s="299">
        <f>Q152*H152</f>
        <v>0</v>
      </c>
      <c r="S152" s="299">
        <v>0</v>
      </c>
      <c r="T152" s="30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267</v>
      </c>
      <c r="AT152" s="232" t="s">
        <v>156</v>
      </c>
      <c r="AU152" s="232" t="s">
        <v>180</v>
      </c>
      <c r="AY152" s="18" t="s">
        <v>154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83</v>
      </c>
      <c r="BK152" s="233">
        <f>ROUND(I152*H152,2)</f>
        <v>0</v>
      </c>
      <c r="BL152" s="18" t="s">
        <v>267</v>
      </c>
      <c r="BM152" s="232" t="s">
        <v>1925</v>
      </c>
    </row>
    <row r="153" spans="1:31" s="2" customFormat="1" ht="6.95" customHeight="1">
      <c r="A153" s="39"/>
      <c r="B153" s="67"/>
      <c r="C153" s="68"/>
      <c r="D153" s="68"/>
      <c r="E153" s="68"/>
      <c r="F153" s="68"/>
      <c r="G153" s="68"/>
      <c r="H153" s="68"/>
      <c r="I153" s="68"/>
      <c r="J153" s="68"/>
      <c r="K153" s="68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119:K15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Modernizace infrastruktury ZŠ v Litvínově - škola Podkrušnohorská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1926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Litvínov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DPT projekty Ostrov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1927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1928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35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37</v>
      </c>
      <c r="G32" s="39"/>
      <c r="H32" s="39"/>
      <c r="I32" s="153" t="s">
        <v>36</v>
      </c>
      <c r="J32" s="153" t="s">
        <v>38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41" t="s">
        <v>40</v>
      </c>
      <c r="F33" s="155">
        <f>ROUND((SUM(BE121:BE244)),2)</f>
        <v>0</v>
      </c>
      <c r="G33" s="39"/>
      <c r="H33" s="39"/>
      <c r="I33" s="156">
        <v>0.21</v>
      </c>
      <c r="J33" s="155">
        <f>ROUND(((SUM(BE121:BE244))*I33),2)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41</v>
      </c>
      <c r="F34" s="155">
        <f>ROUND((SUM(BF121:BF244)),2)</f>
        <v>0</v>
      </c>
      <c r="G34" s="39"/>
      <c r="H34" s="39"/>
      <c r="I34" s="156">
        <v>0.15</v>
      </c>
      <c r="J34" s="155">
        <f>ROUND(((SUM(BF121:BF244))*I34),2)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42</v>
      </c>
      <c r="F35" s="155">
        <f>ROUND((SUM(BG121:BG244)),2)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43</v>
      </c>
      <c r="F36" s="155">
        <f>ROUND((SUM(BH121:BH244)),2)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44</v>
      </c>
      <c r="F37" s="155">
        <f>ROUND((SUM(BI121:BI244)),2)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Modernizace infrastruktury ZŠ v Litvínově - škola Podkrušnohorská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Silnoproudá zařízení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Litvínov</v>
      </c>
      <c r="G91" s="41"/>
      <c r="H91" s="41"/>
      <c r="I91" s="33" t="s">
        <v>30</v>
      </c>
      <c r="J91" s="37" t="str">
        <f>E21</f>
        <v>DPT projekty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Klimešová Miroslava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123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1929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1930</v>
      </c>
      <c r="E99" s="183"/>
      <c r="F99" s="183"/>
      <c r="G99" s="183"/>
      <c r="H99" s="183"/>
      <c r="I99" s="183"/>
      <c r="J99" s="184">
        <f>J238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1931</v>
      </c>
      <c r="E100" s="183"/>
      <c r="F100" s="183"/>
      <c r="G100" s="183"/>
      <c r="H100" s="183"/>
      <c r="I100" s="183"/>
      <c r="J100" s="184">
        <f>J242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1932</v>
      </c>
      <c r="E101" s="189"/>
      <c r="F101" s="189"/>
      <c r="G101" s="189"/>
      <c r="H101" s="189"/>
      <c r="I101" s="189"/>
      <c r="J101" s="190">
        <f>J243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139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Modernizace infrastruktury ZŠ v Litvínově - škola Podkrušnohorská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103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04 - Silnoproudá zařízení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17. 1. 2022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Litvínov</v>
      </c>
      <c r="G117" s="41"/>
      <c r="H117" s="41"/>
      <c r="I117" s="33" t="s">
        <v>30</v>
      </c>
      <c r="J117" s="37" t="str">
        <f>E21</f>
        <v>DPT projekty Ostrov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Klimešová Miroslava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140</v>
      </c>
      <c r="D120" s="195" t="s">
        <v>60</v>
      </c>
      <c r="E120" s="195" t="s">
        <v>56</v>
      </c>
      <c r="F120" s="195" t="s">
        <v>57</v>
      </c>
      <c r="G120" s="195" t="s">
        <v>141</v>
      </c>
      <c r="H120" s="195" t="s">
        <v>142</v>
      </c>
      <c r="I120" s="195" t="s">
        <v>143</v>
      </c>
      <c r="J120" s="196" t="s">
        <v>110</v>
      </c>
      <c r="K120" s="197" t="s">
        <v>144</v>
      </c>
      <c r="L120" s="198"/>
      <c r="M120" s="101" t="s">
        <v>1</v>
      </c>
      <c r="N120" s="102" t="s">
        <v>39</v>
      </c>
      <c r="O120" s="102" t="s">
        <v>145</v>
      </c>
      <c r="P120" s="102" t="s">
        <v>146</v>
      </c>
      <c r="Q120" s="102" t="s">
        <v>147</v>
      </c>
      <c r="R120" s="102" t="s">
        <v>148</v>
      </c>
      <c r="S120" s="102" t="s">
        <v>149</v>
      </c>
      <c r="T120" s="103" t="s">
        <v>150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151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P122+P238+P242</f>
        <v>0</v>
      </c>
      <c r="Q121" s="105"/>
      <c r="R121" s="201">
        <f>R122+R238+R242</f>
        <v>0.47622349999999997</v>
      </c>
      <c r="S121" s="105"/>
      <c r="T121" s="202">
        <f>T122+T238+T242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74</v>
      </c>
      <c r="AU121" s="18" t="s">
        <v>112</v>
      </c>
      <c r="BK121" s="203">
        <f>BK122+BK238+BK242</f>
        <v>0</v>
      </c>
    </row>
    <row r="122" spans="1:63" s="12" customFormat="1" ht="25.9" customHeight="1">
      <c r="A122" s="12"/>
      <c r="B122" s="204"/>
      <c r="C122" s="205"/>
      <c r="D122" s="206" t="s">
        <v>74</v>
      </c>
      <c r="E122" s="207" t="s">
        <v>744</v>
      </c>
      <c r="F122" s="207" t="s">
        <v>745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</f>
        <v>0</v>
      </c>
      <c r="Q122" s="212"/>
      <c r="R122" s="213">
        <f>R123</f>
        <v>0.47622349999999997</v>
      </c>
      <c r="S122" s="212"/>
      <c r="T122" s="214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86</v>
      </c>
      <c r="AT122" s="216" t="s">
        <v>74</v>
      </c>
      <c r="AU122" s="216" t="s">
        <v>75</v>
      </c>
      <c r="AY122" s="215" t="s">
        <v>154</v>
      </c>
      <c r="BK122" s="217">
        <f>BK123</f>
        <v>0</v>
      </c>
    </row>
    <row r="123" spans="1:63" s="12" customFormat="1" ht="22.8" customHeight="1">
      <c r="A123" s="12"/>
      <c r="B123" s="204"/>
      <c r="C123" s="205"/>
      <c r="D123" s="206" t="s">
        <v>74</v>
      </c>
      <c r="E123" s="218" t="s">
        <v>1933</v>
      </c>
      <c r="F123" s="218" t="s">
        <v>1934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SUM(P124:P237)</f>
        <v>0</v>
      </c>
      <c r="Q123" s="212"/>
      <c r="R123" s="213">
        <f>SUM(R124:R237)</f>
        <v>0.47622349999999997</v>
      </c>
      <c r="S123" s="212"/>
      <c r="T123" s="214">
        <f>SUM(T124:T237)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86</v>
      </c>
      <c r="AT123" s="216" t="s">
        <v>74</v>
      </c>
      <c r="AU123" s="216" t="s">
        <v>83</v>
      </c>
      <c r="AY123" s="215" t="s">
        <v>154</v>
      </c>
      <c r="BK123" s="217">
        <f>SUM(BK124:BK237)</f>
        <v>0</v>
      </c>
    </row>
    <row r="124" spans="1:65" s="2" customFormat="1" ht="16.5" customHeight="1">
      <c r="A124" s="39"/>
      <c r="B124" s="40"/>
      <c r="C124" s="220" t="s">
        <v>813</v>
      </c>
      <c r="D124" s="220" t="s">
        <v>156</v>
      </c>
      <c r="E124" s="221" t="s">
        <v>913</v>
      </c>
      <c r="F124" s="222" t="s">
        <v>1935</v>
      </c>
      <c r="G124" s="223" t="s">
        <v>1936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40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267</v>
      </c>
      <c r="AT124" s="232" t="s">
        <v>156</v>
      </c>
      <c r="AU124" s="232" t="s">
        <v>86</v>
      </c>
      <c r="AY124" s="18" t="s">
        <v>154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83</v>
      </c>
      <c r="BK124" s="233">
        <f>ROUND(I124*H124,2)</f>
        <v>0</v>
      </c>
      <c r="BL124" s="18" t="s">
        <v>267</v>
      </c>
      <c r="BM124" s="232" t="s">
        <v>1937</v>
      </c>
    </row>
    <row r="125" spans="1:65" s="2" customFormat="1" ht="16.5" customHeight="1">
      <c r="A125" s="39"/>
      <c r="B125" s="40"/>
      <c r="C125" s="220" t="s">
        <v>817</v>
      </c>
      <c r="D125" s="220" t="s">
        <v>156</v>
      </c>
      <c r="E125" s="221" t="s">
        <v>1938</v>
      </c>
      <c r="F125" s="222" t="s">
        <v>1939</v>
      </c>
      <c r="G125" s="223" t="s">
        <v>1936</v>
      </c>
      <c r="H125" s="224">
        <v>1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40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267</v>
      </c>
      <c r="AT125" s="232" t="s">
        <v>156</v>
      </c>
      <c r="AU125" s="232" t="s">
        <v>86</v>
      </c>
      <c r="AY125" s="18" t="s">
        <v>154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83</v>
      </c>
      <c r="BK125" s="233">
        <f>ROUND(I125*H125,2)</f>
        <v>0</v>
      </c>
      <c r="BL125" s="18" t="s">
        <v>267</v>
      </c>
      <c r="BM125" s="232" t="s">
        <v>1940</v>
      </c>
    </row>
    <row r="126" spans="1:65" s="2" customFormat="1" ht="24.15" customHeight="1">
      <c r="A126" s="39"/>
      <c r="B126" s="40"/>
      <c r="C126" s="220" t="s">
        <v>507</v>
      </c>
      <c r="D126" s="220" t="s">
        <v>156</v>
      </c>
      <c r="E126" s="221" t="s">
        <v>1941</v>
      </c>
      <c r="F126" s="222" t="s">
        <v>1942</v>
      </c>
      <c r="G126" s="223" t="s">
        <v>304</v>
      </c>
      <c r="H126" s="224">
        <v>9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40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267</v>
      </c>
      <c r="AT126" s="232" t="s">
        <v>156</v>
      </c>
      <c r="AU126" s="232" t="s">
        <v>86</v>
      </c>
      <c r="AY126" s="18" t="s">
        <v>154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83</v>
      </c>
      <c r="BK126" s="233">
        <f>ROUND(I126*H126,2)</f>
        <v>0</v>
      </c>
      <c r="BL126" s="18" t="s">
        <v>267</v>
      </c>
      <c r="BM126" s="232" t="s">
        <v>1943</v>
      </c>
    </row>
    <row r="127" spans="1:65" s="2" customFormat="1" ht="24.15" customHeight="1">
      <c r="A127" s="39"/>
      <c r="B127" s="40"/>
      <c r="C127" s="278" t="s">
        <v>512</v>
      </c>
      <c r="D127" s="278" t="s">
        <v>411</v>
      </c>
      <c r="E127" s="279" t="s">
        <v>1944</v>
      </c>
      <c r="F127" s="280" t="s">
        <v>1945</v>
      </c>
      <c r="G127" s="281" t="s">
        <v>304</v>
      </c>
      <c r="H127" s="282">
        <v>9.45</v>
      </c>
      <c r="I127" s="283"/>
      <c r="J127" s="284">
        <f>ROUND(I127*H127,2)</f>
        <v>0</v>
      </c>
      <c r="K127" s="285"/>
      <c r="L127" s="286"/>
      <c r="M127" s="287" t="s">
        <v>1</v>
      </c>
      <c r="N127" s="288" t="s">
        <v>40</v>
      </c>
      <c r="O127" s="92"/>
      <c r="P127" s="230">
        <f>O127*H127</f>
        <v>0</v>
      </c>
      <c r="Q127" s="230">
        <v>0.00023</v>
      </c>
      <c r="R127" s="230">
        <f>Q127*H127</f>
        <v>0.0021735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397</v>
      </c>
      <c r="AT127" s="232" t="s">
        <v>411</v>
      </c>
      <c r="AU127" s="232" t="s">
        <v>86</v>
      </c>
      <c r="AY127" s="18" t="s">
        <v>154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83</v>
      </c>
      <c r="BK127" s="233">
        <f>ROUND(I127*H127,2)</f>
        <v>0</v>
      </c>
      <c r="BL127" s="18" t="s">
        <v>267</v>
      </c>
      <c r="BM127" s="232" t="s">
        <v>1946</v>
      </c>
    </row>
    <row r="128" spans="1:51" s="14" customFormat="1" ht="12">
      <c r="A128" s="14"/>
      <c r="B128" s="245"/>
      <c r="C128" s="246"/>
      <c r="D128" s="236" t="s">
        <v>162</v>
      </c>
      <c r="E128" s="246"/>
      <c r="F128" s="248" t="s">
        <v>1947</v>
      </c>
      <c r="G128" s="246"/>
      <c r="H128" s="249">
        <v>9.45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162</v>
      </c>
      <c r="AU128" s="255" t="s">
        <v>86</v>
      </c>
      <c r="AV128" s="14" t="s">
        <v>86</v>
      </c>
      <c r="AW128" s="14" t="s">
        <v>4</v>
      </c>
      <c r="AX128" s="14" t="s">
        <v>83</v>
      </c>
      <c r="AY128" s="255" t="s">
        <v>154</v>
      </c>
    </row>
    <row r="129" spans="1:65" s="2" customFormat="1" ht="24.15" customHeight="1">
      <c r="A129" s="39"/>
      <c r="B129" s="40"/>
      <c r="C129" s="220" t="s">
        <v>487</v>
      </c>
      <c r="D129" s="220" t="s">
        <v>156</v>
      </c>
      <c r="E129" s="221" t="s">
        <v>1948</v>
      </c>
      <c r="F129" s="222" t="s">
        <v>1949</v>
      </c>
      <c r="G129" s="223" t="s">
        <v>304</v>
      </c>
      <c r="H129" s="224">
        <v>56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40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267</v>
      </c>
      <c r="AT129" s="232" t="s">
        <v>156</v>
      </c>
      <c r="AU129" s="232" t="s">
        <v>86</v>
      </c>
      <c r="AY129" s="18" t="s">
        <v>154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83</v>
      </c>
      <c r="BK129" s="233">
        <f>ROUND(I129*H129,2)</f>
        <v>0</v>
      </c>
      <c r="BL129" s="18" t="s">
        <v>267</v>
      </c>
      <c r="BM129" s="232" t="s">
        <v>1950</v>
      </c>
    </row>
    <row r="130" spans="1:65" s="2" customFormat="1" ht="16.5" customHeight="1">
      <c r="A130" s="39"/>
      <c r="B130" s="40"/>
      <c r="C130" s="278" t="s">
        <v>495</v>
      </c>
      <c r="D130" s="278" t="s">
        <v>411</v>
      </c>
      <c r="E130" s="279" t="s">
        <v>1951</v>
      </c>
      <c r="F130" s="280" t="s">
        <v>1952</v>
      </c>
      <c r="G130" s="281" t="s">
        <v>304</v>
      </c>
      <c r="H130" s="282">
        <v>21</v>
      </c>
      <c r="I130" s="283"/>
      <c r="J130" s="284">
        <f>ROUND(I130*H130,2)</f>
        <v>0</v>
      </c>
      <c r="K130" s="285"/>
      <c r="L130" s="286"/>
      <c r="M130" s="287" t="s">
        <v>1</v>
      </c>
      <c r="N130" s="288" t="s">
        <v>40</v>
      </c>
      <c r="O130" s="92"/>
      <c r="P130" s="230">
        <f>O130*H130</f>
        <v>0</v>
      </c>
      <c r="Q130" s="230">
        <v>0.00021</v>
      </c>
      <c r="R130" s="230">
        <f>Q130*H130</f>
        <v>0.00441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397</v>
      </c>
      <c r="AT130" s="232" t="s">
        <v>411</v>
      </c>
      <c r="AU130" s="232" t="s">
        <v>86</v>
      </c>
      <c r="AY130" s="18" t="s">
        <v>154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83</v>
      </c>
      <c r="BK130" s="233">
        <f>ROUND(I130*H130,2)</f>
        <v>0</v>
      </c>
      <c r="BL130" s="18" t="s">
        <v>267</v>
      </c>
      <c r="BM130" s="232" t="s">
        <v>1953</v>
      </c>
    </row>
    <row r="131" spans="1:51" s="14" customFormat="1" ht="12">
      <c r="A131" s="14"/>
      <c r="B131" s="245"/>
      <c r="C131" s="246"/>
      <c r="D131" s="236" t="s">
        <v>162</v>
      </c>
      <c r="E131" s="246"/>
      <c r="F131" s="248" t="s">
        <v>1954</v>
      </c>
      <c r="G131" s="246"/>
      <c r="H131" s="249">
        <v>21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162</v>
      </c>
      <c r="AU131" s="255" t="s">
        <v>86</v>
      </c>
      <c r="AV131" s="14" t="s">
        <v>86</v>
      </c>
      <c r="AW131" s="14" t="s">
        <v>4</v>
      </c>
      <c r="AX131" s="14" t="s">
        <v>83</v>
      </c>
      <c r="AY131" s="255" t="s">
        <v>154</v>
      </c>
    </row>
    <row r="132" spans="1:65" s="2" customFormat="1" ht="16.5" customHeight="1">
      <c r="A132" s="39"/>
      <c r="B132" s="40"/>
      <c r="C132" s="278" t="s">
        <v>501</v>
      </c>
      <c r="D132" s="278" t="s">
        <v>411</v>
      </c>
      <c r="E132" s="279" t="s">
        <v>1955</v>
      </c>
      <c r="F132" s="280" t="s">
        <v>1956</v>
      </c>
      <c r="G132" s="281" t="s">
        <v>304</v>
      </c>
      <c r="H132" s="282">
        <v>37.8</v>
      </c>
      <c r="I132" s="283"/>
      <c r="J132" s="284">
        <f>ROUND(I132*H132,2)</f>
        <v>0</v>
      </c>
      <c r="K132" s="285"/>
      <c r="L132" s="286"/>
      <c r="M132" s="287" t="s">
        <v>1</v>
      </c>
      <c r="N132" s="288" t="s">
        <v>40</v>
      </c>
      <c r="O132" s="92"/>
      <c r="P132" s="230">
        <f>O132*H132</f>
        <v>0</v>
      </c>
      <c r="Q132" s="230">
        <v>0.00039</v>
      </c>
      <c r="R132" s="230">
        <f>Q132*H132</f>
        <v>0.014741999999999998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397</v>
      </c>
      <c r="AT132" s="232" t="s">
        <v>411</v>
      </c>
      <c r="AU132" s="232" t="s">
        <v>86</v>
      </c>
      <c r="AY132" s="18" t="s">
        <v>154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83</v>
      </c>
      <c r="BK132" s="233">
        <f>ROUND(I132*H132,2)</f>
        <v>0</v>
      </c>
      <c r="BL132" s="18" t="s">
        <v>267</v>
      </c>
      <c r="BM132" s="232" t="s">
        <v>1957</v>
      </c>
    </row>
    <row r="133" spans="1:51" s="14" customFormat="1" ht="12">
      <c r="A133" s="14"/>
      <c r="B133" s="245"/>
      <c r="C133" s="246"/>
      <c r="D133" s="236" t="s">
        <v>162</v>
      </c>
      <c r="E133" s="246"/>
      <c r="F133" s="248" t="s">
        <v>1958</v>
      </c>
      <c r="G133" s="246"/>
      <c r="H133" s="249">
        <v>37.8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162</v>
      </c>
      <c r="AU133" s="255" t="s">
        <v>86</v>
      </c>
      <c r="AV133" s="14" t="s">
        <v>86</v>
      </c>
      <c r="AW133" s="14" t="s">
        <v>4</v>
      </c>
      <c r="AX133" s="14" t="s">
        <v>83</v>
      </c>
      <c r="AY133" s="255" t="s">
        <v>154</v>
      </c>
    </row>
    <row r="134" spans="1:65" s="2" customFormat="1" ht="24.15" customHeight="1">
      <c r="A134" s="39"/>
      <c r="B134" s="40"/>
      <c r="C134" s="220" t="s">
        <v>517</v>
      </c>
      <c r="D134" s="220" t="s">
        <v>156</v>
      </c>
      <c r="E134" s="221" t="s">
        <v>1959</v>
      </c>
      <c r="F134" s="222" t="s">
        <v>1960</v>
      </c>
      <c r="G134" s="223" t="s">
        <v>304</v>
      </c>
      <c r="H134" s="224">
        <v>6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40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267</v>
      </c>
      <c r="AT134" s="232" t="s">
        <v>156</v>
      </c>
      <c r="AU134" s="232" t="s">
        <v>86</v>
      </c>
      <c r="AY134" s="18" t="s">
        <v>154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83</v>
      </c>
      <c r="BK134" s="233">
        <f>ROUND(I134*H134,2)</f>
        <v>0</v>
      </c>
      <c r="BL134" s="18" t="s">
        <v>267</v>
      </c>
      <c r="BM134" s="232" t="s">
        <v>1961</v>
      </c>
    </row>
    <row r="135" spans="1:65" s="2" customFormat="1" ht="16.5" customHeight="1">
      <c r="A135" s="39"/>
      <c r="B135" s="40"/>
      <c r="C135" s="278" t="s">
        <v>525</v>
      </c>
      <c r="D135" s="278" t="s">
        <v>411</v>
      </c>
      <c r="E135" s="279" t="s">
        <v>1962</v>
      </c>
      <c r="F135" s="280" t="s">
        <v>1963</v>
      </c>
      <c r="G135" s="281" t="s">
        <v>304</v>
      </c>
      <c r="H135" s="282">
        <v>6.3</v>
      </c>
      <c r="I135" s="283"/>
      <c r="J135" s="284">
        <f>ROUND(I135*H135,2)</f>
        <v>0</v>
      </c>
      <c r="K135" s="285"/>
      <c r="L135" s="286"/>
      <c r="M135" s="287" t="s">
        <v>1</v>
      </c>
      <c r="N135" s="288" t="s">
        <v>40</v>
      </c>
      <c r="O135" s="92"/>
      <c r="P135" s="230">
        <f>O135*H135</f>
        <v>0</v>
      </c>
      <c r="Q135" s="230">
        <v>1E-05</v>
      </c>
      <c r="R135" s="230">
        <f>Q135*H135</f>
        <v>6.3E-05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397</v>
      </c>
      <c r="AT135" s="232" t="s">
        <v>411</v>
      </c>
      <c r="AU135" s="232" t="s">
        <v>86</v>
      </c>
      <c r="AY135" s="18" t="s">
        <v>154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83</v>
      </c>
      <c r="BK135" s="233">
        <f>ROUND(I135*H135,2)</f>
        <v>0</v>
      </c>
      <c r="BL135" s="18" t="s">
        <v>267</v>
      </c>
      <c r="BM135" s="232" t="s">
        <v>1964</v>
      </c>
    </row>
    <row r="136" spans="1:51" s="14" customFormat="1" ht="12">
      <c r="A136" s="14"/>
      <c r="B136" s="245"/>
      <c r="C136" s="246"/>
      <c r="D136" s="236" t="s">
        <v>162</v>
      </c>
      <c r="E136" s="246"/>
      <c r="F136" s="248" t="s">
        <v>1965</v>
      </c>
      <c r="G136" s="246"/>
      <c r="H136" s="249">
        <v>6.3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162</v>
      </c>
      <c r="AU136" s="255" t="s">
        <v>86</v>
      </c>
      <c r="AV136" s="14" t="s">
        <v>86</v>
      </c>
      <c r="AW136" s="14" t="s">
        <v>4</v>
      </c>
      <c r="AX136" s="14" t="s">
        <v>83</v>
      </c>
      <c r="AY136" s="255" t="s">
        <v>154</v>
      </c>
    </row>
    <row r="137" spans="1:65" s="2" customFormat="1" ht="24.15" customHeight="1">
      <c r="A137" s="39"/>
      <c r="B137" s="40"/>
      <c r="C137" s="220" t="s">
        <v>532</v>
      </c>
      <c r="D137" s="220" t="s">
        <v>156</v>
      </c>
      <c r="E137" s="221" t="s">
        <v>1966</v>
      </c>
      <c r="F137" s="222" t="s">
        <v>1967</v>
      </c>
      <c r="G137" s="223" t="s">
        <v>304</v>
      </c>
      <c r="H137" s="224">
        <v>34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40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267</v>
      </c>
      <c r="AT137" s="232" t="s">
        <v>156</v>
      </c>
      <c r="AU137" s="232" t="s">
        <v>86</v>
      </c>
      <c r="AY137" s="18" t="s">
        <v>154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83</v>
      </c>
      <c r="BK137" s="233">
        <f>ROUND(I137*H137,2)</f>
        <v>0</v>
      </c>
      <c r="BL137" s="18" t="s">
        <v>267</v>
      </c>
      <c r="BM137" s="232" t="s">
        <v>1968</v>
      </c>
    </row>
    <row r="138" spans="1:65" s="2" customFormat="1" ht="16.5" customHeight="1">
      <c r="A138" s="39"/>
      <c r="B138" s="40"/>
      <c r="C138" s="278" t="s">
        <v>543</v>
      </c>
      <c r="D138" s="278" t="s">
        <v>411</v>
      </c>
      <c r="E138" s="279" t="s">
        <v>1969</v>
      </c>
      <c r="F138" s="280" t="s">
        <v>1970</v>
      </c>
      <c r="G138" s="281" t="s">
        <v>304</v>
      </c>
      <c r="H138" s="282">
        <v>39.1</v>
      </c>
      <c r="I138" s="283"/>
      <c r="J138" s="284">
        <f>ROUND(I138*H138,2)</f>
        <v>0</v>
      </c>
      <c r="K138" s="285"/>
      <c r="L138" s="286"/>
      <c r="M138" s="287" t="s">
        <v>1</v>
      </c>
      <c r="N138" s="288" t="s">
        <v>40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397</v>
      </c>
      <c r="AT138" s="232" t="s">
        <v>411</v>
      </c>
      <c r="AU138" s="232" t="s">
        <v>86</v>
      </c>
      <c r="AY138" s="18" t="s">
        <v>154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83</v>
      </c>
      <c r="BK138" s="233">
        <f>ROUND(I138*H138,2)</f>
        <v>0</v>
      </c>
      <c r="BL138" s="18" t="s">
        <v>267</v>
      </c>
      <c r="BM138" s="232" t="s">
        <v>1971</v>
      </c>
    </row>
    <row r="139" spans="1:51" s="14" customFormat="1" ht="12">
      <c r="A139" s="14"/>
      <c r="B139" s="245"/>
      <c r="C139" s="246"/>
      <c r="D139" s="236" t="s">
        <v>162</v>
      </c>
      <c r="E139" s="246"/>
      <c r="F139" s="248" t="s">
        <v>1972</v>
      </c>
      <c r="G139" s="246"/>
      <c r="H139" s="249">
        <v>39.1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162</v>
      </c>
      <c r="AU139" s="255" t="s">
        <v>86</v>
      </c>
      <c r="AV139" s="14" t="s">
        <v>86</v>
      </c>
      <c r="AW139" s="14" t="s">
        <v>4</v>
      </c>
      <c r="AX139" s="14" t="s">
        <v>83</v>
      </c>
      <c r="AY139" s="255" t="s">
        <v>154</v>
      </c>
    </row>
    <row r="140" spans="1:65" s="2" customFormat="1" ht="16.5" customHeight="1">
      <c r="A140" s="39"/>
      <c r="B140" s="40"/>
      <c r="C140" s="278" t="s">
        <v>549</v>
      </c>
      <c r="D140" s="278" t="s">
        <v>411</v>
      </c>
      <c r="E140" s="279" t="s">
        <v>1973</v>
      </c>
      <c r="F140" s="280" t="s">
        <v>1974</v>
      </c>
      <c r="G140" s="281" t="s">
        <v>220</v>
      </c>
      <c r="H140" s="282">
        <v>12</v>
      </c>
      <c r="I140" s="283"/>
      <c r="J140" s="284">
        <f>ROUND(I140*H140,2)</f>
        <v>0</v>
      </c>
      <c r="K140" s="285"/>
      <c r="L140" s="286"/>
      <c r="M140" s="287" t="s">
        <v>1</v>
      </c>
      <c r="N140" s="288" t="s">
        <v>40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397</v>
      </c>
      <c r="AT140" s="232" t="s">
        <v>411</v>
      </c>
      <c r="AU140" s="232" t="s">
        <v>86</v>
      </c>
      <c r="AY140" s="18" t="s">
        <v>154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83</v>
      </c>
      <c r="BK140" s="233">
        <f>ROUND(I140*H140,2)</f>
        <v>0</v>
      </c>
      <c r="BL140" s="18" t="s">
        <v>267</v>
      </c>
      <c r="BM140" s="232" t="s">
        <v>1975</v>
      </c>
    </row>
    <row r="141" spans="1:65" s="2" customFormat="1" ht="21.75" customHeight="1">
      <c r="A141" s="39"/>
      <c r="B141" s="40"/>
      <c r="C141" s="220" t="s">
        <v>554</v>
      </c>
      <c r="D141" s="220" t="s">
        <v>156</v>
      </c>
      <c r="E141" s="221" t="s">
        <v>1976</v>
      </c>
      <c r="F141" s="222" t="s">
        <v>1977</v>
      </c>
      <c r="G141" s="223" t="s">
        <v>304</v>
      </c>
      <c r="H141" s="224">
        <v>34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40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267</v>
      </c>
      <c r="AT141" s="232" t="s">
        <v>156</v>
      </c>
      <c r="AU141" s="232" t="s">
        <v>86</v>
      </c>
      <c r="AY141" s="18" t="s">
        <v>154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83</v>
      </c>
      <c r="BK141" s="233">
        <f>ROUND(I141*H141,2)</f>
        <v>0</v>
      </c>
      <c r="BL141" s="18" t="s">
        <v>267</v>
      </c>
      <c r="BM141" s="232" t="s">
        <v>1978</v>
      </c>
    </row>
    <row r="142" spans="1:65" s="2" customFormat="1" ht="16.5" customHeight="1">
      <c r="A142" s="39"/>
      <c r="B142" s="40"/>
      <c r="C142" s="278" t="s">
        <v>559</v>
      </c>
      <c r="D142" s="278" t="s">
        <v>411</v>
      </c>
      <c r="E142" s="279" t="s">
        <v>1979</v>
      </c>
      <c r="F142" s="280" t="s">
        <v>1980</v>
      </c>
      <c r="G142" s="281" t="s">
        <v>304</v>
      </c>
      <c r="H142" s="282">
        <v>39.1</v>
      </c>
      <c r="I142" s="283"/>
      <c r="J142" s="284">
        <f>ROUND(I142*H142,2)</f>
        <v>0</v>
      </c>
      <c r="K142" s="285"/>
      <c r="L142" s="286"/>
      <c r="M142" s="287" t="s">
        <v>1</v>
      </c>
      <c r="N142" s="288" t="s">
        <v>40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397</v>
      </c>
      <c r="AT142" s="232" t="s">
        <v>411</v>
      </c>
      <c r="AU142" s="232" t="s">
        <v>86</v>
      </c>
      <c r="AY142" s="18" t="s">
        <v>154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83</v>
      </c>
      <c r="BK142" s="233">
        <f>ROUND(I142*H142,2)</f>
        <v>0</v>
      </c>
      <c r="BL142" s="18" t="s">
        <v>267</v>
      </c>
      <c r="BM142" s="232" t="s">
        <v>1981</v>
      </c>
    </row>
    <row r="143" spans="1:51" s="14" customFormat="1" ht="12">
      <c r="A143" s="14"/>
      <c r="B143" s="245"/>
      <c r="C143" s="246"/>
      <c r="D143" s="236" t="s">
        <v>162</v>
      </c>
      <c r="E143" s="246"/>
      <c r="F143" s="248" t="s">
        <v>1972</v>
      </c>
      <c r="G143" s="246"/>
      <c r="H143" s="249">
        <v>39.1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162</v>
      </c>
      <c r="AU143" s="255" t="s">
        <v>86</v>
      </c>
      <c r="AV143" s="14" t="s">
        <v>86</v>
      </c>
      <c r="AW143" s="14" t="s">
        <v>4</v>
      </c>
      <c r="AX143" s="14" t="s">
        <v>83</v>
      </c>
      <c r="AY143" s="255" t="s">
        <v>154</v>
      </c>
    </row>
    <row r="144" spans="1:65" s="2" customFormat="1" ht="21.75" customHeight="1">
      <c r="A144" s="39"/>
      <c r="B144" s="40"/>
      <c r="C144" s="220" t="s">
        <v>452</v>
      </c>
      <c r="D144" s="220" t="s">
        <v>156</v>
      </c>
      <c r="E144" s="221" t="s">
        <v>1982</v>
      </c>
      <c r="F144" s="222" t="s">
        <v>1983</v>
      </c>
      <c r="G144" s="223" t="s">
        <v>220</v>
      </c>
      <c r="H144" s="224">
        <v>56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40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267</v>
      </c>
      <c r="AT144" s="232" t="s">
        <v>156</v>
      </c>
      <c r="AU144" s="232" t="s">
        <v>86</v>
      </c>
      <c r="AY144" s="18" t="s">
        <v>154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83</v>
      </c>
      <c r="BK144" s="233">
        <f>ROUND(I144*H144,2)</f>
        <v>0</v>
      </c>
      <c r="BL144" s="18" t="s">
        <v>267</v>
      </c>
      <c r="BM144" s="232" t="s">
        <v>1984</v>
      </c>
    </row>
    <row r="145" spans="1:65" s="2" customFormat="1" ht="21.75" customHeight="1">
      <c r="A145" s="39"/>
      <c r="B145" s="40"/>
      <c r="C145" s="278" t="s">
        <v>456</v>
      </c>
      <c r="D145" s="278" t="s">
        <v>411</v>
      </c>
      <c r="E145" s="279" t="s">
        <v>1985</v>
      </c>
      <c r="F145" s="280" t="s">
        <v>1986</v>
      </c>
      <c r="G145" s="281" t="s">
        <v>220</v>
      </c>
      <c r="H145" s="282">
        <v>56</v>
      </c>
      <c r="I145" s="283"/>
      <c r="J145" s="284">
        <f>ROUND(I145*H145,2)</f>
        <v>0</v>
      </c>
      <c r="K145" s="285"/>
      <c r="L145" s="286"/>
      <c r="M145" s="287" t="s">
        <v>1</v>
      </c>
      <c r="N145" s="288" t="s">
        <v>40</v>
      </c>
      <c r="O145" s="92"/>
      <c r="P145" s="230">
        <f>O145*H145</f>
        <v>0</v>
      </c>
      <c r="Q145" s="230">
        <v>4E-05</v>
      </c>
      <c r="R145" s="230">
        <f>Q145*H145</f>
        <v>0.0022400000000000002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397</v>
      </c>
      <c r="AT145" s="232" t="s">
        <v>411</v>
      </c>
      <c r="AU145" s="232" t="s">
        <v>86</v>
      </c>
      <c r="AY145" s="18" t="s">
        <v>154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83</v>
      </c>
      <c r="BK145" s="233">
        <f>ROUND(I145*H145,2)</f>
        <v>0</v>
      </c>
      <c r="BL145" s="18" t="s">
        <v>267</v>
      </c>
      <c r="BM145" s="232" t="s">
        <v>1987</v>
      </c>
    </row>
    <row r="146" spans="1:65" s="2" customFormat="1" ht="24.15" customHeight="1">
      <c r="A146" s="39"/>
      <c r="B146" s="40"/>
      <c r="C146" s="220" t="s">
        <v>564</v>
      </c>
      <c r="D146" s="220" t="s">
        <v>156</v>
      </c>
      <c r="E146" s="221" t="s">
        <v>1988</v>
      </c>
      <c r="F146" s="222" t="s">
        <v>1989</v>
      </c>
      <c r="G146" s="223" t="s">
        <v>220</v>
      </c>
      <c r="H146" s="224">
        <v>96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40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267</v>
      </c>
      <c r="AT146" s="232" t="s">
        <v>156</v>
      </c>
      <c r="AU146" s="232" t="s">
        <v>86</v>
      </c>
      <c r="AY146" s="18" t="s">
        <v>154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83</v>
      </c>
      <c r="BK146" s="233">
        <f>ROUND(I146*H146,2)</f>
        <v>0</v>
      </c>
      <c r="BL146" s="18" t="s">
        <v>267</v>
      </c>
      <c r="BM146" s="232" t="s">
        <v>1990</v>
      </c>
    </row>
    <row r="147" spans="1:65" s="2" customFormat="1" ht="16.5" customHeight="1">
      <c r="A147" s="39"/>
      <c r="B147" s="40"/>
      <c r="C147" s="278" t="s">
        <v>573</v>
      </c>
      <c r="D147" s="278" t="s">
        <v>411</v>
      </c>
      <c r="E147" s="279" t="s">
        <v>1991</v>
      </c>
      <c r="F147" s="280" t="s">
        <v>1992</v>
      </c>
      <c r="G147" s="281" t="s">
        <v>220</v>
      </c>
      <c r="H147" s="282">
        <v>96</v>
      </c>
      <c r="I147" s="283"/>
      <c r="J147" s="284">
        <f>ROUND(I147*H147,2)</f>
        <v>0</v>
      </c>
      <c r="K147" s="285"/>
      <c r="L147" s="286"/>
      <c r="M147" s="287" t="s">
        <v>1</v>
      </c>
      <c r="N147" s="288" t="s">
        <v>40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397</v>
      </c>
      <c r="AT147" s="232" t="s">
        <v>411</v>
      </c>
      <c r="AU147" s="232" t="s">
        <v>86</v>
      </c>
      <c r="AY147" s="18" t="s">
        <v>154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83</v>
      </c>
      <c r="BK147" s="233">
        <f>ROUND(I147*H147,2)</f>
        <v>0</v>
      </c>
      <c r="BL147" s="18" t="s">
        <v>267</v>
      </c>
      <c r="BM147" s="232" t="s">
        <v>1993</v>
      </c>
    </row>
    <row r="148" spans="1:65" s="2" customFormat="1" ht="16.5" customHeight="1">
      <c r="A148" s="39"/>
      <c r="B148" s="40"/>
      <c r="C148" s="278" t="s">
        <v>584</v>
      </c>
      <c r="D148" s="278" t="s">
        <v>411</v>
      </c>
      <c r="E148" s="279" t="s">
        <v>1994</v>
      </c>
      <c r="F148" s="280" t="s">
        <v>1995</v>
      </c>
      <c r="G148" s="281" t="s">
        <v>220</v>
      </c>
      <c r="H148" s="282">
        <v>48</v>
      </c>
      <c r="I148" s="283"/>
      <c r="J148" s="284">
        <f>ROUND(I148*H148,2)</f>
        <v>0</v>
      </c>
      <c r="K148" s="285"/>
      <c r="L148" s="286"/>
      <c r="M148" s="287" t="s">
        <v>1</v>
      </c>
      <c r="N148" s="288" t="s">
        <v>40</v>
      </c>
      <c r="O148" s="92"/>
      <c r="P148" s="230">
        <f>O148*H148</f>
        <v>0</v>
      </c>
      <c r="Q148" s="230">
        <v>3E-05</v>
      </c>
      <c r="R148" s="230">
        <f>Q148*H148</f>
        <v>0.00144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397</v>
      </c>
      <c r="AT148" s="232" t="s">
        <v>411</v>
      </c>
      <c r="AU148" s="232" t="s">
        <v>86</v>
      </c>
      <c r="AY148" s="18" t="s">
        <v>154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83</v>
      </c>
      <c r="BK148" s="233">
        <f>ROUND(I148*H148,2)</f>
        <v>0</v>
      </c>
      <c r="BL148" s="18" t="s">
        <v>267</v>
      </c>
      <c r="BM148" s="232" t="s">
        <v>1996</v>
      </c>
    </row>
    <row r="149" spans="1:65" s="2" customFormat="1" ht="16.5" customHeight="1">
      <c r="A149" s="39"/>
      <c r="B149" s="40"/>
      <c r="C149" s="220" t="s">
        <v>461</v>
      </c>
      <c r="D149" s="220" t="s">
        <v>156</v>
      </c>
      <c r="E149" s="221" t="s">
        <v>1997</v>
      </c>
      <c r="F149" s="222" t="s">
        <v>1998</v>
      </c>
      <c r="G149" s="223" t="s">
        <v>220</v>
      </c>
      <c r="H149" s="224">
        <v>23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40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267</v>
      </c>
      <c r="AT149" s="232" t="s">
        <v>156</v>
      </c>
      <c r="AU149" s="232" t="s">
        <v>86</v>
      </c>
      <c r="AY149" s="18" t="s">
        <v>154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83</v>
      </c>
      <c r="BK149" s="233">
        <f>ROUND(I149*H149,2)</f>
        <v>0</v>
      </c>
      <c r="BL149" s="18" t="s">
        <v>267</v>
      </c>
      <c r="BM149" s="232" t="s">
        <v>1999</v>
      </c>
    </row>
    <row r="150" spans="1:65" s="2" customFormat="1" ht="24.15" customHeight="1">
      <c r="A150" s="39"/>
      <c r="B150" s="40"/>
      <c r="C150" s="278" t="s">
        <v>467</v>
      </c>
      <c r="D150" s="278" t="s">
        <v>411</v>
      </c>
      <c r="E150" s="279" t="s">
        <v>2000</v>
      </c>
      <c r="F150" s="280" t="s">
        <v>2001</v>
      </c>
      <c r="G150" s="281" t="s">
        <v>220</v>
      </c>
      <c r="H150" s="282">
        <v>23</v>
      </c>
      <c r="I150" s="283"/>
      <c r="J150" s="284">
        <f>ROUND(I150*H150,2)</f>
        <v>0</v>
      </c>
      <c r="K150" s="285"/>
      <c r="L150" s="286"/>
      <c r="M150" s="287" t="s">
        <v>1</v>
      </c>
      <c r="N150" s="288" t="s">
        <v>40</v>
      </c>
      <c r="O150" s="92"/>
      <c r="P150" s="230">
        <f>O150*H150</f>
        <v>0</v>
      </c>
      <c r="Q150" s="230">
        <v>9E-05</v>
      </c>
      <c r="R150" s="230">
        <f>Q150*H150</f>
        <v>0.0020700000000000002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397</v>
      </c>
      <c r="AT150" s="232" t="s">
        <v>411</v>
      </c>
      <c r="AU150" s="232" t="s">
        <v>86</v>
      </c>
      <c r="AY150" s="18" t="s">
        <v>154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83</v>
      </c>
      <c r="BK150" s="233">
        <f>ROUND(I150*H150,2)</f>
        <v>0</v>
      </c>
      <c r="BL150" s="18" t="s">
        <v>267</v>
      </c>
      <c r="BM150" s="232" t="s">
        <v>2002</v>
      </c>
    </row>
    <row r="151" spans="1:65" s="2" customFormat="1" ht="24.15" customHeight="1">
      <c r="A151" s="39"/>
      <c r="B151" s="40"/>
      <c r="C151" s="220" t="s">
        <v>472</v>
      </c>
      <c r="D151" s="220" t="s">
        <v>156</v>
      </c>
      <c r="E151" s="221" t="s">
        <v>2003</v>
      </c>
      <c r="F151" s="222" t="s">
        <v>2004</v>
      </c>
      <c r="G151" s="223" t="s">
        <v>220</v>
      </c>
      <c r="H151" s="224">
        <v>15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40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267</v>
      </c>
      <c r="AT151" s="232" t="s">
        <v>156</v>
      </c>
      <c r="AU151" s="232" t="s">
        <v>86</v>
      </c>
      <c r="AY151" s="18" t="s">
        <v>154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83</v>
      </c>
      <c r="BK151" s="233">
        <f>ROUND(I151*H151,2)</f>
        <v>0</v>
      </c>
      <c r="BL151" s="18" t="s">
        <v>267</v>
      </c>
      <c r="BM151" s="232" t="s">
        <v>2005</v>
      </c>
    </row>
    <row r="152" spans="1:65" s="2" customFormat="1" ht="24.15" customHeight="1">
      <c r="A152" s="39"/>
      <c r="B152" s="40"/>
      <c r="C152" s="278" t="s">
        <v>477</v>
      </c>
      <c r="D152" s="278" t="s">
        <v>411</v>
      </c>
      <c r="E152" s="279" t="s">
        <v>2006</v>
      </c>
      <c r="F152" s="280" t="s">
        <v>2007</v>
      </c>
      <c r="G152" s="281" t="s">
        <v>220</v>
      </c>
      <c r="H152" s="282">
        <v>15</v>
      </c>
      <c r="I152" s="283"/>
      <c r="J152" s="284">
        <f>ROUND(I152*H152,2)</f>
        <v>0</v>
      </c>
      <c r="K152" s="285"/>
      <c r="L152" s="286"/>
      <c r="M152" s="287" t="s">
        <v>1</v>
      </c>
      <c r="N152" s="288" t="s">
        <v>40</v>
      </c>
      <c r="O152" s="92"/>
      <c r="P152" s="230">
        <f>O152*H152</f>
        <v>0</v>
      </c>
      <c r="Q152" s="230">
        <v>0.00015</v>
      </c>
      <c r="R152" s="230">
        <f>Q152*H152</f>
        <v>0.00225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397</v>
      </c>
      <c r="AT152" s="232" t="s">
        <v>411</v>
      </c>
      <c r="AU152" s="232" t="s">
        <v>86</v>
      </c>
      <c r="AY152" s="18" t="s">
        <v>154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83</v>
      </c>
      <c r="BK152" s="233">
        <f>ROUND(I152*H152,2)</f>
        <v>0</v>
      </c>
      <c r="BL152" s="18" t="s">
        <v>267</v>
      </c>
      <c r="BM152" s="232" t="s">
        <v>2008</v>
      </c>
    </row>
    <row r="153" spans="1:65" s="2" customFormat="1" ht="24.15" customHeight="1">
      <c r="A153" s="39"/>
      <c r="B153" s="40"/>
      <c r="C153" s="278" t="s">
        <v>482</v>
      </c>
      <c r="D153" s="278" t="s">
        <v>411</v>
      </c>
      <c r="E153" s="279" t="s">
        <v>2009</v>
      </c>
      <c r="F153" s="280" t="s">
        <v>2010</v>
      </c>
      <c r="G153" s="281" t="s">
        <v>220</v>
      </c>
      <c r="H153" s="282">
        <v>15</v>
      </c>
      <c r="I153" s="283"/>
      <c r="J153" s="284">
        <f>ROUND(I153*H153,2)</f>
        <v>0</v>
      </c>
      <c r="K153" s="285"/>
      <c r="L153" s="286"/>
      <c r="M153" s="287" t="s">
        <v>1</v>
      </c>
      <c r="N153" s="288" t="s">
        <v>40</v>
      </c>
      <c r="O153" s="92"/>
      <c r="P153" s="230">
        <f>O153*H153</f>
        <v>0</v>
      </c>
      <c r="Q153" s="230">
        <v>4E-05</v>
      </c>
      <c r="R153" s="230">
        <f>Q153*H153</f>
        <v>0.0006000000000000001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397</v>
      </c>
      <c r="AT153" s="232" t="s">
        <v>411</v>
      </c>
      <c r="AU153" s="232" t="s">
        <v>86</v>
      </c>
      <c r="AY153" s="18" t="s">
        <v>154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83</v>
      </c>
      <c r="BK153" s="233">
        <f>ROUND(I153*H153,2)</f>
        <v>0</v>
      </c>
      <c r="BL153" s="18" t="s">
        <v>267</v>
      </c>
      <c r="BM153" s="232" t="s">
        <v>2011</v>
      </c>
    </row>
    <row r="154" spans="1:65" s="2" customFormat="1" ht="24.15" customHeight="1">
      <c r="A154" s="39"/>
      <c r="B154" s="40"/>
      <c r="C154" s="220" t="s">
        <v>602</v>
      </c>
      <c r="D154" s="220" t="s">
        <v>156</v>
      </c>
      <c r="E154" s="221" t="s">
        <v>2012</v>
      </c>
      <c r="F154" s="222" t="s">
        <v>2013</v>
      </c>
      <c r="G154" s="223" t="s">
        <v>304</v>
      </c>
      <c r="H154" s="224">
        <v>150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40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267</v>
      </c>
      <c r="AT154" s="232" t="s">
        <v>156</v>
      </c>
      <c r="AU154" s="232" t="s">
        <v>86</v>
      </c>
      <c r="AY154" s="18" t="s">
        <v>154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83</v>
      </c>
      <c r="BK154" s="233">
        <f>ROUND(I154*H154,2)</f>
        <v>0</v>
      </c>
      <c r="BL154" s="18" t="s">
        <v>267</v>
      </c>
      <c r="BM154" s="232" t="s">
        <v>2014</v>
      </c>
    </row>
    <row r="155" spans="1:65" s="2" customFormat="1" ht="24.15" customHeight="1">
      <c r="A155" s="39"/>
      <c r="B155" s="40"/>
      <c r="C155" s="278" t="s">
        <v>610</v>
      </c>
      <c r="D155" s="278" t="s">
        <v>411</v>
      </c>
      <c r="E155" s="279" t="s">
        <v>2015</v>
      </c>
      <c r="F155" s="280" t="s">
        <v>2016</v>
      </c>
      <c r="G155" s="281" t="s">
        <v>304</v>
      </c>
      <c r="H155" s="282">
        <v>172.5</v>
      </c>
      <c r="I155" s="283"/>
      <c r="J155" s="284">
        <f>ROUND(I155*H155,2)</f>
        <v>0</v>
      </c>
      <c r="K155" s="285"/>
      <c r="L155" s="286"/>
      <c r="M155" s="287" t="s">
        <v>1</v>
      </c>
      <c r="N155" s="288" t="s">
        <v>40</v>
      </c>
      <c r="O155" s="92"/>
      <c r="P155" s="230">
        <f>O155*H155</f>
        <v>0</v>
      </c>
      <c r="Q155" s="230">
        <v>7E-05</v>
      </c>
      <c r="R155" s="230">
        <f>Q155*H155</f>
        <v>0.012074999999999999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397</v>
      </c>
      <c r="AT155" s="232" t="s">
        <v>411</v>
      </c>
      <c r="AU155" s="232" t="s">
        <v>86</v>
      </c>
      <c r="AY155" s="18" t="s">
        <v>154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83</v>
      </c>
      <c r="BK155" s="233">
        <f>ROUND(I155*H155,2)</f>
        <v>0</v>
      </c>
      <c r="BL155" s="18" t="s">
        <v>267</v>
      </c>
      <c r="BM155" s="232" t="s">
        <v>2017</v>
      </c>
    </row>
    <row r="156" spans="1:51" s="14" customFormat="1" ht="12">
      <c r="A156" s="14"/>
      <c r="B156" s="245"/>
      <c r="C156" s="246"/>
      <c r="D156" s="236" t="s">
        <v>162</v>
      </c>
      <c r="E156" s="246"/>
      <c r="F156" s="248" t="s">
        <v>2018</v>
      </c>
      <c r="G156" s="246"/>
      <c r="H156" s="249">
        <v>172.5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162</v>
      </c>
      <c r="AU156" s="255" t="s">
        <v>86</v>
      </c>
      <c r="AV156" s="14" t="s">
        <v>86</v>
      </c>
      <c r="AW156" s="14" t="s">
        <v>4</v>
      </c>
      <c r="AX156" s="14" t="s">
        <v>83</v>
      </c>
      <c r="AY156" s="255" t="s">
        <v>154</v>
      </c>
    </row>
    <row r="157" spans="1:65" s="2" customFormat="1" ht="33" customHeight="1">
      <c r="A157" s="39"/>
      <c r="B157" s="40"/>
      <c r="C157" s="220" t="s">
        <v>740</v>
      </c>
      <c r="D157" s="220" t="s">
        <v>156</v>
      </c>
      <c r="E157" s="221" t="s">
        <v>2019</v>
      </c>
      <c r="F157" s="222" t="s">
        <v>2020</v>
      </c>
      <c r="G157" s="223" t="s">
        <v>304</v>
      </c>
      <c r="H157" s="224">
        <v>40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40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267</v>
      </c>
      <c r="AT157" s="232" t="s">
        <v>156</v>
      </c>
      <c r="AU157" s="232" t="s">
        <v>86</v>
      </c>
      <c r="AY157" s="18" t="s">
        <v>154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83</v>
      </c>
      <c r="BK157" s="233">
        <f>ROUND(I157*H157,2)</f>
        <v>0</v>
      </c>
      <c r="BL157" s="18" t="s">
        <v>267</v>
      </c>
      <c r="BM157" s="232" t="s">
        <v>2021</v>
      </c>
    </row>
    <row r="158" spans="1:65" s="2" customFormat="1" ht="24.15" customHeight="1">
      <c r="A158" s="39"/>
      <c r="B158" s="40"/>
      <c r="C158" s="278" t="s">
        <v>748</v>
      </c>
      <c r="D158" s="278" t="s">
        <v>411</v>
      </c>
      <c r="E158" s="279" t="s">
        <v>2022</v>
      </c>
      <c r="F158" s="280" t="s">
        <v>2023</v>
      </c>
      <c r="G158" s="281" t="s">
        <v>304</v>
      </c>
      <c r="H158" s="282">
        <v>46</v>
      </c>
      <c r="I158" s="283"/>
      <c r="J158" s="284">
        <f>ROUND(I158*H158,2)</f>
        <v>0</v>
      </c>
      <c r="K158" s="285"/>
      <c r="L158" s="286"/>
      <c r="M158" s="287" t="s">
        <v>1</v>
      </c>
      <c r="N158" s="288" t="s">
        <v>40</v>
      </c>
      <c r="O158" s="92"/>
      <c r="P158" s="230">
        <f>O158*H158</f>
        <v>0</v>
      </c>
      <c r="Q158" s="230">
        <v>0.0001</v>
      </c>
      <c r="R158" s="230">
        <f>Q158*H158</f>
        <v>0.0046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397</v>
      </c>
      <c r="AT158" s="232" t="s">
        <v>411</v>
      </c>
      <c r="AU158" s="232" t="s">
        <v>86</v>
      </c>
      <c r="AY158" s="18" t="s">
        <v>154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83</v>
      </c>
      <c r="BK158" s="233">
        <f>ROUND(I158*H158,2)</f>
        <v>0</v>
      </c>
      <c r="BL158" s="18" t="s">
        <v>267</v>
      </c>
      <c r="BM158" s="232" t="s">
        <v>2024</v>
      </c>
    </row>
    <row r="159" spans="1:51" s="14" customFormat="1" ht="12">
      <c r="A159" s="14"/>
      <c r="B159" s="245"/>
      <c r="C159" s="246"/>
      <c r="D159" s="236" t="s">
        <v>162</v>
      </c>
      <c r="E159" s="246"/>
      <c r="F159" s="248" t="s">
        <v>2025</v>
      </c>
      <c r="G159" s="246"/>
      <c r="H159" s="249">
        <v>46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162</v>
      </c>
      <c r="AU159" s="255" t="s">
        <v>86</v>
      </c>
      <c r="AV159" s="14" t="s">
        <v>86</v>
      </c>
      <c r="AW159" s="14" t="s">
        <v>4</v>
      </c>
      <c r="AX159" s="14" t="s">
        <v>83</v>
      </c>
      <c r="AY159" s="255" t="s">
        <v>154</v>
      </c>
    </row>
    <row r="160" spans="1:65" s="2" customFormat="1" ht="24.15" customHeight="1">
      <c r="A160" s="39"/>
      <c r="B160" s="40"/>
      <c r="C160" s="220" t="s">
        <v>724</v>
      </c>
      <c r="D160" s="220" t="s">
        <v>156</v>
      </c>
      <c r="E160" s="221" t="s">
        <v>2026</v>
      </c>
      <c r="F160" s="222" t="s">
        <v>2027</v>
      </c>
      <c r="G160" s="223" t="s">
        <v>304</v>
      </c>
      <c r="H160" s="224">
        <v>545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40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267</v>
      </c>
      <c r="AT160" s="232" t="s">
        <v>156</v>
      </c>
      <c r="AU160" s="232" t="s">
        <v>86</v>
      </c>
      <c r="AY160" s="18" t="s">
        <v>154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83</v>
      </c>
      <c r="BK160" s="233">
        <f>ROUND(I160*H160,2)</f>
        <v>0</v>
      </c>
      <c r="BL160" s="18" t="s">
        <v>267</v>
      </c>
      <c r="BM160" s="232" t="s">
        <v>2028</v>
      </c>
    </row>
    <row r="161" spans="1:65" s="2" customFormat="1" ht="16.5" customHeight="1">
      <c r="A161" s="39"/>
      <c r="B161" s="40"/>
      <c r="C161" s="278" t="s">
        <v>728</v>
      </c>
      <c r="D161" s="278" t="s">
        <v>411</v>
      </c>
      <c r="E161" s="279" t="s">
        <v>2029</v>
      </c>
      <c r="F161" s="280" t="s">
        <v>2030</v>
      </c>
      <c r="G161" s="281" t="s">
        <v>304</v>
      </c>
      <c r="H161" s="282">
        <v>563.5</v>
      </c>
      <c r="I161" s="283"/>
      <c r="J161" s="284">
        <f>ROUND(I161*H161,2)</f>
        <v>0</v>
      </c>
      <c r="K161" s="285"/>
      <c r="L161" s="286"/>
      <c r="M161" s="287" t="s">
        <v>1</v>
      </c>
      <c r="N161" s="288" t="s">
        <v>40</v>
      </c>
      <c r="O161" s="92"/>
      <c r="P161" s="230">
        <f>O161*H161</f>
        <v>0</v>
      </c>
      <c r="Q161" s="230">
        <v>0.00012</v>
      </c>
      <c r="R161" s="230">
        <f>Q161*H161</f>
        <v>0.06762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397</v>
      </c>
      <c r="AT161" s="232" t="s">
        <v>411</v>
      </c>
      <c r="AU161" s="232" t="s">
        <v>86</v>
      </c>
      <c r="AY161" s="18" t="s">
        <v>154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83</v>
      </c>
      <c r="BK161" s="233">
        <f>ROUND(I161*H161,2)</f>
        <v>0</v>
      </c>
      <c r="BL161" s="18" t="s">
        <v>267</v>
      </c>
      <c r="BM161" s="232" t="s">
        <v>2031</v>
      </c>
    </row>
    <row r="162" spans="1:51" s="14" customFormat="1" ht="12">
      <c r="A162" s="14"/>
      <c r="B162" s="245"/>
      <c r="C162" s="246"/>
      <c r="D162" s="236" t="s">
        <v>162</v>
      </c>
      <c r="E162" s="246"/>
      <c r="F162" s="248" t="s">
        <v>2032</v>
      </c>
      <c r="G162" s="246"/>
      <c r="H162" s="249">
        <v>563.5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162</v>
      </c>
      <c r="AU162" s="255" t="s">
        <v>86</v>
      </c>
      <c r="AV162" s="14" t="s">
        <v>86</v>
      </c>
      <c r="AW162" s="14" t="s">
        <v>4</v>
      </c>
      <c r="AX162" s="14" t="s">
        <v>83</v>
      </c>
      <c r="AY162" s="255" t="s">
        <v>154</v>
      </c>
    </row>
    <row r="163" spans="1:65" s="2" customFormat="1" ht="16.5" customHeight="1">
      <c r="A163" s="39"/>
      <c r="B163" s="40"/>
      <c r="C163" s="278" t="s">
        <v>734</v>
      </c>
      <c r="D163" s="278" t="s">
        <v>411</v>
      </c>
      <c r="E163" s="279" t="s">
        <v>2033</v>
      </c>
      <c r="F163" s="280" t="s">
        <v>2034</v>
      </c>
      <c r="G163" s="281" t="s">
        <v>304</v>
      </c>
      <c r="H163" s="282">
        <v>63.25</v>
      </c>
      <c r="I163" s="283"/>
      <c r="J163" s="284">
        <f>ROUND(I163*H163,2)</f>
        <v>0</v>
      </c>
      <c r="K163" s="285"/>
      <c r="L163" s="286"/>
      <c r="M163" s="287" t="s">
        <v>1</v>
      </c>
      <c r="N163" s="288" t="s">
        <v>40</v>
      </c>
      <c r="O163" s="92"/>
      <c r="P163" s="230">
        <f>O163*H163</f>
        <v>0</v>
      </c>
      <c r="Q163" s="230">
        <v>0.00012</v>
      </c>
      <c r="R163" s="230">
        <f>Q163*H163</f>
        <v>0.00759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397</v>
      </c>
      <c r="AT163" s="232" t="s">
        <v>411</v>
      </c>
      <c r="AU163" s="232" t="s">
        <v>86</v>
      </c>
      <c r="AY163" s="18" t="s">
        <v>154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83</v>
      </c>
      <c r="BK163" s="233">
        <f>ROUND(I163*H163,2)</f>
        <v>0</v>
      </c>
      <c r="BL163" s="18" t="s">
        <v>267</v>
      </c>
      <c r="BM163" s="232" t="s">
        <v>2035</v>
      </c>
    </row>
    <row r="164" spans="1:51" s="14" customFormat="1" ht="12">
      <c r="A164" s="14"/>
      <c r="B164" s="245"/>
      <c r="C164" s="246"/>
      <c r="D164" s="236" t="s">
        <v>162</v>
      </c>
      <c r="E164" s="246"/>
      <c r="F164" s="248" t="s">
        <v>2036</v>
      </c>
      <c r="G164" s="246"/>
      <c r="H164" s="249">
        <v>63.25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162</v>
      </c>
      <c r="AU164" s="255" t="s">
        <v>86</v>
      </c>
      <c r="AV164" s="14" t="s">
        <v>86</v>
      </c>
      <c r="AW164" s="14" t="s">
        <v>4</v>
      </c>
      <c r="AX164" s="14" t="s">
        <v>83</v>
      </c>
      <c r="AY164" s="255" t="s">
        <v>154</v>
      </c>
    </row>
    <row r="165" spans="1:65" s="2" customFormat="1" ht="33" customHeight="1">
      <c r="A165" s="39"/>
      <c r="B165" s="40"/>
      <c r="C165" s="220" t="s">
        <v>713</v>
      </c>
      <c r="D165" s="220" t="s">
        <v>156</v>
      </c>
      <c r="E165" s="221" t="s">
        <v>2037</v>
      </c>
      <c r="F165" s="222" t="s">
        <v>2038</v>
      </c>
      <c r="G165" s="223" t="s">
        <v>304</v>
      </c>
      <c r="H165" s="224">
        <v>750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40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267</v>
      </c>
      <c r="AT165" s="232" t="s">
        <v>156</v>
      </c>
      <c r="AU165" s="232" t="s">
        <v>86</v>
      </c>
      <c r="AY165" s="18" t="s">
        <v>154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83</v>
      </c>
      <c r="BK165" s="233">
        <f>ROUND(I165*H165,2)</f>
        <v>0</v>
      </c>
      <c r="BL165" s="18" t="s">
        <v>267</v>
      </c>
      <c r="BM165" s="232" t="s">
        <v>2039</v>
      </c>
    </row>
    <row r="166" spans="1:65" s="2" customFormat="1" ht="24.15" customHeight="1">
      <c r="A166" s="39"/>
      <c r="B166" s="40"/>
      <c r="C166" s="278" t="s">
        <v>720</v>
      </c>
      <c r="D166" s="278" t="s">
        <v>411</v>
      </c>
      <c r="E166" s="279" t="s">
        <v>2040</v>
      </c>
      <c r="F166" s="280" t="s">
        <v>2041</v>
      </c>
      <c r="G166" s="281" t="s">
        <v>304</v>
      </c>
      <c r="H166" s="282">
        <v>862.5</v>
      </c>
      <c r="I166" s="283"/>
      <c r="J166" s="284">
        <f>ROUND(I166*H166,2)</f>
        <v>0</v>
      </c>
      <c r="K166" s="285"/>
      <c r="L166" s="286"/>
      <c r="M166" s="287" t="s">
        <v>1</v>
      </c>
      <c r="N166" s="288" t="s">
        <v>40</v>
      </c>
      <c r="O166" s="92"/>
      <c r="P166" s="230">
        <f>O166*H166</f>
        <v>0</v>
      </c>
      <c r="Q166" s="230">
        <v>0.00017</v>
      </c>
      <c r="R166" s="230">
        <f>Q166*H166</f>
        <v>0.146625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397</v>
      </c>
      <c r="AT166" s="232" t="s">
        <v>411</v>
      </c>
      <c r="AU166" s="232" t="s">
        <v>86</v>
      </c>
      <c r="AY166" s="18" t="s">
        <v>154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83</v>
      </c>
      <c r="BK166" s="233">
        <f>ROUND(I166*H166,2)</f>
        <v>0</v>
      </c>
      <c r="BL166" s="18" t="s">
        <v>267</v>
      </c>
      <c r="BM166" s="232" t="s">
        <v>2042</v>
      </c>
    </row>
    <row r="167" spans="1:51" s="14" customFormat="1" ht="12">
      <c r="A167" s="14"/>
      <c r="B167" s="245"/>
      <c r="C167" s="246"/>
      <c r="D167" s="236" t="s">
        <v>162</v>
      </c>
      <c r="E167" s="246"/>
      <c r="F167" s="248" t="s">
        <v>2043</v>
      </c>
      <c r="G167" s="246"/>
      <c r="H167" s="249">
        <v>862.5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162</v>
      </c>
      <c r="AU167" s="255" t="s">
        <v>86</v>
      </c>
      <c r="AV167" s="14" t="s">
        <v>86</v>
      </c>
      <c r="AW167" s="14" t="s">
        <v>4</v>
      </c>
      <c r="AX167" s="14" t="s">
        <v>83</v>
      </c>
      <c r="AY167" s="255" t="s">
        <v>154</v>
      </c>
    </row>
    <row r="168" spans="1:65" s="2" customFormat="1" ht="24.15" customHeight="1">
      <c r="A168" s="39"/>
      <c r="B168" s="40"/>
      <c r="C168" s="220" t="s">
        <v>615</v>
      </c>
      <c r="D168" s="220" t="s">
        <v>156</v>
      </c>
      <c r="E168" s="221" t="s">
        <v>2044</v>
      </c>
      <c r="F168" s="222" t="s">
        <v>2045</v>
      </c>
      <c r="G168" s="223" t="s">
        <v>304</v>
      </c>
      <c r="H168" s="224">
        <v>5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40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267</v>
      </c>
      <c r="AT168" s="232" t="s">
        <v>156</v>
      </c>
      <c r="AU168" s="232" t="s">
        <v>86</v>
      </c>
      <c r="AY168" s="18" t="s">
        <v>154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83</v>
      </c>
      <c r="BK168" s="233">
        <f>ROUND(I168*H168,2)</f>
        <v>0</v>
      </c>
      <c r="BL168" s="18" t="s">
        <v>267</v>
      </c>
      <c r="BM168" s="232" t="s">
        <v>2046</v>
      </c>
    </row>
    <row r="169" spans="1:65" s="2" customFormat="1" ht="24.15" customHeight="1">
      <c r="A169" s="39"/>
      <c r="B169" s="40"/>
      <c r="C169" s="278" t="s">
        <v>621</v>
      </c>
      <c r="D169" s="278" t="s">
        <v>411</v>
      </c>
      <c r="E169" s="279" t="s">
        <v>2047</v>
      </c>
      <c r="F169" s="280" t="s">
        <v>2048</v>
      </c>
      <c r="G169" s="281" t="s">
        <v>304</v>
      </c>
      <c r="H169" s="282">
        <v>5.75</v>
      </c>
      <c r="I169" s="283"/>
      <c r="J169" s="284">
        <f>ROUND(I169*H169,2)</f>
        <v>0</v>
      </c>
      <c r="K169" s="285"/>
      <c r="L169" s="286"/>
      <c r="M169" s="287" t="s">
        <v>1</v>
      </c>
      <c r="N169" s="288" t="s">
        <v>40</v>
      </c>
      <c r="O169" s="92"/>
      <c r="P169" s="230">
        <f>O169*H169</f>
        <v>0</v>
      </c>
      <c r="Q169" s="230">
        <v>0.00064</v>
      </c>
      <c r="R169" s="230">
        <f>Q169*H169</f>
        <v>0.00368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397</v>
      </c>
      <c r="AT169" s="232" t="s">
        <v>411</v>
      </c>
      <c r="AU169" s="232" t="s">
        <v>86</v>
      </c>
      <c r="AY169" s="18" t="s">
        <v>154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83</v>
      </c>
      <c r="BK169" s="233">
        <f>ROUND(I169*H169,2)</f>
        <v>0</v>
      </c>
      <c r="BL169" s="18" t="s">
        <v>267</v>
      </c>
      <c r="BM169" s="232" t="s">
        <v>2049</v>
      </c>
    </row>
    <row r="170" spans="1:51" s="14" customFormat="1" ht="12">
      <c r="A170" s="14"/>
      <c r="B170" s="245"/>
      <c r="C170" s="246"/>
      <c r="D170" s="236" t="s">
        <v>162</v>
      </c>
      <c r="E170" s="246"/>
      <c r="F170" s="248" t="s">
        <v>2050</v>
      </c>
      <c r="G170" s="246"/>
      <c r="H170" s="249">
        <v>5.75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162</v>
      </c>
      <c r="AU170" s="255" t="s">
        <v>86</v>
      </c>
      <c r="AV170" s="14" t="s">
        <v>86</v>
      </c>
      <c r="AW170" s="14" t="s">
        <v>4</v>
      </c>
      <c r="AX170" s="14" t="s">
        <v>83</v>
      </c>
      <c r="AY170" s="255" t="s">
        <v>154</v>
      </c>
    </row>
    <row r="171" spans="1:65" s="2" customFormat="1" ht="33" customHeight="1">
      <c r="A171" s="39"/>
      <c r="B171" s="40"/>
      <c r="C171" s="220" t="s">
        <v>695</v>
      </c>
      <c r="D171" s="220" t="s">
        <v>156</v>
      </c>
      <c r="E171" s="221" t="s">
        <v>2051</v>
      </c>
      <c r="F171" s="222" t="s">
        <v>2052</v>
      </c>
      <c r="G171" s="223" t="s">
        <v>304</v>
      </c>
      <c r="H171" s="224">
        <v>370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40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267</v>
      </c>
      <c r="AT171" s="232" t="s">
        <v>156</v>
      </c>
      <c r="AU171" s="232" t="s">
        <v>86</v>
      </c>
      <c r="AY171" s="18" t="s">
        <v>154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83</v>
      </c>
      <c r="BK171" s="233">
        <f>ROUND(I171*H171,2)</f>
        <v>0</v>
      </c>
      <c r="BL171" s="18" t="s">
        <v>267</v>
      </c>
      <c r="BM171" s="232" t="s">
        <v>2053</v>
      </c>
    </row>
    <row r="172" spans="1:65" s="2" customFormat="1" ht="24.15" customHeight="1">
      <c r="A172" s="39"/>
      <c r="B172" s="40"/>
      <c r="C172" s="278" t="s">
        <v>702</v>
      </c>
      <c r="D172" s="278" t="s">
        <v>411</v>
      </c>
      <c r="E172" s="279" t="s">
        <v>2054</v>
      </c>
      <c r="F172" s="280" t="s">
        <v>2055</v>
      </c>
      <c r="G172" s="281" t="s">
        <v>304</v>
      </c>
      <c r="H172" s="282">
        <v>34.5</v>
      </c>
      <c r="I172" s="283"/>
      <c r="J172" s="284">
        <f>ROUND(I172*H172,2)</f>
        <v>0</v>
      </c>
      <c r="K172" s="285"/>
      <c r="L172" s="286"/>
      <c r="M172" s="287" t="s">
        <v>1</v>
      </c>
      <c r="N172" s="288" t="s">
        <v>40</v>
      </c>
      <c r="O172" s="92"/>
      <c r="P172" s="230">
        <f>O172*H172</f>
        <v>0</v>
      </c>
      <c r="Q172" s="230">
        <v>0.00016</v>
      </c>
      <c r="R172" s="230">
        <f>Q172*H172</f>
        <v>0.005520000000000001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397</v>
      </c>
      <c r="AT172" s="232" t="s">
        <v>411</v>
      </c>
      <c r="AU172" s="232" t="s">
        <v>86</v>
      </c>
      <c r="AY172" s="18" t="s">
        <v>154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83</v>
      </c>
      <c r="BK172" s="233">
        <f>ROUND(I172*H172,2)</f>
        <v>0</v>
      </c>
      <c r="BL172" s="18" t="s">
        <v>267</v>
      </c>
      <c r="BM172" s="232" t="s">
        <v>2056</v>
      </c>
    </row>
    <row r="173" spans="1:51" s="14" customFormat="1" ht="12">
      <c r="A173" s="14"/>
      <c r="B173" s="245"/>
      <c r="C173" s="246"/>
      <c r="D173" s="236" t="s">
        <v>162</v>
      </c>
      <c r="E173" s="246"/>
      <c r="F173" s="248" t="s">
        <v>2057</v>
      </c>
      <c r="G173" s="246"/>
      <c r="H173" s="249">
        <v>34.5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162</v>
      </c>
      <c r="AU173" s="255" t="s">
        <v>86</v>
      </c>
      <c r="AV173" s="14" t="s">
        <v>86</v>
      </c>
      <c r="AW173" s="14" t="s">
        <v>4</v>
      </c>
      <c r="AX173" s="14" t="s">
        <v>83</v>
      </c>
      <c r="AY173" s="255" t="s">
        <v>154</v>
      </c>
    </row>
    <row r="174" spans="1:65" s="2" customFormat="1" ht="24.15" customHeight="1">
      <c r="A174" s="39"/>
      <c r="B174" s="40"/>
      <c r="C174" s="278" t="s">
        <v>707</v>
      </c>
      <c r="D174" s="278" t="s">
        <v>411</v>
      </c>
      <c r="E174" s="279" t="s">
        <v>2058</v>
      </c>
      <c r="F174" s="280" t="s">
        <v>2059</v>
      </c>
      <c r="G174" s="281" t="s">
        <v>304</v>
      </c>
      <c r="H174" s="282">
        <v>391</v>
      </c>
      <c r="I174" s="283"/>
      <c r="J174" s="284">
        <f>ROUND(I174*H174,2)</f>
        <v>0</v>
      </c>
      <c r="K174" s="285"/>
      <c r="L174" s="286"/>
      <c r="M174" s="287" t="s">
        <v>1</v>
      </c>
      <c r="N174" s="288" t="s">
        <v>40</v>
      </c>
      <c r="O174" s="92"/>
      <c r="P174" s="230">
        <f>O174*H174</f>
        <v>0</v>
      </c>
      <c r="Q174" s="230">
        <v>0.00025</v>
      </c>
      <c r="R174" s="230">
        <f>Q174*H174</f>
        <v>0.09775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397</v>
      </c>
      <c r="AT174" s="232" t="s">
        <v>411</v>
      </c>
      <c r="AU174" s="232" t="s">
        <v>86</v>
      </c>
      <c r="AY174" s="18" t="s">
        <v>154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83</v>
      </c>
      <c r="BK174" s="233">
        <f>ROUND(I174*H174,2)</f>
        <v>0</v>
      </c>
      <c r="BL174" s="18" t="s">
        <v>267</v>
      </c>
      <c r="BM174" s="232" t="s">
        <v>2060</v>
      </c>
    </row>
    <row r="175" spans="1:51" s="14" customFormat="1" ht="12">
      <c r="A175" s="14"/>
      <c r="B175" s="245"/>
      <c r="C175" s="246"/>
      <c r="D175" s="236" t="s">
        <v>162</v>
      </c>
      <c r="E175" s="246"/>
      <c r="F175" s="248" t="s">
        <v>2061</v>
      </c>
      <c r="G175" s="246"/>
      <c r="H175" s="249">
        <v>391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162</v>
      </c>
      <c r="AU175" s="255" t="s">
        <v>86</v>
      </c>
      <c r="AV175" s="14" t="s">
        <v>86</v>
      </c>
      <c r="AW175" s="14" t="s">
        <v>4</v>
      </c>
      <c r="AX175" s="14" t="s">
        <v>83</v>
      </c>
      <c r="AY175" s="255" t="s">
        <v>154</v>
      </c>
    </row>
    <row r="176" spans="1:65" s="2" customFormat="1" ht="24.15" customHeight="1">
      <c r="A176" s="39"/>
      <c r="B176" s="40"/>
      <c r="C176" s="220" t="s">
        <v>649</v>
      </c>
      <c r="D176" s="220" t="s">
        <v>156</v>
      </c>
      <c r="E176" s="221" t="s">
        <v>2062</v>
      </c>
      <c r="F176" s="222" t="s">
        <v>2063</v>
      </c>
      <c r="G176" s="223" t="s">
        <v>304</v>
      </c>
      <c r="H176" s="224">
        <v>130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40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267</v>
      </c>
      <c r="AT176" s="232" t="s">
        <v>156</v>
      </c>
      <c r="AU176" s="232" t="s">
        <v>86</v>
      </c>
      <c r="AY176" s="18" t="s">
        <v>154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83</v>
      </c>
      <c r="BK176" s="233">
        <f>ROUND(I176*H176,2)</f>
        <v>0</v>
      </c>
      <c r="BL176" s="18" t="s">
        <v>267</v>
      </c>
      <c r="BM176" s="232" t="s">
        <v>2064</v>
      </c>
    </row>
    <row r="177" spans="1:65" s="2" customFormat="1" ht="24.15" customHeight="1">
      <c r="A177" s="39"/>
      <c r="B177" s="40"/>
      <c r="C177" s="278" t="s">
        <v>659</v>
      </c>
      <c r="D177" s="278" t="s">
        <v>411</v>
      </c>
      <c r="E177" s="279" t="s">
        <v>2065</v>
      </c>
      <c r="F177" s="280" t="s">
        <v>2066</v>
      </c>
      <c r="G177" s="281" t="s">
        <v>304</v>
      </c>
      <c r="H177" s="282">
        <v>28.75</v>
      </c>
      <c r="I177" s="283"/>
      <c r="J177" s="284">
        <f>ROUND(I177*H177,2)</f>
        <v>0</v>
      </c>
      <c r="K177" s="285"/>
      <c r="L177" s="286"/>
      <c r="M177" s="287" t="s">
        <v>1</v>
      </c>
      <c r="N177" s="288" t="s">
        <v>40</v>
      </c>
      <c r="O177" s="92"/>
      <c r="P177" s="230">
        <f>O177*H177</f>
        <v>0</v>
      </c>
      <c r="Q177" s="230">
        <v>0.00034</v>
      </c>
      <c r="R177" s="230">
        <f>Q177*H177</f>
        <v>0.009775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397</v>
      </c>
      <c r="AT177" s="232" t="s">
        <v>411</v>
      </c>
      <c r="AU177" s="232" t="s">
        <v>86</v>
      </c>
      <c r="AY177" s="18" t="s">
        <v>154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83</v>
      </c>
      <c r="BK177" s="233">
        <f>ROUND(I177*H177,2)</f>
        <v>0</v>
      </c>
      <c r="BL177" s="18" t="s">
        <v>267</v>
      </c>
      <c r="BM177" s="232" t="s">
        <v>2067</v>
      </c>
    </row>
    <row r="178" spans="1:51" s="14" customFormat="1" ht="12">
      <c r="A178" s="14"/>
      <c r="B178" s="245"/>
      <c r="C178" s="246"/>
      <c r="D178" s="236" t="s">
        <v>162</v>
      </c>
      <c r="E178" s="246"/>
      <c r="F178" s="248" t="s">
        <v>2068</v>
      </c>
      <c r="G178" s="246"/>
      <c r="H178" s="249">
        <v>28.75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162</v>
      </c>
      <c r="AU178" s="255" t="s">
        <v>86</v>
      </c>
      <c r="AV178" s="14" t="s">
        <v>86</v>
      </c>
      <c r="AW178" s="14" t="s">
        <v>4</v>
      </c>
      <c r="AX178" s="14" t="s">
        <v>83</v>
      </c>
      <c r="AY178" s="255" t="s">
        <v>154</v>
      </c>
    </row>
    <row r="179" spans="1:65" s="2" customFormat="1" ht="24.15" customHeight="1">
      <c r="A179" s="39"/>
      <c r="B179" s="40"/>
      <c r="C179" s="278" t="s">
        <v>686</v>
      </c>
      <c r="D179" s="278" t="s">
        <v>411</v>
      </c>
      <c r="E179" s="279" t="s">
        <v>2069</v>
      </c>
      <c r="F179" s="280" t="s">
        <v>2070</v>
      </c>
      <c r="G179" s="281" t="s">
        <v>304</v>
      </c>
      <c r="H179" s="282">
        <v>120.75</v>
      </c>
      <c r="I179" s="283"/>
      <c r="J179" s="284">
        <f>ROUND(I179*H179,2)</f>
        <v>0</v>
      </c>
      <c r="K179" s="285"/>
      <c r="L179" s="286"/>
      <c r="M179" s="287" t="s">
        <v>1</v>
      </c>
      <c r="N179" s="288" t="s">
        <v>40</v>
      </c>
      <c r="O179" s="92"/>
      <c r="P179" s="230">
        <f>O179*H179</f>
        <v>0</v>
      </c>
      <c r="Q179" s="230">
        <v>0.00053</v>
      </c>
      <c r="R179" s="230">
        <f>Q179*H179</f>
        <v>0.0639975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397</v>
      </c>
      <c r="AT179" s="232" t="s">
        <v>411</v>
      </c>
      <c r="AU179" s="232" t="s">
        <v>86</v>
      </c>
      <c r="AY179" s="18" t="s">
        <v>154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83</v>
      </c>
      <c r="BK179" s="233">
        <f>ROUND(I179*H179,2)</f>
        <v>0</v>
      </c>
      <c r="BL179" s="18" t="s">
        <v>267</v>
      </c>
      <c r="BM179" s="232" t="s">
        <v>2071</v>
      </c>
    </row>
    <row r="180" spans="1:51" s="14" customFormat="1" ht="12">
      <c r="A180" s="14"/>
      <c r="B180" s="245"/>
      <c r="C180" s="246"/>
      <c r="D180" s="236" t="s">
        <v>162</v>
      </c>
      <c r="E180" s="246"/>
      <c r="F180" s="248" t="s">
        <v>2072</v>
      </c>
      <c r="G180" s="246"/>
      <c r="H180" s="249">
        <v>120.75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162</v>
      </c>
      <c r="AU180" s="255" t="s">
        <v>86</v>
      </c>
      <c r="AV180" s="14" t="s">
        <v>86</v>
      </c>
      <c r="AW180" s="14" t="s">
        <v>4</v>
      </c>
      <c r="AX180" s="14" t="s">
        <v>83</v>
      </c>
      <c r="AY180" s="255" t="s">
        <v>154</v>
      </c>
    </row>
    <row r="181" spans="1:65" s="2" customFormat="1" ht="24.15" customHeight="1">
      <c r="A181" s="39"/>
      <c r="B181" s="40"/>
      <c r="C181" s="220" t="s">
        <v>627</v>
      </c>
      <c r="D181" s="220" t="s">
        <v>156</v>
      </c>
      <c r="E181" s="221" t="s">
        <v>2073</v>
      </c>
      <c r="F181" s="222" t="s">
        <v>2074</v>
      </c>
      <c r="G181" s="223" t="s">
        <v>304</v>
      </c>
      <c r="H181" s="224">
        <v>15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40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267</v>
      </c>
      <c r="AT181" s="232" t="s">
        <v>156</v>
      </c>
      <c r="AU181" s="232" t="s">
        <v>86</v>
      </c>
      <c r="AY181" s="18" t="s">
        <v>154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83</v>
      </c>
      <c r="BK181" s="233">
        <f>ROUND(I181*H181,2)</f>
        <v>0</v>
      </c>
      <c r="BL181" s="18" t="s">
        <v>267</v>
      </c>
      <c r="BM181" s="232" t="s">
        <v>2075</v>
      </c>
    </row>
    <row r="182" spans="1:65" s="2" customFormat="1" ht="24.15" customHeight="1">
      <c r="A182" s="39"/>
      <c r="B182" s="40"/>
      <c r="C182" s="278" t="s">
        <v>631</v>
      </c>
      <c r="D182" s="278" t="s">
        <v>411</v>
      </c>
      <c r="E182" s="279" t="s">
        <v>2076</v>
      </c>
      <c r="F182" s="280" t="s">
        <v>2077</v>
      </c>
      <c r="G182" s="281" t="s">
        <v>304</v>
      </c>
      <c r="H182" s="282">
        <v>17.25</v>
      </c>
      <c r="I182" s="283"/>
      <c r="J182" s="284">
        <f>ROUND(I182*H182,2)</f>
        <v>0</v>
      </c>
      <c r="K182" s="285"/>
      <c r="L182" s="286"/>
      <c r="M182" s="287" t="s">
        <v>1</v>
      </c>
      <c r="N182" s="288" t="s">
        <v>40</v>
      </c>
      <c r="O182" s="92"/>
      <c r="P182" s="230">
        <f>O182*H182</f>
        <v>0</v>
      </c>
      <c r="Q182" s="230">
        <v>0.00077</v>
      </c>
      <c r="R182" s="230">
        <f>Q182*H182</f>
        <v>0.0132825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397</v>
      </c>
      <c r="AT182" s="232" t="s">
        <v>411</v>
      </c>
      <c r="AU182" s="232" t="s">
        <v>86</v>
      </c>
      <c r="AY182" s="18" t="s">
        <v>154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83</v>
      </c>
      <c r="BK182" s="233">
        <f>ROUND(I182*H182,2)</f>
        <v>0</v>
      </c>
      <c r="BL182" s="18" t="s">
        <v>267</v>
      </c>
      <c r="BM182" s="232" t="s">
        <v>2078</v>
      </c>
    </row>
    <row r="183" spans="1:51" s="14" customFormat="1" ht="12">
      <c r="A183" s="14"/>
      <c r="B183" s="245"/>
      <c r="C183" s="246"/>
      <c r="D183" s="236" t="s">
        <v>162</v>
      </c>
      <c r="E183" s="246"/>
      <c r="F183" s="248" t="s">
        <v>2079</v>
      </c>
      <c r="G183" s="246"/>
      <c r="H183" s="249">
        <v>17.25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162</v>
      </c>
      <c r="AU183" s="255" t="s">
        <v>86</v>
      </c>
      <c r="AV183" s="14" t="s">
        <v>86</v>
      </c>
      <c r="AW183" s="14" t="s">
        <v>4</v>
      </c>
      <c r="AX183" s="14" t="s">
        <v>83</v>
      </c>
      <c r="AY183" s="255" t="s">
        <v>154</v>
      </c>
    </row>
    <row r="184" spans="1:65" s="2" customFormat="1" ht="24.15" customHeight="1">
      <c r="A184" s="39"/>
      <c r="B184" s="40"/>
      <c r="C184" s="220" t="s">
        <v>217</v>
      </c>
      <c r="D184" s="220" t="s">
        <v>156</v>
      </c>
      <c r="E184" s="221" t="s">
        <v>2080</v>
      </c>
      <c r="F184" s="222" t="s">
        <v>2081</v>
      </c>
      <c r="G184" s="223" t="s">
        <v>220</v>
      </c>
      <c r="H184" s="224">
        <v>166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40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267</v>
      </c>
      <c r="AT184" s="232" t="s">
        <v>156</v>
      </c>
      <c r="AU184" s="232" t="s">
        <v>86</v>
      </c>
      <c r="AY184" s="18" t="s">
        <v>154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83</v>
      </c>
      <c r="BK184" s="233">
        <f>ROUND(I184*H184,2)</f>
        <v>0</v>
      </c>
      <c r="BL184" s="18" t="s">
        <v>267</v>
      </c>
      <c r="BM184" s="232" t="s">
        <v>2082</v>
      </c>
    </row>
    <row r="185" spans="1:65" s="2" customFormat="1" ht="24.15" customHeight="1">
      <c r="A185" s="39"/>
      <c r="B185" s="40"/>
      <c r="C185" s="220" t="s">
        <v>209</v>
      </c>
      <c r="D185" s="220" t="s">
        <v>156</v>
      </c>
      <c r="E185" s="221" t="s">
        <v>2083</v>
      </c>
      <c r="F185" s="222" t="s">
        <v>2084</v>
      </c>
      <c r="G185" s="223" t="s">
        <v>220</v>
      </c>
      <c r="H185" s="224">
        <v>52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40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267</v>
      </c>
      <c r="AT185" s="232" t="s">
        <v>156</v>
      </c>
      <c r="AU185" s="232" t="s">
        <v>86</v>
      </c>
      <c r="AY185" s="18" t="s">
        <v>154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83</v>
      </c>
      <c r="BK185" s="233">
        <f>ROUND(I185*H185,2)</f>
        <v>0</v>
      </c>
      <c r="BL185" s="18" t="s">
        <v>267</v>
      </c>
      <c r="BM185" s="232" t="s">
        <v>2085</v>
      </c>
    </row>
    <row r="186" spans="1:65" s="2" customFormat="1" ht="24.15" customHeight="1">
      <c r="A186" s="39"/>
      <c r="B186" s="40"/>
      <c r="C186" s="220" t="s">
        <v>202</v>
      </c>
      <c r="D186" s="220" t="s">
        <v>156</v>
      </c>
      <c r="E186" s="221" t="s">
        <v>2086</v>
      </c>
      <c r="F186" s="222" t="s">
        <v>2087</v>
      </c>
      <c r="G186" s="223" t="s">
        <v>220</v>
      </c>
      <c r="H186" s="224">
        <v>22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40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267</v>
      </c>
      <c r="AT186" s="232" t="s">
        <v>156</v>
      </c>
      <c r="AU186" s="232" t="s">
        <v>86</v>
      </c>
      <c r="AY186" s="18" t="s">
        <v>154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83</v>
      </c>
      <c r="BK186" s="233">
        <f>ROUND(I186*H186,2)</f>
        <v>0</v>
      </c>
      <c r="BL186" s="18" t="s">
        <v>267</v>
      </c>
      <c r="BM186" s="232" t="s">
        <v>2088</v>
      </c>
    </row>
    <row r="187" spans="1:65" s="2" customFormat="1" ht="24.15" customHeight="1">
      <c r="A187" s="39"/>
      <c r="B187" s="40"/>
      <c r="C187" s="220" t="s">
        <v>589</v>
      </c>
      <c r="D187" s="220" t="s">
        <v>156</v>
      </c>
      <c r="E187" s="221" t="s">
        <v>2089</v>
      </c>
      <c r="F187" s="222" t="s">
        <v>2090</v>
      </c>
      <c r="G187" s="223" t="s">
        <v>220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40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267</v>
      </c>
      <c r="AT187" s="232" t="s">
        <v>156</v>
      </c>
      <c r="AU187" s="232" t="s">
        <v>86</v>
      </c>
      <c r="AY187" s="18" t="s">
        <v>154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83</v>
      </c>
      <c r="BK187" s="233">
        <f>ROUND(I187*H187,2)</f>
        <v>0</v>
      </c>
      <c r="BL187" s="18" t="s">
        <v>267</v>
      </c>
      <c r="BM187" s="232" t="s">
        <v>2091</v>
      </c>
    </row>
    <row r="188" spans="1:65" s="2" customFormat="1" ht="21.75" customHeight="1">
      <c r="A188" s="39"/>
      <c r="B188" s="40"/>
      <c r="C188" s="278" t="s">
        <v>597</v>
      </c>
      <c r="D188" s="278" t="s">
        <v>411</v>
      </c>
      <c r="E188" s="279" t="s">
        <v>2092</v>
      </c>
      <c r="F188" s="280" t="s">
        <v>2093</v>
      </c>
      <c r="G188" s="281" t="s">
        <v>220</v>
      </c>
      <c r="H188" s="282">
        <v>1</v>
      </c>
      <c r="I188" s="283"/>
      <c r="J188" s="284">
        <f>ROUND(I188*H188,2)</f>
        <v>0</v>
      </c>
      <c r="K188" s="285"/>
      <c r="L188" s="286"/>
      <c r="M188" s="287" t="s">
        <v>1</v>
      </c>
      <c r="N188" s="288" t="s">
        <v>40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397</v>
      </c>
      <c r="AT188" s="232" t="s">
        <v>411</v>
      </c>
      <c r="AU188" s="232" t="s">
        <v>86</v>
      </c>
      <c r="AY188" s="18" t="s">
        <v>154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83</v>
      </c>
      <c r="BK188" s="233">
        <f>ROUND(I188*H188,2)</f>
        <v>0</v>
      </c>
      <c r="BL188" s="18" t="s">
        <v>267</v>
      </c>
      <c r="BM188" s="232" t="s">
        <v>2094</v>
      </c>
    </row>
    <row r="189" spans="1:65" s="2" customFormat="1" ht="24.15" customHeight="1">
      <c r="A189" s="39"/>
      <c r="B189" s="40"/>
      <c r="C189" s="220" t="s">
        <v>83</v>
      </c>
      <c r="D189" s="220" t="s">
        <v>156</v>
      </c>
      <c r="E189" s="221" t="s">
        <v>2095</v>
      </c>
      <c r="F189" s="222" t="s">
        <v>2096</v>
      </c>
      <c r="G189" s="223" t="s">
        <v>220</v>
      </c>
      <c r="H189" s="224">
        <v>6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40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267</v>
      </c>
      <c r="AT189" s="232" t="s">
        <v>156</v>
      </c>
      <c r="AU189" s="232" t="s">
        <v>86</v>
      </c>
      <c r="AY189" s="18" t="s">
        <v>154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83</v>
      </c>
      <c r="BK189" s="233">
        <f>ROUND(I189*H189,2)</f>
        <v>0</v>
      </c>
      <c r="BL189" s="18" t="s">
        <v>267</v>
      </c>
      <c r="BM189" s="232" t="s">
        <v>2097</v>
      </c>
    </row>
    <row r="190" spans="1:65" s="2" customFormat="1" ht="16.5" customHeight="1">
      <c r="A190" s="39"/>
      <c r="B190" s="40"/>
      <c r="C190" s="278" t="s">
        <v>86</v>
      </c>
      <c r="D190" s="278" t="s">
        <v>411</v>
      </c>
      <c r="E190" s="279" t="s">
        <v>2098</v>
      </c>
      <c r="F190" s="280" t="s">
        <v>2099</v>
      </c>
      <c r="G190" s="281" t="s">
        <v>220</v>
      </c>
      <c r="H190" s="282">
        <v>1</v>
      </c>
      <c r="I190" s="283"/>
      <c r="J190" s="284">
        <f>ROUND(I190*H190,2)</f>
        <v>0</v>
      </c>
      <c r="K190" s="285"/>
      <c r="L190" s="286"/>
      <c r="M190" s="287" t="s">
        <v>1</v>
      </c>
      <c r="N190" s="288" t="s">
        <v>40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397</v>
      </c>
      <c r="AT190" s="232" t="s">
        <v>411</v>
      </c>
      <c r="AU190" s="232" t="s">
        <v>86</v>
      </c>
      <c r="AY190" s="18" t="s">
        <v>154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83</v>
      </c>
      <c r="BK190" s="233">
        <f>ROUND(I190*H190,2)</f>
        <v>0</v>
      </c>
      <c r="BL190" s="18" t="s">
        <v>267</v>
      </c>
      <c r="BM190" s="232" t="s">
        <v>2100</v>
      </c>
    </row>
    <row r="191" spans="1:65" s="2" customFormat="1" ht="16.5" customHeight="1">
      <c r="A191" s="39"/>
      <c r="B191" s="40"/>
      <c r="C191" s="278" t="s">
        <v>180</v>
      </c>
      <c r="D191" s="278" t="s">
        <v>411</v>
      </c>
      <c r="E191" s="279" t="s">
        <v>2101</v>
      </c>
      <c r="F191" s="280" t="s">
        <v>2102</v>
      </c>
      <c r="G191" s="281" t="s">
        <v>220</v>
      </c>
      <c r="H191" s="282">
        <v>1</v>
      </c>
      <c r="I191" s="283"/>
      <c r="J191" s="284">
        <f>ROUND(I191*H191,2)</f>
        <v>0</v>
      </c>
      <c r="K191" s="285"/>
      <c r="L191" s="286"/>
      <c r="M191" s="287" t="s">
        <v>1</v>
      </c>
      <c r="N191" s="288" t="s">
        <v>40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397</v>
      </c>
      <c r="AT191" s="232" t="s">
        <v>411</v>
      </c>
      <c r="AU191" s="232" t="s">
        <v>86</v>
      </c>
      <c r="AY191" s="18" t="s">
        <v>154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83</v>
      </c>
      <c r="BK191" s="233">
        <f>ROUND(I191*H191,2)</f>
        <v>0</v>
      </c>
      <c r="BL191" s="18" t="s">
        <v>267</v>
      </c>
      <c r="BM191" s="232" t="s">
        <v>2103</v>
      </c>
    </row>
    <row r="192" spans="1:65" s="2" customFormat="1" ht="16.5" customHeight="1">
      <c r="A192" s="39"/>
      <c r="B192" s="40"/>
      <c r="C192" s="278" t="s">
        <v>160</v>
      </c>
      <c r="D192" s="278" t="s">
        <v>411</v>
      </c>
      <c r="E192" s="279" t="s">
        <v>2104</v>
      </c>
      <c r="F192" s="280" t="s">
        <v>2105</v>
      </c>
      <c r="G192" s="281" t="s">
        <v>220</v>
      </c>
      <c r="H192" s="282">
        <v>1</v>
      </c>
      <c r="I192" s="283"/>
      <c r="J192" s="284">
        <f>ROUND(I192*H192,2)</f>
        <v>0</v>
      </c>
      <c r="K192" s="285"/>
      <c r="L192" s="286"/>
      <c r="M192" s="287" t="s">
        <v>1</v>
      </c>
      <c r="N192" s="288" t="s">
        <v>40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397</v>
      </c>
      <c r="AT192" s="232" t="s">
        <v>411</v>
      </c>
      <c r="AU192" s="232" t="s">
        <v>86</v>
      </c>
      <c r="AY192" s="18" t="s">
        <v>154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83</v>
      </c>
      <c r="BK192" s="233">
        <f>ROUND(I192*H192,2)</f>
        <v>0</v>
      </c>
      <c r="BL192" s="18" t="s">
        <v>267</v>
      </c>
      <c r="BM192" s="232" t="s">
        <v>2106</v>
      </c>
    </row>
    <row r="193" spans="1:65" s="2" customFormat="1" ht="16.5" customHeight="1">
      <c r="A193" s="39"/>
      <c r="B193" s="40"/>
      <c r="C193" s="278" t="s">
        <v>189</v>
      </c>
      <c r="D193" s="278" t="s">
        <v>411</v>
      </c>
      <c r="E193" s="279" t="s">
        <v>2107</v>
      </c>
      <c r="F193" s="280" t="s">
        <v>2108</v>
      </c>
      <c r="G193" s="281" t="s">
        <v>220</v>
      </c>
      <c r="H193" s="282">
        <v>1</v>
      </c>
      <c r="I193" s="283"/>
      <c r="J193" s="284">
        <f>ROUND(I193*H193,2)</f>
        <v>0</v>
      </c>
      <c r="K193" s="285"/>
      <c r="L193" s="286"/>
      <c r="M193" s="287" t="s">
        <v>1</v>
      </c>
      <c r="N193" s="288" t="s">
        <v>40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397</v>
      </c>
      <c r="AT193" s="232" t="s">
        <v>411</v>
      </c>
      <c r="AU193" s="232" t="s">
        <v>86</v>
      </c>
      <c r="AY193" s="18" t="s">
        <v>154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83</v>
      </c>
      <c r="BK193" s="233">
        <f>ROUND(I193*H193,2)</f>
        <v>0</v>
      </c>
      <c r="BL193" s="18" t="s">
        <v>267</v>
      </c>
      <c r="BM193" s="232" t="s">
        <v>2109</v>
      </c>
    </row>
    <row r="194" spans="1:65" s="2" customFormat="1" ht="16.5" customHeight="1">
      <c r="A194" s="39"/>
      <c r="B194" s="40"/>
      <c r="C194" s="278" t="s">
        <v>193</v>
      </c>
      <c r="D194" s="278" t="s">
        <v>411</v>
      </c>
      <c r="E194" s="279" t="s">
        <v>2110</v>
      </c>
      <c r="F194" s="280" t="s">
        <v>2111</v>
      </c>
      <c r="G194" s="281" t="s">
        <v>220</v>
      </c>
      <c r="H194" s="282">
        <v>1</v>
      </c>
      <c r="I194" s="283"/>
      <c r="J194" s="284">
        <f>ROUND(I194*H194,2)</f>
        <v>0</v>
      </c>
      <c r="K194" s="285"/>
      <c r="L194" s="286"/>
      <c r="M194" s="287" t="s">
        <v>1</v>
      </c>
      <c r="N194" s="288" t="s">
        <v>40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397</v>
      </c>
      <c r="AT194" s="232" t="s">
        <v>411</v>
      </c>
      <c r="AU194" s="232" t="s">
        <v>86</v>
      </c>
      <c r="AY194" s="18" t="s">
        <v>154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83</v>
      </c>
      <c r="BK194" s="233">
        <f>ROUND(I194*H194,2)</f>
        <v>0</v>
      </c>
      <c r="BL194" s="18" t="s">
        <v>267</v>
      </c>
      <c r="BM194" s="232" t="s">
        <v>2112</v>
      </c>
    </row>
    <row r="195" spans="1:65" s="2" customFormat="1" ht="16.5" customHeight="1">
      <c r="A195" s="39"/>
      <c r="B195" s="40"/>
      <c r="C195" s="278" t="s">
        <v>198</v>
      </c>
      <c r="D195" s="278" t="s">
        <v>411</v>
      </c>
      <c r="E195" s="279" t="s">
        <v>2113</v>
      </c>
      <c r="F195" s="280" t="s">
        <v>2114</v>
      </c>
      <c r="G195" s="281" t="s">
        <v>220</v>
      </c>
      <c r="H195" s="282">
        <v>1</v>
      </c>
      <c r="I195" s="283"/>
      <c r="J195" s="284">
        <f>ROUND(I195*H195,2)</f>
        <v>0</v>
      </c>
      <c r="K195" s="285"/>
      <c r="L195" s="286"/>
      <c r="M195" s="287" t="s">
        <v>1</v>
      </c>
      <c r="N195" s="288" t="s">
        <v>40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397</v>
      </c>
      <c r="AT195" s="232" t="s">
        <v>411</v>
      </c>
      <c r="AU195" s="232" t="s">
        <v>86</v>
      </c>
      <c r="AY195" s="18" t="s">
        <v>154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83</v>
      </c>
      <c r="BK195" s="233">
        <f>ROUND(I195*H195,2)</f>
        <v>0</v>
      </c>
      <c r="BL195" s="18" t="s">
        <v>267</v>
      </c>
      <c r="BM195" s="232" t="s">
        <v>2115</v>
      </c>
    </row>
    <row r="196" spans="1:65" s="2" customFormat="1" ht="24.15" customHeight="1">
      <c r="A196" s="39"/>
      <c r="B196" s="40"/>
      <c r="C196" s="220" t="s">
        <v>273</v>
      </c>
      <c r="D196" s="220" t="s">
        <v>156</v>
      </c>
      <c r="E196" s="221" t="s">
        <v>2116</v>
      </c>
      <c r="F196" s="222" t="s">
        <v>2117</v>
      </c>
      <c r="G196" s="223" t="s">
        <v>220</v>
      </c>
      <c r="H196" s="224">
        <v>22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40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267</v>
      </c>
      <c r="AT196" s="232" t="s">
        <v>156</v>
      </c>
      <c r="AU196" s="232" t="s">
        <v>86</v>
      </c>
      <c r="AY196" s="18" t="s">
        <v>154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83</v>
      </c>
      <c r="BK196" s="233">
        <f>ROUND(I196*H196,2)</f>
        <v>0</v>
      </c>
      <c r="BL196" s="18" t="s">
        <v>267</v>
      </c>
      <c r="BM196" s="232" t="s">
        <v>2118</v>
      </c>
    </row>
    <row r="197" spans="1:65" s="2" customFormat="1" ht="24.15" customHeight="1">
      <c r="A197" s="39"/>
      <c r="B197" s="40"/>
      <c r="C197" s="278" t="s">
        <v>277</v>
      </c>
      <c r="D197" s="278" t="s">
        <v>411</v>
      </c>
      <c r="E197" s="279" t="s">
        <v>2119</v>
      </c>
      <c r="F197" s="280" t="s">
        <v>2120</v>
      </c>
      <c r="G197" s="281" t="s">
        <v>220</v>
      </c>
      <c r="H197" s="282">
        <v>22</v>
      </c>
      <c r="I197" s="283"/>
      <c r="J197" s="284">
        <f>ROUND(I197*H197,2)</f>
        <v>0</v>
      </c>
      <c r="K197" s="285"/>
      <c r="L197" s="286"/>
      <c r="M197" s="287" t="s">
        <v>1</v>
      </c>
      <c r="N197" s="288" t="s">
        <v>40</v>
      </c>
      <c r="O197" s="92"/>
      <c r="P197" s="230">
        <f>O197*H197</f>
        <v>0</v>
      </c>
      <c r="Q197" s="230">
        <v>4E-05</v>
      </c>
      <c r="R197" s="230">
        <f>Q197*H197</f>
        <v>0.00088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397</v>
      </c>
      <c r="AT197" s="232" t="s">
        <v>411</v>
      </c>
      <c r="AU197" s="232" t="s">
        <v>86</v>
      </c>
      <c r="AY197" s="18" t="s">
        <v>154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83</v>
      </c>
      <c r="BK197" s="233">
        <f>ROUND(I197*H197,2)</f>
        <v>0</v>
      </c>
      <c r="BL197" s="18" t="s">
        <v>267</v>
      </c>
      <c r="BM197" s="232" t="s">
        <v>2121</v>
      </c>
    </row>
    <row r="198" spans="1:65" s="2" customFormat="1" ht="16.5" customHeight="1">
      <c r="A198" s="39"/>
      <c r="B198" s="40"/>
      <c r="C198" s="278" t="s">
        <v>285</v>
      </c>
      <c r="D198" s="278" t="s">
        <v>411</v>
      </c>
      <c r="E198" s="279" t="s">
        <v>2122</v>
      </c>
      <c r="F198" s="280" t="s">
        <v>2123</v>
      </c>
      <c r="G198" s="281" t="s">
        <v>220</v>
      </c>
      <c r="H198" s="282">
        <v>22</v>
      </c>
      <c r="I198" s="283"/>
      <c r="J198" s="284">
        <f>ROUND(I198*H198,2)</f>
        <v>0</v>
      </c>
      <c r="K198" s="285"/>
      <c r="L198" s="286"/>
      <c r="M198" s="287" t="s">
        <v>1</v>
      </c>
      <c r="N198" s="288" t="s">
        <v>40</v>
      </c>
      <c r="O198" s="92"/>
      <c r="P198" s="230">
        <f>O198*H198</f>
        <v>0</v>
      </c>
      <c r="Q198" s="230">
        <v>3E-05</v>
      </c>
      <c r="R198" s="230">
        <f>Q198*H198</f>
        <v>0.00066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397</v>
      </c>
      <c r="AT198" s="232" t="s">
        <v>411</v>
      </c>
      <c r="AU198" s="232" t="s">
        <v>86</v>
      </c>
      <c r="AY198" s="18" t="s">
        <v>154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83</v>
      </c>
      <c r="BK198" s="233">
        <f>ROUND(I198*H198,2)</f>
        <v>0</v>
      </c>
      <c r="BL198" s="18" t="s">
        <v>267</v>
      </c>
      <c r="BM198" s="232" t="s">
        <v>2124</v>
      </c>
    </row>
    <row r="199" spans="1:65" s="2" customFormat="1" ht="16.5" customHeight="1">
      <c r="A199" s="39"/>
      <c r="B199" s="40"/>
      <c r="C199" s="278" t="s">
        <v>289</v>
      </c>
      <c r="D199" s="278" t="s">
        <v>411</v>
      </c>
      <c r="E199" s="279" t="s">
        <v>2125</v>
      </c>
      <c r="F199" s="280" t="s">
        <v>2126</v>
      </c>
      <c r="G199" s="281" t="s">
        <v>220</v>
      </c>
      <c r="H199" s="282">
        <v>22</v>
      </c>
      <c r="I199" s="283"/>
      <c r="J199" s="284">
        <f>ROUND(I199*H199,2)</f>
        <v>0</v>
      </c>
      <c r="K199" s="285"/>
      <c r="L199" s="286"/>
      <c r="M199" s="287" t="s">
        <v>1</v>
      </c>
      <c r="N199" s="288" t="s">
        <v>40</v>
      </c>
      <c r="O199" s="92"/>
      <c r="P199" s="230">
        <f>O199*H199</f>
        <v>0</v>
      </c>
      <c r="Q199" s="230">
        <v>1E-05</v>
      </c>
      <c r="R199" s="230">
        <f>Q199*H199</f>
        <v>0.00022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397</v>
      </c>
      <c r="AT199" s="232" t="s">
        <v>411</v>
      </c>
      <c r="AU199" s="232" t="s">
        <v>86</v>
      </c>
      <c r="AY199" s="18" t="s">
        <v>154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83</v>
      </c>
      <c r="BK199" s="233">
        <f>ROUND(I199*H199,2)</f>
        <v>0</v>
      </c>
      <c r="BL199" s="18" t="s">
        <v>267</v>
      </c>
      <c r="BM199" s="232" t="s">
        <v>2127</v>
      </c>
    </row>
    <row r="200" spans="1:65" s="2" customFormat="1" ht="24.15" customHeight="1">
      <c r="A200" s="39"/>
      <c r="B200" s="40"/>
      <c r="C200" s="220" t="s">
        <v>7</v>
      </c>
      <c r="D200" s="220" t="s">
        <v>156</v>
      </c>
      <c r="E200" s="221" t="s">
        <v>2116</v>
      </c>
      <c r="F200" s="222" t="s">
        <v>2117</v>
      </c>
      <c r="G200" s="223" t="s">
        <v>220</v>
      </c>
      <c r="H200" s="224">
        <v>5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40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267</v>
      </c>
      <c r="AT200" s="232" t="s">
        <v>156</v>
      </c>
      <c r="AU200" s="232" t="s">
        <v>86</v>
      </c>
      <c r="AY200" s="18" t="s">
        <v>154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83</v>
      </c>
      <c r="BK200" s="233">
        <f>ROUND(I200*H200,2)</f>
        <v>0</v>
      </c>
      <c r="BL200" s="18" t="s">
        <v>267</v>
      </c>
      <c r="BM200" s="232" t="s">
        <v>2128</v>
      </c>
    </row>
    <row r="201" spans="1:65" s="2" customFormat="1" ht="24.15" customHeight="1">
      <c r="A201" s="39"/>
      <c r="B201" s="40"/>
      <c r="C201" s="278" t="s">
        <v>301</v>
      </c>
      <c r="D201" s="278" t="s">
        <v>411</v>
      </c>
      <c r="E201" s="279" t="s">
        <v>2119</v>
      </c>
      <c r="F201" s="280" t="s">
        <v>2120</v>
      </c>
      <c r="G201" s="281" t="s">
        <v>220</v>
      </c>
      <c r="H201" s="282">
        <v>5</v>
      </c>
      <c r="I201" s="283"/>
      <c r="J201" s="284">
        <f>ROUND(I201*H201,2)</f>
        <v>0</v>
      </c>
      <c r="K201" s="285"/>
      <c r="L201" s="286"/>
      <c r="M201" s="287" t="s">
        <v>1</v>
      </c>
      <c r="N201" s="288" t="s">
        <v>40</v>
      </c>
      <c r="O201" s="92"/>
      <c r="P201" s="230">
        <f>O201*H201</f>
        <v>0</v>
      </c>
      <c r="Q201" s="230">
        <v>4E-05</v>
      </c>
      <c r="R201" s="230">
        <f>Q201*H201</f>
        <v>0.0002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397</v>
      </c>
      <c r="AT201" s="232" t="s">
        <v>411</v>
      </c>
      <c r="AU201" s="232" t="s">
        <v>86</v>
      </c>
      <c r="AY201" s="18" t="s">
        <v>154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83</v>
      </c>
      <c r="BK201" s="233">
        <f>ROUND(I201*H201,2)</f>
        <v>0</v>
      </c>
      <c r="BL201" s="18" t="s">
        <v>267</v>
      </c>
      <c r="BM201" s="232" t="s">
        <v>2129</v>
      </c>
    </row>
    <row r="202" spans="1:65" s="2" customFormat="1" ht="16.5" customHeight="1">
      <c r="A202" s="39"/>
      <c r="B202" s="40"/>
      <c r="C202" s="278" t="s">
        <v>316</v>
      </c>
      <c r="D202" s="278" t="s">
        <v>411</v>
      </c>
      <c r="E202" s="279" t="s">
        <v>2130</v>
      </c>
      <c r="F202" s="280" t="s">
        <v>2131</v>
      </c>
      <c r="G202" s="281" t="s">
        <v>220</v>
      </c>
      <c r="H202" s="282">
        <v>5</v>
      </c>
      <c r="I202" s="283"/>
      <c r="J202" s="284">
        <f>ROUND(I202*H202,2)</f>
        <v>0</v>
      </c>
      <c r="K202" s="285"/>
      <c r="L202" s="286"/>
      <c r="M202" s="287" t="s">
        <v>1</v>
      </c>
      <c r="N202" s="288" t="s">
        <v>40</v>
      </c>
      <c r="O202" s="92"/>
      <c r="P202" s="230">
        <f>O202*H202</f>
        <v>0</v>
      </c>
      <c r="Q202" s="230">
        <v>3E-05</v>
      </c>
      <c r="R202" s="230">
        <f>Q202*H202</f>
        <v>0.00015000000000000001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397</v>
      </c>
      <c r="AT202" s="232" t="s">
        <v>411</v>
      </c>
      <c r="AU202" s="232" t="s">
        <v>86</v>
      </c>
      <c r="AY202" s="18" t="s">
        <v>154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83</v>
      </c>
      <c r="BK202" s="233">
        <f>ROUND(I202*H202,2)</f>
        <v>0</v>
      </c>
      <c r="BL202" s="18" t="s">
        <v>267</v>
      </c>
      <c r="BM202" s="232" t="s">
        <v>2132</v>
      </c>
    </row>
    <row r="203" spans="1:65" s="2" customFormat="1" ht="16.5" customHeight="1">
      <c r="A203" s="39"/>
      <c r="B203" s="40"/>
      <c r="C203" s="278" t="s">
        <v>326</v>
      </c>
      <c r="D203" s="278" t="s">
        <v>411</v>
      </c>
      <c r="E203" s="279" t="s">
        <v>2125</v>
      </c>
      <c r="F203" s="280" t="s">
        <v>2126</v>
      </c>
      <c r="G203" s="281" t="s">
        <v>220</v>
      </c>
      <c r="H203" s="282">
        <v>5</v>
      </c>
      <c r="I203" s="283"/>
      <c r="J203" s="284">
        <f>ROUND(I203*H203,2)</f>
        <v>0</v>
      </c>
      <c r="K203" s="285"/>
      <c r="L203" s="286"/>
      <c r="M203" s="287" t="s">
        <v>1</v>
      </c>
      <c r="N203" s="288" t="s">
        <v>40</v>
      </c>
      <c r="O203" s="92"/>
      <c r="P203" s="230">
        <f>O203*H203</f>
        <v>0</v>
      </c>
      <c r="Q203" s="230">
        <v>1E-05</v>
      </c>
      <c r="R203" s="230">
        <f>Q203*H203</f>
        <v>5E-05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397</v>
      </c>
      <c r="AT203" s="232" t="s">
        <v>411</v>
      </c>
      <c r="AU203" s="232" t="s">
        <v>86</v>
      </c>
      <c r="AY203" s="18" t="s">
        <v>154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83</v>
      </c>
      <c r="BK203" s="233">
        <f>ROUND(I203*H203,2)</f>
        <v>0</v>
      </c>
      <c r="BL203" s="18" t="s">
        <v>267</v>
      </c>
      <c r="BM203" s="232" t="s">
        <v>2133</v>
      </c>
    </row>
    <row r="204" spans="1:65" s="2" customFormat="1" ht="37.8" customHeight="1">
      <c r="A204" s="39"/>
      <c r="B204" s="40"/>
      <c r="C204" s="220" t="s">
        <v>343</v>
      </c>
      <c r="D204" s="220" t="s">
        <v>156</v>
      </c>
      <c r="E204" s="221" t="s">
        <v>2134</v>
      </c>
      <c r="F204" s="222" t="s">
        <v>2135</v>
      </c>
      <c r="G204" s="223" t="s">
        <v>220</v>
      </c>
      <c r="H204" s="224">
        <v>1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40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267</v>
      </c>
      <c r="AT204" s="232" t="s">
        <v>156</v>
      </c>
      <c r="AU204" s="232" t="s">
        <v>86</v>
      </c>
      <c r="AY204" s="18" t="s">
        <v>154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83</v>
      </c>
      <c r="BK204" s="233">
        <f>ROUND(I204*H204,2)</f>
        <v>0</v>
      </c>
      <c r="BL204" s="18" t="s">
        <v>267</v>
      </c>
      <c r="BM204" s="232" t="s">
        <v>2136</v>
      </c>
    </row>
    <row r="205" spans="1:65" s="2" customFormat="1" ht="24.15" customHeight="1">
      <c r="A205" s="39"/>
      <c r="B205" s="40"/>
      <c r="C205" s="278" t="s">
        <v>354</v>
      </c>
      <c r="D205" s="278" t="s">
        <v>411</v>
      </c>
      <c r="E205" s="279" t="s">
        <v>2137</v>
      </c>
      <c r="F205" s="280" t="s">
        <v>2138</v>
      </c>
      <c r="G205" s="281" t="s">
        <v>220</v>
      </c>
      <c r="H205" s="282">
        <v>1</v>
      </c>
      <c r="I205" s="283"/>
      <c r="J205" s="284">
        <f>ROUND(I205*H205,2)</f>
        <v>0</v>
      </c>
      <c r="K205" s="285"/>
      <c r="L205" s="286"/>
      <c r="M205" s="287" t="s">
        <v>1</v>
      </c>
      <c r="N205" s="288" t="s">
        <v>40</v>
      </c>
      <c r="O205" s="92"/>
      <c r="P205" s="230">
        <f>O205*H205</f>
        <v>0</v>
      </c>
      <c r="Q205" s="230">
        <v>4E-05</v>
      </c>
      <c r="R205" s="230">
        <f>Q205*H205</f>
        <v>4E-05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397</v>
      </c>
      <c r="AT205" s="232" t="s">
        <v>411</v>
      </c>
      <c r="AU205" s="232" t="s">
        <v>86</v>
      </c>
      <c r="AY205" s="18" t="s">
        <v>154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83</v>
      </c>
      <c r="BK205" s="233">
        <f>ROUND(I205*H205,2)</f>
        <v>0</v>
      </c>
      <c r="BL205" s="18" t="s">
        <v>267</v>
      </c>
      <c r="BM205" s="232" t="s">
        <v>2139</v>
      </c>
    </row>
    <row r="206" spans="1:65" s="2" customFormat="1" ht="24.15" customHeight="1">
      <c r="A206" s="39"/>
      <c r="B206" s="40"/>
      <c r="C206" s="278" t="s">
        <v>366</v>
      </c>
      <c r="D206" s="278" t="s">
        <v>411</v>
      </c>
      <c r="E206" s="279" t="s">
        <v>2140</v>
      </c>
      <c r="F206" s="280" t="s">
        <v>2141</v>
      </c>
      <c r="G206" s="281" t="s">
        <v>220</v>
      </c>
      <c r="H206" s="282">
        <v>1</v>
      </c>
      <c r="I206" s="283"/>
      <c r="J206" s="284">
        <f>ROUND(I206*H206,2)</f>
        <v>0</v>
      </c>
      <c r="K206" s="285"/>
      <c r="L206" s="286"/>
      <c r="M206" s="287" t="s">
        <v>1</v>
      </c>
      <c r="N206" s="288" t="s">
        <v>40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397</v>
      </c>
      <c r="AT206" s="232" t="s">
        <v>411</v>
      </c>
      <c r="AU206" s="232" t="s">
        <v>86</v>
      </c>
      <c r="AY206" s="18" t="s">
        <v>154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83</v>
      </c>
      <c r="BK206" s="233">
        <f>ROUND(I206*H206,2)</f>
        <v>0</v>
      </c>
      <c r="BL206" s="18" t="s">
        <v>267</v>
      </c>
      <c r="BM206" s="232" t="s">
        <v>2142</v>
      </c>
    </row>
    <row r="207" spans="1:65" s="2" customFormat="1" ht="16.5" customHeight="1">
      <c r="A207" s="39"/>
      <c r="B207" s="40"/>
      <c r="C207" s="278" t="s">
        <v>376</v>
      </c>
      <c r="D207" s="278" t="s">
        <v>411</v>
      </c>
      <c r="E207" s="279" t="s">
        <v>2143</v>
      </c>
      <c r="F207" s="280" t="s">
        <v>2144</v>
      </c>
      <c r="G207" s="281" t="s">
        <v>220</v>
      </c>
      <c r="H207" s="282">
        <v>1</v>
      </c>
      <c r="I207" s="283"/>
      <c r="J207" s="284">
        <f>ROUND(I207*H207,2)</f>
        <v>0</v>
      </c>
      <c r="K207" s="285"/>
      <c r="L207" s="286"/>
      <c r="M207" s="287" t="s">
        <v>1</v>
      </c>
      <c r="N207" s="288" t="s">
        <v>40</v>
      </c>
      <c r="O207" s="92"/>
      <c r="P207" s="230">
        <f>O207*H207</f>
        <v>0</v>
      </c>
      <c r="Q207" s="230">
        <v>3E-05</v>
      </c>
      <c r="R207" s="230">
        <f>Q207*H207</f>
        <v>3E-05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397</v>
      </c>
      <c r="AT207" s="232" t="s">
        <v>411</v>
      </c>
      <c r="AU207" s="232" t="s">
        <v>86</v>
      </c>
      <c r="AY207" s="18" t="s">
        <v>154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83</v>
      </c>
      <c r="BK207" s="233">
        <f>ROUND(I207*H207,2)</f>
        <v>0</v>
      </c>
      <c r="BL207" s="18" t="s">
        <v>267</v>
      </c>
      <c r="BM207" s="232" t="s">
        <v>2145</v>
      </c>
    </row>
    <row r="208" spans="1:65" s="2" customFormat="1" ht="16.5" customHeight="1">
      <c r="A208" s="39"/>
      <c r="B208" s="40"/>
      <c r="C208" s="278" t="s">
        <v>382</v>
      </c>
      <c r="D208" s="278" t="s">
        <v>411</v>
      </c>
      <c r="E208" s="279" t="s">
        <v>2125</v>
      </c>
      <c r="F208" s="280" t="s">
        <v>2126</v>
      </c>
      <c r="G208" s="281" t="s">
        <v>220</v>
      </c>
      <c r="H208" s="282">
        <v>1</v>
      </c>
      <c r="I208" s="283"/>
      <c r="J208" s="284">
        <f>ROUND(I208*H208,2)</f>
        <v>0</v>
      </c>
      <c r="K208" s="285"/>
      <c r="L208" s="286"/>
      <c r="M208" s="287" t="s">
        <v>1</v>
      </c>
      <c r="N208" s="288" t="s">
        <v>40</v>
      </c>
      <c r="O208" s="92"/>
      <c r="P208" s="230">
        <f>O208*H208</f>
        <v>0</v>
      </c>
      <c r="Q208" s="230">
        <v>1E-05</v>
      </c>
      <c r="R208" s="230">
        <f>Q208*H208</f>
        <v>1E-05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397</v>
      </c>
      <c r="AT208" s="232" t="s">
        <v>411</v>
      </c>
      <c r="AU208" s="232" t="s">
        <v>86</v>
      </c>
      <c r="AY208" s="18" t="s">
        <v>154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83</v>
      </c>
      <c r="BK208" s="233">
        <f>ROUND(I208*H208,2)</f>
        <v>0</v>
      </c>
      <c r="BL208" s="18" t="s">
        <v>267</v>
      </c>
      <c r="BM208" s="232" t="s">
        <v>2146</v>
      </c>
    </row>
    <row r="209" spans="1:65" s="2" customFormat="1" ht="24.15" customHeight="1">
      <c r="A209" s="39"/>
      <c r="B209" s="40"/>
      <c r="C209" s="220" t="s">
        <v>388</v>
      </c>
      <c r="D209" s="220" t="s">
        <v>156</v>
      </c>
      <c r="E209" s="221" t="s">
        <v>2147</v>
      </c>
      <c r="F209" s="222" t="s">
        <v>2148</v>
      </c>
      <c r="G209" s="223" t="s">
        <v>220</v>
      </c>
      <c r="H209" s="224">
        <v>4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40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267</v>
      </c>
      <c r="AT209" s="232" t="s">
        <v>156</v>
      </c>
      <c r="AU209" s="232" t="s">
        <v>86</v>
      </c>
      <c r="AY209" s="18" t="s">
        <v>154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83</v>
      </c>
      <c r="BK209" s="233">
        <f>ROUND(I209*H209,2)</f>
        <v>0</v>
      </c>
      <c r="BL209" s="18" t="s">
        <v>267</v>
      </c>
      <c r="BM209" s="232" t="s">
        <v>2149</v>
      </c>
    </row>
    <row r="210" spans="1:65" s="2" customFormat="1" ht="24.15" customHeight="1">
      <c r="A210" s="39"/>
      <c r="B210" s="40"/>
      <c r="C210" s="278" t="s">
        <v>392</v>
      </c>
      <c r="D210" s="278" t="s">
        <v>411</v>
      </c>
      <c r="E210" s="279" t="s">
        <v>2150</v>
      </c>
      <c r="F210" s="280" t="s">
        <v>2151</v>
      </c>
      <c r="G210" s="281" t="s">
        <v>220</v>
      </c>
      <c r="H210" s="282">
        <v>0</v>
      </c>
      <c r="I210" s="283"/>
      <c r="J210" s="284">
        <f>ROUND(I210*H210,2)</f>
        <v>0</v>
      </c>
      <c r="K210" s="285"/>
      <c r="L210" s="286"/>
      <c r="M210" s="287" t="s">
        <v>1</v>
      </c>
      <c r="N210" s="288" t="s">
        <v>40</v>
      </c>
      <c r="O210" s="92"/>
      <c r="P210" s="230">
        <f>O210*H210</f>
        <v>0</v>
      </c>
      <c r="Q210" s="230">
        <v>0.00039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397</v>
      </c>
      <c r="AT210" s="232" t="s">
        <v>411</v>
      </c>
      <c r="AU210" s="232" t="s">
        <v>86</v>
      </c>
      <c r="AY210" s="18" t="s">
        <v>154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83</v>
      </c>
      <c r="BK210" s="233">
        <f>ROUND(I210*H210,2)</f>
        <v>0</v>
      </c>
      <c r="BL210" s="18" t="s">
        <v>267</v>
      </c>
      <c r="BM210" s="232" t="s">
        <v>2152</v>
      </c>
    </row>
    <row r="211" spans="1:51" s="14" customFormat="1" ht="12">
      <c r="A211" s="14"/>
      <c r="B211" s="245"/>
      <c r="C211" s="246"/>
      <c r="D211" s="236" t="s">
        <v>162</v>
      </c>
      <c r="E211" s="246"/>
      <c r="F211" s="248" t="s">
        <v>2153</v>
      </c>
      <c r="G211" s="246"/>
      <c r="H211" s="249">
        <v>0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162</v>
      </c>
      <c r="AU211" s="255" t="s">
        <v>86</v>
      </c>
      <c r="AV211" s="14" t="s">
        <v>86</v>
      </c>
      <c r="AW211" s="14" t="s">
        <v>4</v>
      </c>
      <c r="AX211" s="14" t="s">
        <v>83</v>
      </c>
      <c r="AY211" s="255" t="s">
        <v>154</v>
      </c>
    </row>
    <row r="212" spans="1:65" s="2" customFormat="1" ht="33" customHeight="1">
      <c r="A212" s="39"/>
      <c r="B212" s="40"/>
      <c r="C212" s="220" t="s">
        <v>397</v>
      </c>
      <c r="D212" s="220" t="s">
        <v>156</v>
      </c>
      <c r="E212" s="221" t="s">
        <v>2154</v>
      </c>
      <c r="F212" s="222" t="s">
        <v>2155</v>
      </c>
      <c r="G212" s="223" t="s">
        <v>220</v>
      </c>
      <c r="H212" s="224">
        <v>104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40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267</v>
      </c>
      <c r="AT212" s="232" t="s">
        <v>156</v>
      </c>
      <c r="AU212" s="232" t="s">
        <v>86</v>
      </c>
      <c r="AY212" s="18" t="s">
        <v>154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83</v>
      </c>
      <c r="BK212" s="233">
        <f>ROUND(I212*H212,2)</f>
        <v>0</v>
      </c>
      <c r="BL212" s="18" t="s">
        <v>267</v>
      </c>
      <c r="BM212" s="232" t="s">
        <v>2156</v>
      </c>
    </row>
    <row r="213" spans="1:65" s="2" customFormat="1" ht="24.15" customHeight="1">
      <c r="A213" s="39"/>
      <c r="B213" s="40"/>
      <c r="C213" s="278" t="s">
        <v>405</v>
      </c>
      <c r="D213" s="278" t="s">
        <v>411</v>
      </c>
      <c r="E213" s="279" t="s">
        <v>2157</v>
      </c>
      <c r="F213" s="280" t="s">
        <v>2158</v>
      </c>
      <c r="G213" s="281" t="s">
        <v>220</v>
      </c>
      <c r="H213" s="282">
        <v>104</v>
      </c>
      <c r="I213" s="283"/>
      <c r="J213" s="284">
        <f>ROUND(I213*H213,2)</f>
        <v>0</v>
      </c>
      <c r="K213" s="285"/>
      <c r="L213" s="286"/>
      <c r="M213" s="287" t="s">
        <v>1</v>
      </c>
      <c r="N213" s="288" t="s">
        <v>40</v>
      </c>
      <c r="O213" s="92"/>
      <c r="P213" s="230">
        <f>O213*H213</f>
        <v>0</v>
      </c>
      <c r="Q213" s="230">
        <v>6E-05</v>
      </c>
      <c r="R213" s="230">
        <f>Q213*H213</f>
        <v>0.00624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397</v>
      </c>
      <c r="AT213" s="232" t="s">
        <v>411</v>
      </c>
      <c r="AU213" s="232" t="s">
        <v>86</v>
      </c>
      <c r="AY213" s="18" t="s">
        <v>154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83</v>
      </c>
      <c r="BK213" s="233">
        <f>ROUND(I213*H213,2)</f>
        <v>0</v>
      </c>
      <c r="BL213" s="18" t="s">
        <v>267</v>
      </c>
      <c r="BM213" s="232" t="s">
        <v>2159</v>
      </c>
    </row>
    <row r="214" spans="1:65" s="2" customFormat="1" ht="33" customHeight="1">
      <c r="A214" s="39"/>
      <c r="B214" s="40"/>
      <c r="C214" s="220" t="s">
        <v>410</v>
      </c>
      <c r="D214" s="220" t="s">
        <v>156</v>
      </c>
      <c r="E214" s="221" t="s">
        <v>2160</v>
      </c>
      <c r="F214" s="222" t="s">
        <v>2161</v>
      </c>
      <c r="G214" s="223" t="s">
        <v>220</v>
      </c>
      <c r="H214" s="224">
        <v>20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40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267</v>
      </c>
      <c r="AT214" s="232" t="s">
        <v>156</v>
      </c>
      <c r="AU214" s="232" t="s">
        <v>86</v>
      </c>
      <c r="AY214" s="18" t="s">
        <v>154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83</v>
      </c>
      <c r="BK214" s="233">
        <f>ROUND(I214*H214,2)</f>
        <v>0</v>
      </c>
      <c r="BL214" s="18" t="s">
        <v>267</v>
      </c>
      <c r="BM214" s="232" t="s">
        <v>2162</v>
      </c>
    </row>
    <row r="215" spans="1:65" s="2" customFormat="1" ht="37.8" customHeight="1">
      <c r="A215" s="39"/>
      <c r="B215" s="40"/>
      <c r="C215" s="278" t="s">
        <v>418</v>
      </c>
      <c r="D215" s="278" t="s">
        <v>411</v>
      </c>
      <c r="E215" s="279" t="s">
        <v>2163</v>
      </c>
      <c r="F215" s="280" t="s">
        <v>2164</v>
      </c>
      <c r="G215" s="281" t="s">
        <v>220</v>
      </c>
      <c r="H215" s="282">
        <v>20</v>
      </c>
      <c r="I215" s="283"/>
      <c r="J215" s="284">
        <f>ROUND(I215*H215,2)</f>
        <v>0</v>
      </c>
      <c r="K215" s="285"/>
      <c r="L215" s="286"/>
      <c r="M215" s="287" t="s">
        <v>1</v>
      </c>
      <c r="N215" s="288" t="s">
        <v>40</v>
      </c>
      <c r="O215" s="92"/>
      <c r="P215" s="230">
        <f>O215*H215</f>
        <v>0</v>
      </c>
      <c r="Q215" s="230">
        <v>7E-05</v>
      </c>
      <c r="R215" s="230">
        <f>Q215*H215</f>
        <v>0.0013999999999999998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397</v>
      </c>
      <c r="AT215" s="232" t="s">
        <v>411</v>
      </c>
      <c r="AU215" s="232" t="s">
        <v>86</v>
      </c>
      <c r="AY215" s="18" t="s">
        <v>154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83</v>
      </c>
      <c r="BK215" s="233">
        <f>ROUND(I215*H215,2)</f>
        <v>0</v>
      </c>
      <c r="BL215" s="18" t="s">
        <v>267</v>
      </c>
      <c r="BM215" s="232" t="s">
        <v>2165</v>
      </c>
    </row>
    <row r="216" spans="1:65" s="2" customFormat="1" ht="16.5" customHeight="1">
      <c r="A216" s="39"/>
      <c r="B216" s="40"/>
      <c r="C216" s="278" t="s">
        <v>431</v>
      </c>
      <c r="D216" s="278" t="s">
        <v>411</v>
      </c>
      <c r="E216" s="279" t="s">
        <v>2125</v>
      </c>
      <c r="F216" s="280" t="s">
        <v>2126</v>
      </c>
      <c r="G216" s="281" t="s">
        <v>220</v>
      </c>
      <c r="H216" s="282">
        <v>9</v>
      </c>
      <c r="I216" s="283"/>
      <c r="J216" s="284">
        <f>ROUND(I216*H216,2)</f>
        <v>0</v>
      </c>
      <c r="K216" s="285"/>
      <c r="L216" s="286"/>
      <c r="M216" s="287" t="s">
        <v>1</v>
      </c>
      <c r="N216" s="288" t="s">
        <v>40</v>
      </c>
      <c r="O216" s="92"/>
      <c r="P216" s="230">
        <f>O216*H216</f>
        <v>0</v>
      </c>
      <c r="Q216" s="230">
        <v>1E-05</v>
      </c>
      <c r="R216" s="230">
        <f>Q216*H216</f>
        <v>9E-05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397</v>
      </c>
      <c r="AT216" s="232" t="s">
        <v>411</v>
      </c>
      <c r="AU216" s="232" t="s">
        <v>86</v>
      </c>
      <c r="AY216" s="18" t="s">
        <v>154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83</v>
      </c>
      <c r="BK216" s="233">
        <f>ROUND(I216*H216,2)</f>
        <v>0</v>
      </c>
      <c r="BL216" s="18" t="s">
        <v>267</v>
      </c>
      <c r="BM216" s="232" t="s">
        <v>2166</v>
      </c>
    </row>
    <row r="217" spans="1:65" s="2" customFormat="1" ht="16.5" customHeight="1">
      <c r="A217" s="39"/>
      <c r="B217" s="40"/>
      <c r="C217" s="278" t="s">
        <v>437</v>
      </c>
      <c r="D217" s="278" t="s">
        <v>411</v>
      </c>
      <c r="E217" s="279" t="s">
        <v>2167</v>
      </c>
      <c r="F217" s="280" t="s">
        <v>2168</v>
      </c>
      <c r="G217" s="281" t="s">
        <v>220</v>
      </c>
      <c r="H217" s="282">
        <v>6</v>
      </c>
      <c r="I217" s="283"/>
      <c r="J217" s="284">
        <f>ROUND(I217*H217,2)</f>
        <v>0</v>
      </c>
      <c r="K217" s="285"/>
      <c r="L217" s="286"/>
      <c r="M217" s="287" t="s">
        <v>1</v>
      </c>
      <c r="N217" s="288" t="s">
        <v>40</v>
      </c>
      <c r="O217" s="92"/>
      <c r="P217" s="230">
        <f>O217*H217</f>
        <v>0</v>
      </c>
      <c r="Q217" s="230">
        <v>2E-05</v>
      </c>
      <c r="R217" s="230">
        <f>Q217*H217</f>
        <v>0.00012000000000000002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397</v>
      </c>
      <c r="AT217" s="232" t="s">
        <v>411</v>
      </c>
      <c r="AU217" s="232" t="s">
        <v>86</v>
      </c>
      <c r="AY217" s="18" t="s">
        <v>154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83</v>
      </c>
      <c r="BK217" s="233">
        <f>ROUND(I217*H217,2)</f>
        <v>0</v>
      </c>
      <c r="BL217" s="18" t="s">
        <v>267</v>
      </c>
      <c r="BM217" s="232" t="s">
        <v>2169</v>
      </c>
    </row>
    <row r="218" spans="1:65" s="2" customFormat="1" ht="16.5" customHeight="1">
      <c r="A218" s="39"/>
      <c r="B218" s="40"/>
      <c r="C218" s="278" t="s">
        <v>441</v>
      </c>
      <c r="D218" s="278" t="s">
        <v>411</v>
      </c>
      <c r="E218" s="279" t="s">
        <v>2170</v>
      </c>
      <c r="F218" s="280" t="s">
        <v>2171</v>
      </c>
      <c r="G218" s="281" t="s">
        <v>220</v>
      </c>
      <c r="H218" s="282">
        <v>51</v>
      </c>
      <c r="I218" s="283"/>
      <c r="J218" s="284">
        <f>ROUND(I218*H218,2)</f>
        <v>0</v>
      </c>
      <c r="K218" s="285"/>
      <c r="L218" s="286"/>
      <c r="M218" s="287" t="s">
        <v>1</v>
      </c>
      <c r="N218" s="288" t="s">
        <v>40</v>
      </c>
      <c r="O218" s="92"/>
      <c r="P218" s="230">
        <f>O218*H218</f>
        <v>0</v>
      </c>
      <c r="Q218" s="230">
        <v>3E-05</v>
      </c>
      <c r="R218" s="230">
        <f>Q218*H218</f>
        <v>0.0015300000000000001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397</v>
      </c>
      <c r="AT218" s="232" t="s">
        <v>411</v>
      </c>
      <c r="AU218" s="232" t="s">
        <v>86</v>
      </c>
      <c r="AY218" s="18" t="s">
        <v>154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83</v>
      </c>
      <c r="BK218" s="233">
        <f>ROUND(I218*H218,2)</f>
        <v>0</v>
      </c>
      <c r="BL218" s="18" t="s">
        <v>267</v>
      </c>
      <c r="BM218" s="232" t="s">
        <v>2172</v>
      </c>
    </row>
    <row r="219" spans="1:65" s="2" customFormat="1" ht="24.15" customHeight="1">
      <c r="A219" s="39"/>
      <c r="B219" s="40"/>
      <c r="C219" s="220" t="s">
        <v>416</v>
      </c>
      <c r="D219" s="220" t="s">
        <v>156</v>
      </c>
      <c r="E219" s="221" t="s">
        <v>2173</v>
      </c>
      <c r="F219" s="222" t="s">
        <v>2174</v>
      </c>
      <c r="G219" s="223" t="s">
        <v>220</v>
      </c>
      <c r="H219" s="224">
        <v>2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40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267</v>
      </c>
      <c r="AT219" s="232" t="s">
        <v>156</v>
      </c>
      <c r="AU219" s="232" t="s">
        <v>86</v>
      </c>
      <c r="AY219" s="18" t="s">
        <v>154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83</v>
      </c>
      <c r="BK219" s="233">
        <f>ROUND(I219*H219,2)</f>
        <v>0</v>
      </c>
      <c r="BL219" s="18" t="s">
        <v>267</v>
      </c>
      <c r="BM219" s="232" t="s">
        <v>2175</v>
      </c>
    </row>
    <row r="220" spans="1:65" s="2" customFormat="1" ht="16.5" customHeight="1">
      <c r="A220" s="39"/>
      <c r="B220" s="40"/>
      <c r="C220" s="278" t="s">
        <v>429</v>
      </c>
      <c r="D220" s="278" t="s">
        <v>411</v>
      </c>
      <c r="E220" s="279" t="s">
        <v>2176</v>
      </c>
      <c r="F220" s="280" t="s">
        <v>2177</v>
      </c>
      <c r="G220" s="281" t="s">
        <v>220</v>
      </c>
      <c r="H220" s="282">
        <v>2</v>
      </c>
      <c r="I220" s="283"/>
      <c r="J220" s="284">
        <f>ROUND(I220*H220,2)</f>
        <v>0</v>
      </c>
      <c r="K220" s="285"/>
      <c r="L220" s="286"/>
      <c r="M220" s="287" t="s">
        <v>1</v>
      </c>
      <c r="N220" s="288" t="s">
        <v>40</v>
      </c>
      <c r="O220" s="92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397</v>
      </c>
      <c r="AT220" s="232" t="s">
        <v>411</v>
      </c>
      <c r="AU220" s="232" t="s">
        <v>86</v>
      </c>
      <c r="AY220" s="18" t="s">
        <v>154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83</v>
      </c>
      <c r="BK220" s="233">
        <f>ROUND(I220*H220,2)</f>
        <v>0</v>
      </c>
      <c r="BL220" s="18" t="s">
        <v>267</v>
      </c>
      <c r="BM220" s="232" t="s">
        <v>2178</v>
      </c>
    </row>
    <row r="221" spans="1:65" s="2" customFormat="1" ht="24.15" customHeight="1">
      <c r="A221" s="39"/>
      <c r="B221" s="40"/>
      <c r="C221" s="220" t="s">
        <v>450</v>
      </c>
      <c r="D221" s="220" t="s">
        <v>156</v>
      </c>
      <c r="E221" s="221" t="s">
        <v>2179</v>
      </c>
      <c r="F221" s="222" t="s">
        <v>2180</v>
      </c>
      <c r="G221" s="223" t="s">
        <v>220</v>
      </c>
      <c r="H221" s="224">
        <v>2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40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267</v>
      </c>
      <c r="AT221" s="232" t="s">
        <v>156</v>
      </c>
      <c r="AU221" s="232" t="s">
        <v>86</v>
      </c>
      <c r="AY221" s="18" t="s">
        <v>154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83</v>
      </c>
      <c r="BK221" s="233">
        <f>ROUND(I221*H221,2)</f>
        <v>0</v>
      </c>
      <c r="BL221" s="18" t="s">
        <v>267</v>
      </c>
      <c r="BM221" s="232" t="s">
        <v>2181</v>
      </c>
    </row>
    <row r="222" spans="1:65" s="2" customFormat="1" ht="24.15" customHeight="1">
      <c r="A222" s="39"/>
      <c r="B222" s="40"/>
      <c r="C222" s="278" t="s">
        <v>830</v>
      </c>
      <c r="D222" s="278" t="s">
        <v>411</v>
      </c>
      <c r="E222" s="279" t="s">
        <v>2182</v>
      </c>
      <c r="F222" s="280" t="s">
        <v>2183</v>
      </c>
      <c r="G222" s="281" t="s">
        <v>220</v>
      </c>
      <c r="H222" s="282">
        <v>1</v>
      </c>
      <c r="I222" s="283"/>
      <c r="J222" s="284">
        <f>ROUND(I222*H222,2)</f>
        <v>0</v>
      </c>
      <c r="K222" s="285"/>
      <c r="L222" s="286"/>
      <c r="M222" s="287" t="s">
        <v>1</v>
      </c>
      <c r="N222" s="288" t="s">
        <v>40</v>
      </c>
      <c r="O222" s="92"/>
      <c r="P222" s="230">
        <f>O222*H222</f>
        <v>0</v>
      </c>
      <c r="Q222" s="230">
        <v>0.00105</v>
      </c>
      <c r="R222" s="230">
        <f>Q222*H222</f>
        <v>0.00105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397</v>
      </c>
      <c r="AT222" s="232" t="s">
        <v>411</v>
      </c>
      <c r="AU222" s="232" t="s">
        <v>86</v>
      </c>
      <c r="AY222" s="18" t="s">
        <v>154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83</v>
      </c>
      <c r="BK222" s="233">
        <f>ROUND(I222*H222,2)</f>
        <v>0</v>
      </c>
      <c r="BL222" s="18" t="s">
        <v>267</v>
      </c>
      <c r="BM222" s="232" t="s">
        <v>2184</v>
      </c>
    </row>
    <row r="223" spans="1:65" s="2" customFormat="1" ht="24.15" customHeight="1">
      <c r="A223" s="39"/>
      <c r="B223" s="40"/>
      <c r="C223" s="278" t="s">
        <v>834</v>
      </c>
      <c r="D223" s="278" t="s">
        <v>411</v>
      </c>
      <c r="E223" s="279" t="s">
        <v>2185</v>
      </c>
      <c r="F223" s="280" t="s">
        <v>2186</v>
      </c>
      <c r="G223" s="281" t="s">
        <v>220</v>
      </c>
      <c r="H223" s="282">
        <v>1</v>
      </c>
      <c r="I223" s="283"/>
      <c r="J223" s="284">
        <f>ROUND(I223*H223,2)</f>
        <v>0</v>
      </c>
      <c r="K223" s="285"/>
      <c r="L223" s="286"/>
      <c r="M223" s="287" t="s">
        <v>1</v>
      </c>
      <c r="N223" s="288" t="s">
        <v>40</v>
      </c>
      <c r="O223" s="92"/>
      <c r="P223" s="230">
        <f>O223*H223</f>
        <v>0</v>
      </c>
      <c r="Q223" s="230">
        <v>0.00105</v>
      </c>
      <c r="R223" s="230">
        <f>Q223*H223</f>
        <v>0.00105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397</v>
      </c>
      <c r="AT223" s="232" t="s">
        <v>411</v>
      </c>
      <c r="AU223" s="232" t="s">
        <v>86</v>
      </c>
      <c r="AY223" s="18" t="s">
        <v>154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83</v>
      </c>
      <c r="BK223" s="233">
        <f>ROUND(I223*H223,2)</f>
        <v>0</v>
      </c>
      <c r="BL223" s="18" t="s">
        <v>267</v>
      </c>
      <c r="BM223" s="232" t="s">
        <v>2187</v>
      </c>
    </row>
    <row r="224" spans="1:65" s="2" customFormat="1" ht="24.15" customHeight="1">
      <c r="A224" s="39"/>
      <c r="B224" s="40"/>
      <c r="C224" s="220" t="s">
        <v>223</v>
      </c>
      <c r="D224" s="220" t="s">
        <v>156</v>
      </c>
      <c r="E224" s="221" t="s">
        <v>2188</v>
      </c>
      <c r="F224" s="222" t="s">
        <v>2189</v>
      </c>
      <c r="G224" s="223" t="s">
        <v>220</v>
      </c>
      <c r="H224" s="224">
        <v>18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40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267</v>
      </c>
      <c r="AT224" s="232" t="s">
        <v>156</v>
      </c>
      <c r="AU224" s="232" t="s">
        <v>86</v>
      </c>
      <c r="AY224" s="18" t="s">
        <v>154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83</v>
      </c>
      <c r="BK224" s="233">
        <f>ROUND(I224*H224,2)</f>
        <v>0</v>
      </c>
      <c r="BL224" s="18" t="s">
        <v>267</v>
      </c>
      <c r="BM224" s="232" t="s">
        <v>2190</v>
      </c>
    </row>
    <row r="225" spans="1:65" s="2" customFormat="1" ht="33" customHeight="1">
      <c r="A225" s="39"/>
      <c r="B225" s="40"/>
      <c r="C225" s="278" t="s">
        <v>756</v>
      </c>
      <c r="D225" s="278" t="s">
        <v>411</v>
      </c>
      <c r="E225" s="279" t="s">
        <v>2191</v>
      </c>
      <c r="F225" s="280" t="s">
        <v>2192</v>
      </c>
      <c r="G225" s="281" t="s">
        <v>220</v>
      </c>
      <c r="H225" s="282">
        <v>9</v>
      </c>
      <c r="I225" s="283"/>
      <c r="J225" s="284">
        <f>ROUND(I225*H225,2)</f>
        <v>0</v>
      </c>
      <c r="K225" s="285"/>
      <c r="L225" s="286"/>
      <c r="M225" s="287" t="s">
        <v>1</v>
      </c>
      <c r="N225" s="288" t="s">
        <v>40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397</v>
      </c>
      <c r="AT225" s="232" t="s">
        <v>411</v>
      </c>
      <c r="AU225" s="232" t="s">
        <v>86</v>
      </c>
      <c r="AY225" s="18" t="s">
        <v>154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83</v>
      </c>
      <c r="BK225" s="233">
        <f>ROUND(I225*H225,2)</f>
        <v>0</v>
      </c>
      <c r="BL225" s="18" t="s">
        <v>267</v>
      </c>
      <c r="BM225" s="232" t="s">
        <v>2193</v>
      </c>
    </row>
    <row r="226" spans="1:65" s="2" customFormat="1" ht="33" customHeight="1">
      <c r="A226" s="39"/>
      <c r="B226" s="40"/>
      <c r="C226" s="278" t="s">
        <v>764</v>
      </c>
      <c r="D226" s="278" t="s">
        <v>411</v>
      </c>
      <c r="E226" s="279" t="s">
        <v>2194</v>
      </c>
      <c r="F226" s="280" t="s">
        <v>2195</v>
      </c>
      <c r="G226" s="281" t="s">
        <v>220</v>
      </c>
      <c r="H226" s="282">
        <v>9</v>
      </c>
      <c r="I226" s="283"/>
      <c r="J226" s="284">
        <f>ROUND(I226*H226,2)</f>
        <v>0</v>
      </c>
      <c r="K226" s="285"/>
      <c r="L226" s="286"/>
      <c r="M226" s="287" t="s">
        <v>1</v>
      </c>
      <c r="N226" s="288" t="s">
        <v>40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397</v>
      </c>
      <c r="AT226" s="232" t="s">
        <v>411</v>
      </c>
      <c r="AU226" s="232" t="s">
        <v>86</v>
      </c>
      <c r="AY226" s="18" t="s">
        <v>154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83</v>
      </c>
      <c r="BK226" s="233">
        <f>ROUND(I226*H226,2)</f>
        <v>0</v>
      </c>
      <c r="BL226" s="18" t="s">
        <v>267</v>
      </c>
      <c r="BM226" s="232" t="s">
        <v>2196</v>
      </c>
    </row>
    <row r="227" spans="1:65" s="2" customFormat="1" ht="24.15" customHeight="1">
      <c r="A227" s="39"/>
      <c r="B227" s="40"/>
      <c r="C227" s="220" t="s">
        <v>250</v>
      </c>
      <c r="D227" s="220" t="s">
        <v>156</v>
      </c>
      <c r="E227" s="221" t="s">
        <v>2197</v>
      </c>
      <c r="F227" s="222" t="s">
        <v>2198</v>
      </c>
      <c r="G227" s="223" t="s">
        <v>220</v>
      </c>
      <c r="H227" s="224">
        <v>11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40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267</v>
      </c>
      <c r="AT227" s="232" t="s">
        <v>156</v>
      </c>
      <c r="AU227" s="232" t="s">
        <v>86</v>
      </c>
      <c r="AY227" s="18" t="s">
        <v>154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83</v>
      </c>
      <c r="BK227" s="233">
        <f>ROUND(I227*H227,2)</f>
        <v>0</v>
      </c>
      <c r="BL227" s="18" t="s">
        <v>267</v>
      </c>
      <c r="BM227" s="232" t="s">
        <v>2199</v>
      </c>
    </row>
    <row r="228" spans="1:65" s="2" customFormat="1" ht="24.15" customHeight="1">
      <c r="A228" s="39"/>
      <c r="B228" s="40"/>
      <c r="C228" s="278" t="s">
        <v>267</v>
      </c>
      <c r="D228" s="278" t="s">
        <v>411</v>
      </c>
      <c r="E228" s="279" t="s">
        <v>74</v>
      </c>
      <c r="F228" s="280" t="s">
        <v>2200</v>
      </c>
      <c r="G228" s="281" t="s">
        <v>220</v>
      </c>
      <c r="H228" s="282">
        <v>11</v>
      </c>
      <c r="I228" s="283"/>
      <c r="J228" s="284">
        <f>ROUND(I228*H228,2)</f>
        <v>0</v>
      </c>
      <c r="K228" s="285"/>
      <c r="L228" s="286"/>
      <c r="M228" s="287" t="s">
        <v>1</v>
      </c>
      <c r="N228" s="288" t="s">
        <v>40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397</v>
      </c>
      <c r="AT228" s="232" t="s">
        <v>411</v>
      </c>
      <c r="AU228" s="232" t="s">
        <v>86</v>
      </c>
      <c r="AY228" s="18" t="s">
        <v>154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83</v>
      </c>
      <c r="BK228" s="233">
        <f>ROUND(I228*H228,2)</f>
        <v>0</v>
      </c>
      <c r="BL228" s="18" t="s">
        <v>267</v>
      </c>
      <c r="BM228" s="232" t="s">
        <v>2201</v>
      </c>
    </row>
    <row r="229" spans="1:65" s="2" customFormat="1" ht="24.15" customHeight="1">
      <c r="A229" s="39"/>
      <c r="B229" s="40"/>
      <c r="C229" s="220" t="s">
        <v>256</v>
      </c>
      <c r="D229" s="220" t="s">
        <v>156</v>
      </c>
      <c r="E229" s="221" t="s">
        <v>2202</v>
      </c>
      <c r="F229" s="222" t="s">
        <v>2203</v>
      </c>
      <c r="G229" s="223" t="s">
        <v>220</v>
      </c>
      <c r="H229" s="224">
        <v>9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40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267</v>
      </c>
      <c r="AT229" s="232" t="s">
        <v>156</v>
      </c>
      <c r="AU229" s="232" t="s">
        <v>86</v>
      </c>
      <c r="AY229" s="18" t="s">
        <v>154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83</v>
      </c>
      <c r="BK229" s="233">
        <f>ROUND(I229*H229,2)</f>
        <v>0</v>
      </c>
      <c r="BL229" s="18" t="s">
        <v>267</v>
      </c>
      <c r="BM229" s="232" t="s">
        <v>2204</v>
      </c>
    </row>
    <row r="230" spans="1:65" s="2" customFormat="1" ht="33" customHeight="1">
      <c r="A230" s="39"/>
      <c r="B230" s="40"/>
      <c r="C230" s="278" t="s">
        <v>768</v>
      </c>
      <c r="D230" s="278" t="s">
        <v>411</v>
      </c>
      <c r="E230" s="279" t="s">
        <v>2205</v>
      </c>
      <c r="F230" s="280" t="s">
        <v>2206</v>
      </c>
      <c r="G230" s="281" t="s">
        <v>220</v>
      </c>
      <c r="H230" s="282">
        <v>9</v>
      </c>
      <c r="I230" s="283"/>
      <c r="J230" s="284">
        <f>ROUND(I230*H230,2)</f>
        <v>0</v>
      </c>
      <c r="K230" s="285"/>
      <c r="L230" s="286"/>
      <c r="M230" s="287" t="s">
        <v>1</v>
      </c>
      <c r="N230" s="288" t="s">
        <v>40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397</v>
      </c>
      <c r="AT230" s="232" t="s">
        <v>411</v>
      </c>
      <c r="AU230" s="232" t="s">
        <v>86</v>
      </c>
      <c r="AY230" s="18" t="s">
        <v>154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83</v>
      </c>
      <c r="BK230" s="233">
        <f>ROUND(I230*H230,2)</f>
        <v>0</v>
      </c>
      <c r="BL230" s="18" t="s">
        <v>267</v>
      </c>
      <c r="BM230" s="232" t="s">
        <v>2207</v>
      </c>
    </row>
    <row r="231" spans="1:65" s="2" customFormat="1" ht="24.15" customHeight="1">
      <c r="A231" s="39"/>
      <c r="B231" s="40"/>
      <c r="C231" s="220" t="s">
        <v>8</v>
      </c>
      <c r="D231" s="220" t="s">
        <v>156</v>
      </c>
      <c r="E231" s="221" t="s">
        <v>2208</v>
      </c>
      <c r="F231" s="222" t="s">
        <v>2209</v>
      </c>
      <c r="G231" s="223" t="s">
        <v>220</v>
      </c>
      <c r="H231" s="224">
        <v>21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40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267</v>
      </c>
      <c r="AT231" s="232" t="s">
        <v>156</v>
      </c>
      <c r="AU231" s="232" t="s">
        <v>86</v>
      </c>
      <c r="AY231" s="18" t="s">
        <v>154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83</v>
      </c>
      <c r="BK231" s="233">
        <f>ROUND(I231*H231,2)</f>
        <v>0</v>
      </c>
      <c r="BL231" s="18" t="s">
        <v>267</v>
      </c>
      <c r="BM231" s="232" t="s">
        <v>2210</v>
      </c>
    </row>
    <row r="232" spans="1:65" s="2" customFormat="1" ht="44.25" customHeight="1">
      <c r="A232" s="39"/>
      <c r="B232" s="40"/>
      <c r="C232" s="278" t="s">
        <v>774</v>
      </c>
      <c r="D232" s="278" t="s">
        <v>411</v>
      </c>
      <c r="E232" s="279" t="s">
        <v>2211</v>
      </c>
      <c r="F232" s="280" t="s">
        <v>2212</v>
      </c>
      <c r="G232" s="281" t="s">
        <v>220</v>
      </c>
      <c r="H232" s="282">
        <v>21</v>
      </c>
      <c r="I232" s="283"/>
      <c r="J232" s="284">
        <f>ROUND(I232*H232,2)</f>
        <v>0</v>
      </c>
      <c r="K232" s="285"/>
      <c r="L232" s="286"/>
      <c r="M232" s="287" t="s">
        <v>1</v>
      </c>
      <c r="N232" s="288" t="s">
        <v>40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397</v>
      </c>
      <c r="AT232" s="232" t="s">
        <v>411</v>
      </c>
      <c r="AU232" s="232" t="s">
        <v>86</v>
      </c>
      <c r="AY232" s="18" t="s">
        <v>154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83</v>
      </c>
      <c r="BK232" s="233">
        <f>ROUND(I232*H232,2)</f>
        <v>0</v>
      </c>
      <c r="BL232" s="18" t="s">
        <v>267</v>
      </c>
      <c r="BM232" s="232" t="s">
        <v>2213</v>
      </c>
    </row>
    <row r="233" spans="1:65" s="2" customFormat="1" ht="24.15" customHeight="1">
      <c r="A233" s="39"/>
      <c r="B233" s="40"/>
      <c r="C233" s="220" t="s">
        <v>228</v>
      </c>
      <c r="D233" s="220" t="s">
        <v>156</v>
      </c>
      <c r="E233" s="221" t="s">
        <v>2214</v>
      </c>
      <c r="F233" s="222" t="s">
        <v>2215</v>
      </c>
      <c r="G233" s="223" t="s">
        <v>220</v>
      </c>
      <c r="H233" s="224">
        <v>5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40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267</v>
      </c>
      <c r="AT233" s="232" t="s">
        <v>156</v>
      </c>
      <c r="AU233" s="232" t="s">
        <v>86</v>
      </c>
      <c r="AY233" s="18" t="s">
        <v>154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83</v>
      </c>
      <c r="BK233" s="233">
        <f>ROUND(I233*H233,2)</f>
        <v>0</v>
      </c>
      <c r="BL233" s="18" t="s">
        <v>267</v>
      </c>
      <c r="BM233" s="232" t="s">
        <v>2216</v>
      </c>
    </row>
    <row r="234" spans="1:65" s="2" customFormat="1" ht="24.15" customHeight="1">
      <c r="A234" s="39"/>
      <c r="B234" s="40"/>
      <c r="C234" s="278" t="s">
        <v>780</v>
      </c>
      <c r="D234" s="278" t="s">
        <v>411</v>
      </c>
      <c r="E234" s="279" t="s">
        <v>2217</v>
      </c>
      <c r="F234" s="280" t="s">
        <v>2218</v>
      </c>
      <c r="G234" s="281" t="s">
        <v>220</v>
      </c>
      <c r="H234" s="282">
        <v>5</v>
      </c>
      <c r="I234" s="283"/>
      <c r="J234" s="284">
        <f>ROUND(I234*H234,2)</f>
        <v>0</v>
      </c>
      <c r="K234" s="285"/>
      <c r="L234" s="286"/>
      <c r="M234" s="287" t="s">
        <v>1</v>
      </c>
      <c r="N234" s="288" t="s">
        <v>40</v>
      </c>
      <c r="O234" s="92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397</v>
      </c>
      <c r="AT234" s="232" t="s">
        <v>411</v>
      </c>
      <c r="AU234" s="232" t="s">
        <v>86</v>
      </c>
      <c r="AY234" s="18" t="s">
        <v>154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83</v>
      </c>
      <c r="BK234" s="233">
        <f>ROUND(I234*H234,2)</f>
        <v>0</v>
      </c>
      <c r="BL234" s="18" t="s">
        <v>267</v>
      </c>
      <c r="BM234" s="232" t="s">
        <v>2219</v>
      </c>
    </row>
    <row r="235" spans="1:65" s="2" customFormat="1" ht="16.5" customHeight="1">
      <c r="A235" s="39"/>
      <c r="B235" s="40"/>
      <c r="C235" s="278" t="s">
        <v>840</v>
      </c>
      <c r="D235" s="278" t="s">
        <v>411</v>
      </c>
      <c r="E235" s="279" t="s">
        <v>2220</v>
      </c>
      <c r="F235" s="280" t="s">
        <v>2221</v>
      </c>
      <c r="G235" s="281" t="s">
        <v>220</v>
      </c>
      <c r="H235" s="282">
        <v>5</v>
      </c>
      <c r="I235" s="283"/>
      <c r="J235" s="284">
        <f>ROUND(I235*H235,2)</f>
        <v>0</v>
      </c>
      <c r="K235" s="285"/>
      <c r="L235" s="286"/>
      <c r="M235" s="287" t="s">
        <v>1</v>
      </c>
      <c r="N235" s="288" t="s">
        <v>40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397</v>
      </c>
      <c r="AT235" s="232" t="s">
        <v>411</v>
      </c>
      <c r="AU235" s="232" t="s">
        <v>86</v>
      </c>
      <c r="AY235" s="18" t="s">
        <v>154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83</v>
      </c>
      <c r="BK235" s="233">
        <f>ROUND(I235*H235,2)</f>
        <v>0</v>
      </c>
      <c r="BL235" s="18" t="s">
        <v>267</v>
      </c>
      <c r="BM235" s="232" t="s">
        <v>2222</v>
      </c>
    </row>
    <row r="236" spans="1:65" s="2" customFormat="1" ht="24.15" customHeight="1">
      <c r="A236" s="39"/>
      <c r="B236" s="40"/>
      <c r="C236" s="220" t="s">
        <v>792</v>
      </c>
      <c r="D236" s="220" t="s">
        <v>156</v>
      </c>
      <c r="E236" s="221" t="s">
        <v>2223</v>
      </c>
      <c r="F236" s="222" t="s">
        <v>2224</v>
      </c>
      <c r="G236" s="223" t="s">
        <v>220</v>
      </c>
      <c r="H236" s="224">
        <v>1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40</v>
      </c>
      <c r="O236" s="92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267</v>
      </c>
      <c r="AT236" s="232" t="s">
        <v>156</v>
      </c>
      <c r="AU236" s="232" t="s">
        <v>86</v>
      </c>
      <c r="AY236" s="18" t="s">
        <v>154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83</v>
      </c>
      <c r="BK236" s="233">
        <f>ROUND(I236*H236,2)</f>
        <v>0</v>
      </c>
      <c r="BL236" s="18" t="s">
        <v>267</v>
      </c>
      <c r="BM236" s="232" t="s">
        <v>2225</v>
      </c>
    </row>
    <row r="237" spans="1:65" s="2" customFormat="1" ht="24.15" customHeight="1">
      <c r="A237" s="39"/>
      <c r="B237" s="40"/>
      <c r="C237" s="220" t="s">
        <v>786</v>
      </c>
      <c r="D237" s="220" t="s">
        <v>156</v>
      </c>
      <c r="E237" s="221" t="s">
        <v>2226</v>
      </c>
      <c r="F237" s="222" t="s">
        <v>2227</v>
      </c>
      <c r="G237" s="223" t="s">
        <v>205</v>
      </c>
      <c r="H237" s="224">
        <v>0.476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40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267</v>
      </c>
      <c r="AT237" s="232" t="s">
        <v>156</v>
      </c>
      <c r="AU237" s="232" t="s">
        <v>86</v>
      </c>
      <c r="AY237" s="18" t="s">
        <v>154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83</v>
      </c>
      <c r="BK237" s="233">
        <f>ROUND(I237*H237,2)</f>
        <v>0</v>
      </c>
      <c r="BL237" s="18" t="s">
        <v>267</v>
      </c>
      <c r="BM237" s="232" t="s">
        <v>2228</v>
      </c>
    </row>
    <row r="238" spans="1:63" s="12" customFormat="1" ht="25.9" customHeight="1">
      <c r="A238" s="12"/>
      <c r="B238" s="204"/>
      <c r="C238" s="205"/>
      <c r="D238" s="206" t="s">
        <v>74</v>
      </c>
      <c r="E238" s="207" t="s">
        <v>2229</v>
      </c>
      <c r="F238" s="207" t="s">
        <v>2230</v>
      </c>
      <c r="G238" s="205"/>
      <c r="H238" s="205"/>
      <c r="I238" s="208"/>
      <c r="J238" s="209">
        <f>BK238</f>
        <v>0</v>
      </c>
      <c r="K238" s="205"/>
      <c r="L238" s="210"/>
      <c r="M238" s="211"/>
      <c r="N238" s="212"/>
      <c r="O238" s="212"/>
      <c r="P238" s="213">
        <f>SUM(P239:P241)</f>
        <v>0</v>
      </c>
      <c r="Q238" s="212"/>
      <c r="R238" s="213">
        <f>SUM(R239:R241)</f>
        <v>0</v>
      </c>
      <c r="S238" s="212"/>
      <c r="T238" s="214">
        <f>SUM(T239:T241)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5" t="s">
        <v>160</v>
      </c>
      <c r="AT238" s="216" t="s">
        <v>74</v>
      </c>
      <c r="AU238" s="216" t="s">
        <v>75</v>
      </c>
      <c r="AY238" s="215" t="s">
        <v>154</v>
      </c>
      <c r="BK238" s="217">
        <f>SUM(BK239:BK241)</f>
        <v>0</v>
      </c>
    </row>
    <row r="239" spans="1:65" s="2" customFormat="1" ht="33" customHeight="1">
      <c r="A239" s="39"/>
      <c r="B239" s="40"/>
      <c r="C239" s="220" t="s">
        <v>845</v>
      </c>
      <c r="D239" s="220" t="s">
        <v>156</v>
      </c>
      <c r="E239" s="221" t="s">
        <v>2231</v>
      </c>
      <c r="F239" s="222" t="s">
        <v>2232</v>
      </c>
      <c r="G239" s="223" t="s">
        <v>1428</v>
      </c>
      <c r="H239" s="224">
        <v>50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40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1394</v>
      </c>
      <c r="AT239" s="232" t="s">
        <v>156</v>
      </c>
      <c r="AU239" s="232" t="s">
        <v>83</v>
      </c>
      <c r="AY239" s="18" t="s">
        <v>154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83</v>
      </c>
      <c r="BK239" s="233">
        <f>ROUND(I239*H239,2)</f>
        <v>0</v>
      </c>
      <c r="BL239" s="18" t="s">
        <v>1394</v>
      </c>
      <c r="BM239" s="232" t="s">
        <v>2233</v>
      </c>
    </row>
    <row r="240" spans="1:65" s="2" customFormat="1" ht="37.8" customHeight="1">
      <c r="A240" s="39"/>
      <c r="B240" s="40"/>
      <c r="C240" s="220" t="s">
        <v>798</v>
      </c>
      <c r="D240" s="220" t="s">
        <v>156</v>
      </c>
      <c r="E240" s="221" t="s">
        <v>2234</v>
      </c>
      <c r="F240" s="222" t="s">
        <v>2235</v>
      </c>
      <c r="G240" s="223" t="s">
        <v>1428</v>
      </c>
      <c r="H240" s="224">
        <v>5</v>
      </c>
      <c r="I240" s="225"/>
      <c r="J240" s="226">
        <f>ROUND(I240*H240,2)</f>
        <v>0</v>
      </c>
      <c r="K240" s="227"/>
      <c r="L240" s="45"/>
      <c r="M240" s="228" t="s">
        <v>1</v>
      </c>
      <c r="N240" s="229" t="s">
        <v>40</v>
      </c>
      <c r="O240" s="92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1394</v>
      </c>
      <c r="AT240" s="232" t="s">
        <v>156</v>
      </c>
      <c r="AU240" s="232" t="s">
        <v>83</v>
      </c>
      <c r="AY240" s="18" t="s">
        <v>154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83</v>
      </c>
      <c r="BK240" s="233">
        <f>ROUND(I240*H240,2)</f>
        <v>0</v>
      </c>
      <c r="BL240" s="18" t="s">
        <v>1394</v>
      </c>
      <c r="BM240" s="232" t="s">
        <v>2236</v>
      </c>
    </row>
    <row r="241" spans="1:65" s="2" customFormat="1" ht="21.75" customHeight="1">
      <c r="A241" s="39"/>
      <c r="B241" s="40"/>
      <c r="C241" s="220" t="s">
        <v>802</v>
      </c>
      <c r="D241" s="220" t="s">
        <v>156</v>
      </c>
      <c r="E241" s="221" t="s">
        <v>2237</v>
      </c>
      <c r="F241" s="222" t="s">
        <v>2238</v>
      </c>
      <c r="G241" s="223" t="s">
        <v>1428</v>
      </c>
      <c r="H241" s="224">
        <v>115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40</v>
      </c>
      <c r="O241" s="92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1394</v>
      </c>
      <c r="AT241" s="232" t="s">
        <v>156</v>
      </c>
      <c r="AU241" s="232" t="s">
        <v>83</v>
      </c>
      <c r="AY241" s="18" t="s">
        <v>154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83</v>
      </c>
      <c r="BK241" s="233">
        <f>ROUND(I241*H241,2)</f>
        <v>0</v>
      </c>
      <c r="BL241" s="18" t="s">
        <v>1394</v>
      </c>
      <c r="BM241" s="232" t="s">
        <v>2239</v>
      </c>
    </row>
    <row r="242" spans="1:63" s="12" customFormat="1" ht="25.9" customHeight="1">
      <c r="A242" s="12"/>
      <c r="B242" s="204"/>
      <c r="C242" s="205"/>
      <c r="D242" s="206" t="s">
        <v>74</v>
      </c>
      <c r="E242" s="207" t="s">
        <v>2240</v>
      </c>
      <c r="F242" s="207" t="s">
        <v>2241</v>
      </c>
      <c r="G242" s="205"/>
      <c r="H242" s="205"/>
      <c r="I242" s="208"/>
      <c r="J242" s="209">
        <f>BK242</f>
        <v>0</v>
      </c>
      <c r="K242" s="205"/>
      <c r="L242" s="210"/>
      <c r="M242" s="211"/>
      <c r="N242" s="212"/>
      <c r="O242" s="212"/>
      <c r="P242" s="213">
        <f>P243</f>
        <v>0</v>
      </c>
      <c r="Q242" s="212"/>
      <c r="R242" s="213">
        <f>R243</f>
        <v>0</v>
      </c>
      <c r="S242" s="212"/>
      <c r="T242" s="214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5" t="s">
        <v>189</v>
      </c>
      <c r="AT242" s="216" t="s">
        <v>74</v>
      </c>
      <c r="AU242" s="216" t="s">
        <v>75</v>
      </c>
      <c r="AY242" s="215" t="s">
        <v>154</v>
      </c>
      <c r="BK242" s="217">
        <f>BK243</f>
        <v>0</v>
      </c>
    </row>
    <row r="243" spans="1:63" s="12" customFormat="1" ht="22.8" customHeight="1">
      <c r="A243" s="12"/>
      <c r="B243" s="204"/>
      <c r="C243" s="205"/>
      <c r="D243" s="206" t="s">
        <v>74</v>
      </c>
      <c r="E243" s="218" t="s">
        <v>2242</v>
      </c>
      <c r="F243" s="218" t="s">
        <v>2243</v>
      </c>
      <c r="G243" s="205"/>
      <c r="H243" s="205"/>
      <c r="I243" s="208"/>
      <c r="J243" s="219">
        <f>BK243</f>
        <v>0</v>
      </c>
      <c r="K243" s="205"/>
      <c r="L243" s="210"/>
      <c r="M243" s="211"/>
      <c r="N243" s="212"/>
      <c r="O243" s="212"/>
      <c r="P243" s="213">
        <f>P244</f>
        <v>0</v>
      </c>
      <c r="Q243" s="212"/>
      <c r="R243" s="213">
        <f>R244</f>
        <v>0</v>
      </c>
      <c r="S243" s="212"/>
      <c r="T243" s="214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5" t="s">
        <v>189</v>
      </c>
      <c r="AT243" s="216" t="s">
        <v>74</v>
      </c>
      <c r="AU243" s="216" t="s">
        <v>83</v>
      </c>
      <c r="AY243" s="215" t="s">
        <v>154</v>
      </c>
      <c r="BK243" s="217">
        <f>BK244</f>
        <v>0</v>
      </c>
    </row>
    <row r="244" spans="1:65" s="2" customFormat="1" ht="16.5" customHeight="1">
      <c r="A244" s="39"/>
      <c r="B244" s="40"/>
      <c r="C244" s="220" t="s">
        <v>808</v>
      </c>
      <c r="D244" s="220" t="s">
        <v>156</v>
      </c>
      <c r="E244" s="221" t="s">
        <v>2244</v>
      </c>
      <c r="F244" s="222" t="s">
        <v>2245</v>
      </c>
      <c r="G244" s="223" t="s">
        <v>1428</v>
      </c>
      <c r="H244" s="224">
        <v>20</v>
      </c>
      <c r="I244" s="225"/>
      <c r="J244" s="226">
        <f>ROUND(I244*H244,2)</f>
        <v>0</v>
      </c>
      <c r="K244" s="227"/>
      <c r="L244" s="45"/>
      <c r="M244" s="296" t="s">
        <v>1</v>
      </c>
      <c r="N244" s="297" t="s">
        <v>40</v>
      </c>
      <c r="O244" s="298"/>
      <c r="P244" s="299">
        <f>O244*H244</f>
        <v>0</v>
      </c>
      <c r="Q244" s="299">
        <v>0</v>
      </c>
      <c r="R244" s="299">
        <f>Q244*H244</f>
        <v>0</v>
      </c>
      <c r="S244" s="299">
        <v>0</v>
      </c>
      <c r="T244" s="30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2246</v>
      </c>
      <c r="AT244" s="232" t="s">
        <v>156</v>
      </c>
      <c r="AU244" s="232" t="s">
        <v>86</v>
      </c>
      <c r="AY244" s="18" t="s">
        <v>154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83</v>
      </c>
      <c r="BK244" s="233">
        <f>ROUND(I244*H244,2)</f>
        <v>0</v>
      </c>
      <c r="BL244" s="18" t="s">
        <v>2246</v>
      </c>
      <c r="BM244" s="232" t="s">
        <v>2247</v>
      </c>
    </row>
    <row r="245" spans="1:31" s="2" customFormat="1" ht="6.95" customHeight="1">
      <c r="A245" s="39"/>
      <c r="B245" s="67"/>
      <c r="C245" s="68"/>
      <c r="D245" s="68"/>
      <c r="E245" s="68"/>
      <c r="F245" s="68"/>
      <c r="G245" s="68"/>
      <c r="H245" s="68"/>
      <c r="I245" s="68"/>
      <c r="J245" s="68"/>
      <c r="K245" s="68"/>
      <c r="L245" s="45"/>
      <c r="M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</row>
  </sheetData>
  <sheetProtection password="CC35" sheet="1" objects="1" scenarios="1" formatColumns="0" formatRows="0" autoFilter="0"/>
  <autoFilter ref="C120:K2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Modernizace infrastruktury ZŠ v Litvínově - škola Podkrušnohorská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2248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35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37</v>
      </c>
      <c r="G32" s="39"/>
      <c r="H32" s="39"/>
      <c r="I32" s="153" t="s">
        <v>36</v>
      </c>
      <c r="J32" s="153" t="s">
        <v>38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41" t="s">
        <v>40</v>
      </c>
      <c r="F33" s="155">
        <f>ROUND((SUM(BE122:BE213)),2)</f>
        <v>0</v>
      </c>
      <c r="G33" s="39"/>
      <c r="H33" s="39"/>
      <c r="I33" s="156">
        <v>0.21</v>
      </c>
      <c r="J33" s="155">
        <f>ROUND(((SUM(BE122:BE213))*I33),2)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41</v>
      </c>
      <c r="F34" s="155">
        <f>ROUND((SUM(BF122:BF213)),2)</f>
        <v>0</v>
      </c>
      <c r="G34" s="39"/>
      <c r="H34" s="39"/>
      <c r="I34" s="156">
        <v>0.15</v>
      </c>
      <c r="J34" s="155">
        <f>ROUND(((SUM(BF122:BF213))*I34),2)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42</v>
      </c>
      <c r="F35" s="155">
        <f>ROUND((SUM(BG122:BG213)),2)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43</v>
      </c>
      <c r="F36" s="155">
        <f>ROUND((SUM(BH122:BH213)),2)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44</v>
      </c>
      <c r="F37" s="155">
        <f>ROUND((SUM(BI122:BI213)),2)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Modernizace infrastruktury ZŠ v Litvínově - škola Podkrušnohorská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05 - Slaboproud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2249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2250</v>
      </c>
      <c r="E98" s="183"/>
      <c r="F98" s="183"/>
      <c r="G98" s="183"/>
      <c r="H98" s="183"/>
      <c r="I98" s="183"/>
      <c r="J98" s="184">
        <f>J137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2251</v>
      </c>
      <c r="E99" s="183"/>
      <c r="F99" s="183"/>
      <c r="G99" s="183"/>
      <c r="H99" s="183"/>
      <c r="I99" s="183"/>
      <c r="J99" s="184">
        <f>J170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2252</v>
      </c>
      <c r="E100" s="183"/>
      <c r="F100" s="183"/>
      <c r="G100" s="183"/>
      <c r="H100" s="183"/>
      <c r="I100" s="183"/>
      <c r="J100" s="184">
        <f>J182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2253</v>
      </c>
      <c r="E101" s="183"/>
      <c r="F101" s="183"/>
      <c r="G101" s="183"/>
      <c r="H101" s="183"/>
      <c r="I101" s="183"/>
      <c r="J101" s="184">
        <f>J185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2254</v>
      </c>
      <c r="E102" s="183"/>
      <c r="F102" s="183"/>
      <c r="G102" s="183"/>
      <c r="H102" s="183"/>
      <c r="I102" s="183"/>
      <c r="J102" s="184">
        <f>J197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139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Modernizace infrastruktury ZŠ v Litvínově - škola Podkrušnohorská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103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05 - Slaboproud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17. 1. 2022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33" t="s">
        <v>30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140</v>
      </c>
      <c r="D121" s="195" t="s">
        <v>60</v>
      </c>
      <c r="E121" s="195" t="s">
        <v>56</v>
      </c>
      <c r="F121" s="195" t="s">
        <v>57</v>
      </c>
      <c r="G121" s="195" t="s">
        <v>141</v>
      </c>
      <c r="H121" s="195" t="s">
        <v>142</v>
      </c>
      <c r="I121" s="195" t="s">
        <v>143</v>
      </c>
      <c r="J121" s="196" t="s">
        <v>110</v>
      </c>
      <c r="K121" s="197" t="s">
        <v>144</v>
      </c>
      <c r="L121" s="198"/>
      <c r="M121" s="101" t="s">
        <v>1</v>
      </c>
      <c r="N121" s="102" t="s">
        <v>39</v>
      </c>
      <c r="O121" s="102" t="s">
        <v>145</v>
      </c>
      <c r="P121" s="102" t="s">
        <v>146</v>
      </c>
      <c r="Q121" s="102" t="s">
        <v>147</v>
      </c>
      <c r="R121" s="102" t="s">
        <v>148</v>
      </c>
      <c r="S121" s="102" t="s">
        <v>149</v>
      </c>
      <c r="T121" s="103" t="s">
        <v>150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151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P123+P137+P170+P182+P185+P197</f>
        <v>0</v>
      </c>
      <c r="Q122" s="105"/>
      <c r="R122" s="201">
        <f>R123+R137+R170+R182+R185+R197</f>
        <v>0</v>
      </c>
      <c r="S122" s="105"/>
      <c r="T122" s="202">
        <f>T123+T137+T170+T182+T185+T197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74</v>
      </c>
      <c r="AU122" s="18" t="s">
        <v>112</v>
      </c>
      <c r="BK122" s="203">
        <f>BK123+BK137+BK170+BK182+BK185+BK197</f>
        <v>0</v>
      </c>
    </row>
    <row r="123" spans="1:63" s="12" customFormat="1" ht="25.9" customHeight="1">
      <c r="A123" s="12"/>
      <c r="B123" s="204"/>
      <c r="C123" s="205"/>
      <c r="D123" s="206" t="s">
        <v>74</v>
      </c>
      <c r="E123" s="207" t="s">
        <v>2255</v>
      </c>
      <c r="F123" s="207" t="s">
        <v>2256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SUM(P124:P136)</f>
        <v>0</v>
      </c>
      <c r="Q123" s="212"/>
      <c r="R123" s="213">
        <f>SUM(R124:R136)</f>
        <v>0</v>
      </c>
      <c r="S123" s="212"/>
      <c r="T123" s="214">
        <f>SUM(T124:T136)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83</v>
      </c>
      <c r="AT123" s="216" t="s">
        <v>74</v>
      </c>
      <c r="AU123" s="216" t="s">
        <v>75</v>
      </c>
      <c r="AY123" s="215" t="s">
        <v>154</v>
      </c>
      <c r="BK123" s="217">
        <f>SUM(BK124:BK136)</f>
        <v>0</v>
      </c>
    </row>
    <row r="124" spans="1:65" s="2" customFormat="1" ht="21.75" customHeight="1">
      <c r="A124" s="39"/>
      <c r="B124" s="40"/>
      <c r="C124" s="220" t="s">
        <v>75</v>
      </c>
      <c r="D124" s="220" t="s">
        <v>156</v>
      </c>
      <c r="E124" s="221" t="s">
        <v>2257</v>
      </c>
      <c r="F124" s="222" t="s">
        <v>2258</v>
      </c>
      <c r="G124" s="223" t="s">
        <v>1922</v>
      </c>
      <c r="H124" s="224">
        <v>3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40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160</v>
      </c>
      <c r="AT124" s="232" t="s">
        <v>156</v>
      </c>
      <c r="AU124" s="232" t="s">
        <v>83</v>
      </c>
      <c r="AY124" s="18" t="s">
        <v>154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83</v>
      </c>
      <c r="BK124" s="233">
        <f>ROUND(I124*H124,2)</f>
        <v>0</v>
      </c>
      <c r="BL124" s="18" t="s">
        <v>160</v>
      </c>
      <c r="BM124" s="232" t="s">
        <v>2259</v>
      </c>
    </row>
    <row r="125" spans="1:65" s="2" customFormat="1" ht="16.5" customHeight="1">
      <c r="A125" s="39"/>
      <c r="B125" s="40"/>
      <c r="C125" s="220" t="s">
        <v>75</v>
      </c>
      <c r="D125" s="220" t="s">
        <v>156</v>
      </c>
      <c r="E125" s="221" t="s">
        <v>2260</v>
      </c>
      <c r="F125" s="222" t="s">
        <v>2261</v>
      </c>
      <c r="G125" s="223" t="s">
        <v>1922</v>
      </c>
      <c r="H125" s="224">
        <v>3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40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160</v>
      </c>
      <c r="AT125" s="232" t="s">
        <v>156</v>
      </c>
      <c r="AU125" s="232" t="s">
        <v>83</v>
      </c>
      <c r="AY125" s="18" t="s">
        <v>154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83</v>
      </c>
      <c r="BK125" s="233">
        <f>ROUND(I125*H125,2)</f>
        <v>0</v>
      </c>
      <c r="BL125" s="18" t="s">
        <v>160</v>
      </c>
      <c r="BM125" s="232" t="s">
        <v>2262</v>
      </c>
    </row>
    <row r="126" spans="1:65" s="2" customFormat="1" ht="21.75" customHeight="1">
      <c r="A126" s="39"/>
      <c r="B126" s="40"/>
      <c r="C126" s="220" t="s">
        <v>75</v>
      </c>
      <c r="D126" s="220" t="s">
        <v>156</v>
      </c>
      <c r="E126" s="221" t="s">
        <v>2263</v>
      </c>
      <c r="F126" s="222" t="s">
        <v>2264</v>
      </c>
      <c r="G126" s="223" t="s">
        <v>1922</v>
      </c>
      <c r="H126" s="224">
        <v>9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40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160</v>
      </c>
      <c r="AT126" s="232" t="s">
        <v>156</v>
      </c>
      <c r="AU126" s="232" t="s">
        <v>83</v>
      </c>
      <c r="AY126" s="18" t="s">
        <v>154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83</v>
      </c>
      <c r="BK126" s="233">
        <f>ROUND(I126*H126,2)</f>
        <v>0</v>
      </c>
      <c r="BL126" s="18" t="s">
        <v>160</v>
      </c>
      <c r="BM126" s="232" t="s">
        <v>2265</v>
      </c>
    </row>
    <row r="127" spans="1:65" s="2" customFormat="1" ht="16.5" customHeight="1">
      <c r="A127" s="39"/>
      <c r="B127" s="40"/>
      <c r="C127" s="220" t="s">
        <v>75</v>
      </c>
      <c r="D127" s="220" t="s">
        <v>156</v>
      </c>
      <c r="E127" s="221" t="s">
        <v>2266</v>
      </c>
      <c r="F127" s="222" t="s">
        <v>2267</v>
      </c>
      <c r="G127" s="223" t="s">
        <v>304</v>
      </c>
      <c r="H127" s="224">
        <v>75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40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160</v>
      </c>
      <c r="AT127" s="232" t="s">
        <v>156</v>
      </c>
      <c r="AU127" s="232" t="s">
        <v>83</v>
      </c>
      <c r="AY127" s="18" t="s">
        <v>154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83</v>
      </c>
      <c r="BK127" s="233">
        <f>ROUND(I127*H127,2)</f>
        <v>0</v>
      </c>
      <c r="BL127" s="18" t="s">
        <v>160</v>
      </c>
      <c r="BM127" s="232" t="s">
        <v>2268</v>
      </c>
    </row>
    <row r="128" spans="1:65" s="2" customFormat="1" ht="21.75" customHeight="1">
      <c r="A128" s="39"/>
      <c r="B128" s="40"/>
      <c r="C128" s="220" t="s">
        <v>75</v>
      </c>
      <c r="D128" s="220" t="s">
        <v>156</v>
      </c>
      <c r="E128" s="221" t="s">
        <v>2269</v>
      </c>
      <c r="F128" s="222" t="s">
        <v>2270</v>
      </c>
      <c r="G128" s="223" t="s">
        <v>304</v>
      </c>
      <c r="H128" s="224">
        <v>60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40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160</v>
      </c>
      <c r="AT128" s="232" t="s">
        <v>156</v>
      </c>
      <c r="AU128" s="232" t="s">
        <v>83</v>
      </c>
      <c r="AY128" s="18" t="s">
        <v>154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83</v>
      </c>
      <c r="BK128" s="233">
        <f>ROUND(I128*H128,2)</f>
        <v>0</v>
      </c>
      <c r="BL128" s="18" t="s">
        <v>160</v>
      </c>
      <c r="BM128" s="232" t="s">
        <v>2271</v>
      </c>
    </row>
    <row r="129" spans="1:65" s="2" customFormat="1" ht="16.5" customHeight="1">
      <c r="A129" s="39"/>
      <c r="B129" s="40"/>
      <c r="C129" s="220" t="s">
        <v>75</v>
      </c>
      <c r="D129" s="220" t="s">
        <v>156</v>
      </c>
      <c r="E129" s="221" t="s">
        <v>2272</v>
      </c>
      <c r="F129" s="222" t="s">
        <v>2273</v>
      </c>
      <c r="G129" s="223" t="s">
        <v>1936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40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160</v>
      </c>
      <c r="AT129" s="232" t="s">
        <v>156</v>
      </c>
      <c r="AU129" s="232" t="s">
        <v>83</v>
      </c>
      <c r="AY129" s="18" t="s">
        <v>154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83</v>
      </c>
      <c r="BK129" s="233">
        <f>ROUND(I129*H129,2)</f>
        <v>0</v>
      </c>
      <c r="BL129" s="18" t="s">
        <v>160</v>
      </c>
      <c r="BM129" s="232" t="s">
        <v>2274</v>
      </c>
    </row>
    <row r="130" spans="1:65" s="2" customFormat="1" ht="16.5" customHeight="1">
      <c r="A130" s="39"/>
      <c r="B130" s="40"/>
      <c r="C130" s="220" t="s">
        <v>75</v>
      </c>
      <c r="D130" s="220" t="s">
        <v>156</v>
      </c>
      <c r="E130" s="221" t="s">
        <v>2275</v>
      </c>
      <c r="F130" s="222" t="s">
        <v>2276</v>
      </c>
      <c r="G130" s="223" t="s">
        <v>1936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40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160</v>
      </c>
      <c r="AT130" s="232" t="s">
        <v>156</v>
      </c>
      <c r="AU130" s="232" t="s">
        <v>83</v>
      </c>
      <c r="AY130" s="18" t="s">
        <v>154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83</v>
      </c>
      <c r="BK130" s="233">
        <f>ROUND(I130*H130,2)</f>
        <v>0</v>
      </c>
      <c r="BL130" s="18" t="s">
        <v>160</v>
      </c>
      <c r="BM130" s="232" t="s">
        <v>2277</v>
      </c>
    </row>
    <row r="131" spans="1:65" s="2" customFormat="1" ht="16.5" customHeight="1">
      <c r="A131" s="39"/>
      <c r="B131" s="40"/>
      <c r="C131" s="220" t="s">
        <v>75</v>
      </c>
      <c r="D131" s="220" t="s">
        <v>156</v>
      </c>
      <c r="E131" s="221" t="s">
        <v>2278</v>
      </c>
      <c r="F131" s="222" t="s">
        <v>2279</v>
      </c>
      <c r="G131" s="223" t="s">
        <v>1936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40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160</v>
      </c>
      <c r="AT131" s="232" t="s">
        <v>156</v>
      </c>
      <c r="AU131" s="232" t="s">
        <v>83</v>
      </c>
      <c r="AY131" s="18" t="s">
        <v>154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83</v>
      </c>
      <c r="BK131" s="233">
        <f>ROUND(I131*H131,2)</f>
        <v>0</v>
      </c>
      <c r="BL131" s="18" t="s">
        <v>160</v>
      </c>
      <c r="BM131" s="232" t="s">
        <v>2280</v>
      </c>
    </row>
    <row r="132" spans="1:65" s="2" customFormat="1" ht="16.5" customHeight="1">
      <c r="A132" s="39"/>
      <c r="B132" s="40"/>
      <c r="C132" s="220" t="s">
        <v>75</v>
      </c>
      <c r="D132" s="220" t="s">
        <v>156</v>
      </c>
      <c r="E132" s="221" t="s">
        <v>2281</v>
      </c>
      <c r="F132" s="222" t="s">
        <v>2282</v>
      </c>
      <c r="G132" s="223" t="s">
        <v>1936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40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160</v>
      </c>
      <c r="AT132" s="232" t="s">
        <v>156</v>
      </c>
      <c r="AU132" s="232" t="s">
        <v>83</v>
      </c>
      <c r="AY132" s="18" t="s">
        <v>154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83</v>
      </c>
      <c r="BK132" s="233">
        <f>ROUND(I132*H132,2)</f>
        <v>0</v>
      </c>
      <c r="BL132" s="18" t="s">
        <v>160</v>
      </c>
      <c r="BM132" s="232" t="s">
        <v>2283</v>
      </c>
    </row>
    <row r="133" spans="1:65" s="2" customFormat="1" ht="16.5" customHeight="1">
      <c r="A133" s="39"/>
      <c r="B133" s="40"/>
      <c r="C133" s="220" t="s">
        <v>75</v>
      </c>
      <c r="D133" s="220" t="s">
        <v>156</v>
      </c>
      <c r="E133" s="221" t="s">
        <v>2284</v>
      </c>
      <c r="F133" s="222" t="s">
        <v>2285</v>
      </c>
      <c r="G133" s="223" t="s">
        <v>1936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40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160</v>
      </c>
      <c r="AT133" s="232" t="s">
        <v>156</v>
      </c>
      <c r="AU133" s="232" t="s">
        <v>83</v>
      </c>
      <c r="AY133" s="18" t="s">
        <v>154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83</v>
      </c>
      <c r="BK133" s="233">
        <f>ROUND(I133*H133,2)</f>
        <v>0</v>
      </c>
      <c r="BL133" s="18" t="s">
        <v>160</v>
      </c>
      <c r="BM133" s="232" t="s">
        <v>2286</v>
      </c>
    </row>
    <row r="134" spans="1:65" s="2" customFormat="1" ht="16.5" customHeight="1">
      <c r="A134" s="39"/>
      <c r="B134" s="40"/>
      <c r="C134" s="220" t="s">
        <v>75</v>
      </c>
      <c r="D134" s="220" t="s">
        <v>156</v>
      </c>
      <c r="E134" s="221" t="s">
        <v>2287</v>
      </c>
      <c r="F134" s="222" t="s">
        <v>2288</v>
      </c>
      <c r="G134" s="223" t="s">
        <v>1936</v>
      </c>
      <c r="H134" s="224">
        <v>1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40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160</v>
      </c>
      <c r="AT134" s="232" t="s">
        <v>156</v>
      </c>
      <c r="AU134" s="232" t="s">
        <v>83</v>
      </c>
      <c r="AY134" s="18" t="s">
        <v>154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83</v>
      </c>
      <c r="BK134" s="233">
        <f>ROUND(I134*H134,2)</f>
        <v>0</v>
      </c>
      <c r="BL134" s="18" t="s">
        <v>160</v>
      </c>
      <c r="BM134" s="232" t="s">
        <v>2289</v>
      </c>
    </row>
    <row r="135" spans="1:65" s="2" customFormat="1" ht="16.5" customHeight="1">
      <c r="A135" s="39"/>
      <c r="B135" s="40"/>
      <c r="C135" s="220" t="s">
        <v>75</v>
      </c>
      <c r="D135" s="220" t="s">
        <v>156</v>
      </c>
      <c r="E135" s="221" t="s">
        <v>2290</v>
      </c>
      <c r="F135" s="222" t="s">
        <v>2291</v>
      </c>
      <c r="G135" s="223" t="s">
        <v>1936</v>
      </c>
      <c r="H135" s="224">
        <v>1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40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160</v>
      </c>
      <c r="AT135" s="232" t="s">
        <v>156</v>
      </c>
      <c r="AU135" s="232" t="s">
        <v>83</v>
      </c>
      <c r="AY135" s="18" t="s">
        <v>154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83</v>
      </c>
      <c r="BK135" s="233">
        <f>ROUND(I135*H135,2)</f>
        <v>0</v>
      </c>
      <c r="BL135" s="18" t="s">
        <v>160</v>
      </c>
      <c r="BM135" s="232" t="s">
        <v>2292</v>
      </c>
    </row>
    <row r="136" spans="1:65" s="2" customFormat="1" ht="16.5" customHeight="1">
      <c r="A136" s="39"/>
      <c r="B136" s="40"/>
      <c r="C136" s="220" t="s">
        <v>75</v>
      </c>
      <c r="D136" s="220" t="s">
        <v>156</v>
      </c>
      <c r="E136" s="221" t="s">
        <v>2293</v>
      </c>
      <c r="F136" s="222" t="s">
        <v>2294</v>
      </c>
      <c r="G136" s="223" t="s">
        <v>1936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40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160</v>
      </c>
      <c r="AT136" s="232" t="s">
        <v>156</v>
      </c>
      <c r="AU136" s="232" t="s">
        <v>83</v>
      </c>
      <c r="AY136" s="18" t="s">
        <v>154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83</v>
      </c>
      <c r="BK136" s="233">
        <f>ROUND(I136*H136,2)</f>
        <v>0</v>
      </c>
      <c r="BL136" s="18" t="s">
        <v>160</v>
      </c>
      <c r="BM136" s="232" t="s">
        <v>2295</v>
      </c>
    </row>
    <row r="137" spans="1:63" s="12" customFormat="1" ht="25.9" customHeight="1">
      <c r="A137" s="12"/>
      <c r="B137" s="204"/>
      <c r="C137" s="205"/>
      <c r="D137" s="206" t="s">
        <v>74</v>
      </c>
      <c r="E137" s="207" t="s">
        <v>2296</v>
      </c>
      <c r="F137" s="207" t="s">
        <v>2297</v>
      </c>
      <c r="G137" s="205"/>
      <c r="H137" s="205"/>
      <c r="I137" s="208"/>
      <c r="J137" s="209">
        <f>BK137</f>
        <v>0</v>
      </c>
      <c r="K137" s="205"/>
      <c r="L137" s="210"/>
      <c r="M137" s="211"/>
      <c r="N137" s="212"/>
      <c r="O137" s="212"/>
      <c r="P137" s="213">
        <f>SUM(P138:P169)</f>
        <v>0</v>
      </c>
      <c r="Q137" s="212"/>
      <c r="R137" s="213">
        <f>SUM(R138:R169)</f>
        <v>0</v>
      </c>
      <c r="S137" s="212"/>
      <c r="T137" s="214">
        <f>SUM(T138:T169)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83</v>
      </c>
      <c r="AT137" s="216" t="s">
        <v>74</v>
      </c>
      <c r="AU137" s="216" t="s">
        <v>75</v>
      </c>
      <c r="AY137" s="215" t="s">
        <v>154</v>
      </c>
      <c r="BK137" s="217">
        <f>SUM(BK138:BK169)</f>
        <v>0</v>
      </c>
    </row>
    <row r="138" spans="1:65" s="2" customFormat="1" ht="24.15" customHeight="1">
      <c r="A138" s="39"/>
      <c r="B138" s="40"/>
      <c r="C138" s="220" t="s">
        <v>75</v>
      </c>
      <c r="D138" s="220" t="s">
        <v>156</v>
      </c>
      <c r="E138" s="221" t="s">
        <v>2298</v>
      </c>
      <c r="F138" s="222" t="s">
        <v>2299</v>
      </c>
      <c r="G138" s="223" t="s">
        <v>1922</v>
      </c>
      <c r="H138" s="224">
        <v>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40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160</v>
      </c>
      <c r="AT138" s="232" t="s">
        <v>156</v>
      </c>
      <c r="AU138" s="232" t="s">
        <v>83</v>
      </c>
      <c r="AY138" s="18" t="s">
        <v>154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83</v>
      </c>
      <c r="BK138" s="233">
        <f>ROUND(I138*H138,2)</f>
        <v>0</v>
      </c>
      <c r="BL138" s="18" t="s">
        <v>160</v>
      </c>
      <c r="BM138" s="232" t="s">
        <v>2300</v>
      </c>
    </row>
    <row r="139" spans="1:65" s="2" customFormat="1" ht="16.5" customHeight="1">
      <c r="A139" s="39"/>
      <c r="B139" s="40"/>
      <c r="C139" s="220" t="s">
        <v>75</v>
      </c>
      <c r="D139" s="220" t="s">
        <v>156</v>
      </c>
      <c r="E139" s="221" t="s">
        <v>2301</v>
      </c>
      <c r="F139" s="222" t="s">
        <v>2302</v>
      </c>
      <c r="G139" s="223" t="s">
        <v>1922</v>
      </c>
      <c r="H139" s="224">
        <v>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40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160</v>
      </c>
      <c r="AT139" s="232" t="s">
        <v>156</v>
      </c>
      <c r="AU139" s="232" t="s">
        <v>83</v>
      </c>
      <c r="AY139" s="18" t="s">
        <v>154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83</v>
      </c>
      <c r="BK139" s="233">
        <f>ROUND(I139*H139,2)</f>
        <v>0</v>
      </c>
      <c r="BL139" s="18" t="s">
        <v>160</v>
      </c>
      <c r="BM139" s="232" t="s">
        <v>2303</v>
      </c>
    </row>
    <row r="140" spans="1:65" s="2" customFormat="1" ht="24.15" customHeight="1">
      <c r="A140" s="39"/>
      <c r="B140" s="40"/>
      <c r="C140" s="220" t="s">
        <v>75</v>
      </c>
      <c r="D140" s="220" t="s">
        <v>156</v>
      </c>
      <c r="E140" s="221" t="s">
        <v>2304</v>
      </c>
      <c r="F140" s="222" t="s">
        <v>2305</v>
      </c>
      <c r="G140" s="223" t="s">
        <v>1922</v>
      </c>
      <c r="H140" s="224">
        <v>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40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160</v>
      </c>
      <c r="AT140" s="232" t="s">
        <v>156</v>
      </c>
      <c r="AU140" s="232" t="s">
        <v>83</v>
      </c>
      <c r="AY140" s="18" t="s">
        <v>154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83</v>
      </c>
      <c r="BK140" s="233">
        <f>ROUND(I140*H140,2)</f>
        <v>0</v>
      </c>
      <c r="BL140" s="18" t="s">
        <v>160</v>
      </c>
      <c r="BM140" s="232" t="s">
        <v>2306</v>
      </c>
    </row>
    <row r="141" spans="1:65" s="2" customFormat="1" ht="24.15" customHeight="1">
      <c r="A141" s="39"/>
      <c r="B141" s="40"/>
      <c r="C141" s="220" t="s">
        <v>75</v>
      </c>
      <c r="D141" s="220" t="s">
        <v>156</v>
      </c>
      <c r="E141" s="221" t="s">
        <v>2307</v>
      </c>
      <c r="F141" s="222" t="s">
        <v>2308</v>
      </c>
      <c r="G141" s="223" t="s">
        <v>1922</v>
      </c>
      <c r="H141" s="224">
        <v>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40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160</v>
      </c>
      <c r="AT141" s="232" t="s">
        <v>156</v>
      </c>
      <c r="AU141" s="232" t="s">
        <v>83</v>
      </c>
      <c r="AY141" s="18" t="s">
        <v>154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83</v>
      </c>
      <c r="BK141" s="233">
        <f>ROUND(I141*H141,2)</f>
        <v>0</v>
      </c>
      <c r="BL141" s="18" t="s">
        <v>160</v>
      </c>
      <c r="BM141" s="232" t="s">
        <v>2309</v>
      </c>
    </row>
    <row r="142" spans="1:65" s="2" customFormat="1" ht="16.5" customHeight="1">
      <c r="A142" s="39"/>
      <c r="B142" s="40"/>
      <c r="C142" s="220" t="s">
        <v>75</v>
      </c>
      <c r="D142" s="220" t="s">
        <v>156</v>
      </c>
      <c r="E142" s="221" t="s">
        <v>2310</v>
      </c>
      <c r="F142" s="222" t="s">
        <v>2311</v>
      </c>
      <c r="G142" s="223" t="s">
        <v>1922</v>
      </c>
      <c r="H142" s="224">
        <v>5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40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160</v>
      </c>
      <c r="AT142" s="232" t="s">
        <v>156</v>
      </c>
      <c r="AU142" s="232" t="s">
        <v>83</v>
      </c>
      <c r="AY142" s="18" t="s">
        <v>154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83</v>
      </c>
      <c r="BK142" s="233">
        <f>ROUND(I142*H142,2)</f>
        <v>0</v>
      </c>
      <c r="BL142" s="18" t="s">
        <v>160</v>
      </c>
      <c r="BM142" s="232" t="s">
        <v>2312</v>
      </c>
    </row>
    <row r="143" spans="1:65" s="2" customFormat="1" ht="16.5" customHeight="1">
      <c r="A143" s="39"/>
      <c r="B143" s="40"/>
      <c r="C143" s="220" t="s">
        <v>75</v>
      </c>
      <c r="D143" s="220" t="s">
        <v>156</v>
      </c>
      <c r="E143" s="221" t="s">
        <v>2313</v>
      </c>
      <c r="F143" s="222" t="s">
        <v>2314</v>
      </c>
      <c r="G143" s="223" t="s">
        <v>1922</v>
      </c>
      <c r="H143" s="224">
        <v>116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40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160</v>
      </c>
      <c r="AT143" s="232" t="s">
        <v>156</v>
      </c>
      <c r="AU143" s="232" t="s">
        <v>83</v>
      </c>
      <c r="AY143" s="18" t="s">
        <v>154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83</v>
      </c>
      <c r="BK143" s="233">
        <f>ROUND(I143*H143,2)</f>
        <v>0</v>
      </c>
      <c r="BL143" s="18" t="s">
        <v>160</v>
      </c>
      <c r="BM143" s="232" t="s">
        <v>2315</v>
      </c>
    </row>
    <row r="144" spans="1:65" s="2" customFormat="1" ht="16.5" customHeight="1">
      <c r="A144" s="39"/>
      <c r="B144" s="40"/>
      <c r="C144" s="220" t="s">
        <v>75</v>
      </c>
      <c r="D144" s="220" t="s">
        <v>156</v>
      </c>
      <c r="E144" s="221" t="s">
        <v>2316</v>
      </c>
      <c r="F144" s="222" t="s">
        <v>2317</v>
      </c>
      <c r="G144" s="223" t="s">
        <v>1922</v>
      </c>
      <c r="H144" s="224">
        <v>58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40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160</v>
      </c>
      <c r="AT144" s="232" t="s">
        <v>156</v>
      </c>
      <c r="AU144" s="232" t="s">
        <v>83</v>
      </c>
      <c r="AY144" s="18" t="s">
        <v>154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83</v>
      </c>
      <c r="BK144" s="233">
        <f>ROUND(I144*H144,2)</f>
        <v>0</v>
      </c>
      <c r="BL144" s="18" t="s">
        <v>160</v>
      </c>
      <c r="BM144" s="232" t="s">
        <v>2318</v>
      </c>
    </row>
    <row r="145" spans="1:65" s="2" customFormat="1" ht="16.5" customHeight="1">
      <c r="A145" s="39"/>
      <c r="B145" s="40"/>
      <c r="C145" s="220" t="s">
        <v>75</v>
      </c>
      <c r="D145" s="220" t="s">
        <v>156</v>
      </c>
      <c r="E145" s="221" t="s">
        <v>2319</v>
      </c>
      <c r="F145" s="222" t="s">
        <v>2320</v>
      </c>
      <c r="G145" s="223" t="s">
        <v>1922</v>
      </c>
      <c r="H145" s="224">
        <v>10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40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160</v>
      </c>
      <c r="AT145" s="232" t="s">
        <v>156</v>
      </c>
      <c r="AU145" s="232" t="s">
        <v>83</v>
      </c>
      <c r="AY145" s="18" t="s">
        <v>154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83</v>
      </c>
      <c r="BK145" s="233">
        <f>ROUND(I145*H145,2)</f>
        <v>0</v>
      </c>
      <c r="BL145" s="18" t="s">
        <v>160</v>
      </c>
      <c r="BM145" s="232" t="s">
        <v>2321</v>
      </c>
    </row>
    <row r="146" spans="1:65" s="2" customFormat="1" ht="16.5" customHeight="1">
      <c r="A146" s="39"/>
      <c r="B146" s="40"/>
      <c r="C146" s="220" t="s">
        <v>75</v>
      </c>
      <c r="D146" s="220" t="s">
        <v>156</v>
      </c>
      <c r="E146" s="221" t="s">
        <v>2322</v>
      </c>
      <c r="F146" s="222" t="s">
        <v>2323</v>
      </c>
      <c r="G146" s="223" t="s">
        <v>1922</v>
      </c>
      <c r="H146" s="224">
        <v>68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40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160</v>
      </c>
      <c r="AT146" s="232" t="s">
        <v>156</v>
      </c>
      <c r="AU146" s="232" t="s">
        <v>83</v>
      </c>
      <c r="AY146" s="18" t="s">
        <v>154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83</v>
      </c>
      <c r="BK146" s="233">
        <f>ROUND(I146*H146,2)</f>
        <v>0</v>
      </c>
      <c r="BL146" s="18" t="s">
        <v>160</v>
      </c>
      <c r="BM146" s="232" t="s">
        <v>2324</v>
      </c>
    </row>
    <row r="147" spans="1:65" s="2" customFormat="1" ht="24.15" customHeight="1">
      <c r="A147" s="39"/>
      <c r="B147" s="40"/>
      <c r="C147" s="220" t="s">
        <v>75</v>
      </c>
      <c r="D147" s="220" t="s">
        <v>156</v>
      </c>
      <c r="E147" s="221" t="s">
        <v>2325</v>
      </c>
      <c r="F147" s="222" t="s">
        <v>2326</v>
      </c>
      <c r="G147" s="223" t="s">
        <v>1922</v>
      </c>
      <c r="H147" s="224">
        <v>5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40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160</v>
      </c>
      <c r="AT147" s="232" t="s">
        <v>156</v>
      </c>
      <c r="AU147" s="232" t="s">
        <v>83</v>
      </c>
      <c r="AY147" s="18" t="s">
        <v>154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83</v>
      </c>
      <c r="BK147" s="233">
        <f>ROUND(I147*H147,2)</f>
        <v>0</v>
      </c>
      <c r="BL147" s="18" t="s">
        <v>160</v>
      </c>
      <c r="BM147" s="232" t="s">
        <v>2327</v>
      </c>
    </row>
    <row r="148" spans="1:65" s="2" customFormat="1" ht="16.5" customHeight="1">
      <c r="A148" s="39"/>
      <c r="B148" s="40"/>
      <c r="C148" s="220" t="s">
        <v>75</v>
      </c>
      <c r="D148" s="220" t="s">
        <v>156</v>
      </c>
      <c r="E148" s="221" t="s">
        <v>2328</v>
      </c>
      <c r="F148" s="222" t="s">
        <v>2329</v>
      </c>
      <c r="G148" s="223" t="s">
        <v>1922</v>
      </c>
      <c r="H148" s="224">
        <v>116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40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160</v>
      </c>
      <c r="AT148" s="232" t="s">
        <v>156</v>
      </c>
      <c r="AU148" s="232" t="s">
        <v>83</v>
      </c>
      <c r="AY148" s="18" t="s">
        <v>154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83</v>
      </c>
      <c r="BK148" s="233">
        <f>ROUND(I148*H148,2)</f>
        <v>0</v>
      </c>
      <c r="BL148" s="18" t="s">
        <v>160</v>
      </c>
      <c r="BM148" s="232" t="s">
        <v>2330</v>
      </c>
    </row>
    <row r="149" spans="1:65" s="2" customFormat="1" ht="16.5" customHeight="1">
      <c r="A149" s="39"/>
      <c r="B149" s="40"/>
      <c r="C149" s="220" t="s">
        <v>75</v>
      </c>
      <c r="D149" s="220" t="s">
        <v>156</v>
      </c>
      <c r="E149" s="221" t="s">
        <v>2331</v>
      </c>
      <c r="F149" s="222" t="s">
        <v>2332</v>
      </c>
      <c r="G149" s="223" t="s">
        <v>1922</v>
      </c>
      <c r="H149" s="224">
        <v>4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40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160</v>
      </c>
      <c r="AT149" s="232" t="s">
        <v>156</v>
      </c>
      <c r="AU149" s="232" t="s">
        <v>83</v>
      </c>
      <c r="AY149" s="18" t="s">
        <v>154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83</v>
      </c>
      <c r="BK149" s="233">
        <f>ROUND(I149*H149,2)</f>
        <v>0</v>
      </c>
      <c r="BL149" s="18" t="s">
        <v>160</v>
      </c>
      <c r="BM149" s="232" t="s">
        <v>2333</v>
      </c>
    </row>
    <row r="150" spans="1:65" s="2" customFormat="1" ht="16.5" customHeight="1">
      <c r="A150" s="39"/>
      <c r="B150" s="40"/>
      <c r="C150" s="220" t="s">
        <v>75</v>
      </c>
      <c r="D150" s="220" t="s">
        <v>156</v>
      </c>
      <c r="E150" s="221" t="s">
        <v>2334</v>
      </c>
      <c r="F150" s="222" t="s">
        <v>2335</v>
      </c>
      <c r="G150" s="223" t="s">
        <v>1922</v>
      </c>
      <c r="H150" s="224">
        <v>4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40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160</v>
      </c>
      <c r="AT150" s="232" t="s">
        <v>156</v>
      </c>
      <c r="AU150" s="232" t="s">
        <v>83</v>
      </c>
      <c r="AY150" s="18" t="s">
        <v>154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83</v>
      </c>
      <c r="BK150" s="233">
        <f>ROUND(I150*H150,2)</f>
        <v>0</v>
      </c>
      <c r="BL150" s="18" t="s">
        <v>160</v>
      </c>
      <c r="BM150" s="232" t="s">
        <v>2336</v>
      </c>
    </row>
    <row r="151" spans="1:65" s="2" customFormat="1" ht="21.75" customHeight="1">
      <c r="A151" s="39"/>
      <c r="B151" s="40"/>
      <c r="C151" s="220" t="s">
        <v>75</v>
      </c>
      <c r="D151" s="220" t="s">
        <v>156</v>
      </c>
      <c r="E151" s="221" t="s">
        <v>2337</v>
      </c>
      <c r="F151" s="222" t="s">
        <v>2338</v>
      </c>
      <c r="G151" s="223" t="s">
        <v>1922</v>
      </c>
      <c r="H151" s="224">
        <v>4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40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160</v>
      </c>
      <c r="AT151" s="232" t="s">
        <v>156</v>
      </c>
      <c r="AU151" s="232" t="s">
        <v>83</v>
      </c>
      <c r="AY151" s="18" t="s">
        <v>154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83</v>
      </c>
      <c r="BK151" s="233">
        <f>ROUND(I151*H151,2)</f>
        <v>0</v>
      </c>
      <c r="BL151" s="18" t="s">
        <v>160</v>
      </c>
      <c r="BM151" s="232" t="s">
        <v>2339</v>
      </c>
    </row>
    <row r="152" spans="1:65" s="2" customFormat="1" ht="16.5" customHeight="1">
      <c r="A152" s="39"/>
      <c r="B152" s="40"/>
      <c r="C152" s="220" t="s">
        <v>75</v>
      </c>
      <c r="D152" s="220" t="s">
        <v>156</v>
      </c>
      <c r="E152" s="221" t="s">
        <v>2340</v>
      </c>
      <c r="F152" s="222" t="s">
        <v>2341</v>
      </c>
      <c r="G152" s="223" t="s">
        <v>1922</v>
      </c>
      <c r="H152" s="224">
        <v>4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40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160</v>
      </c>
      <c r="AT152" s="232" t="s">
        <v>156</v>
      </c>
      <c r="AU152" s="232" t="s">
        <v>83</v>
      </c>
      <c r="AY152" s="18" t="s">
        <v>154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83</v>
      </c>
      <c r="BK152" s="233">
        <f>ROUND(I152*H152,2)</f>
        <v>0</v>
      </c>
      <c r="BL152" s="18" t="s">
        <v>160</v>
      </c>
      <c r="BM152" s="232" t="s">
        <v>2342</v>
      </c>
    </row>
    <row r="153" spans="1:65" s="2" customFormat="1" ht="16.5" customHeight="1">
      <c r="A153" s="39"/>
      <c r="B153" s="40"/>
      <c r="C153" s="220" t="s">
        <v>75</v>
      </c>
      <c r="D153" s="220" t="s">
        <v>156</v>
      </c>
      <c r="E153" s="221" t="s">
        <v>2343</v>
      </c>
      <c r="F153" s="222" t="s">
        <v>2344</v>
      </c>
      <c r="G153" s="223" t="s">
        <v>1922</v>
      </c>
      <c r="H153" s="224">
        <v>16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40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160</v>
      </c>
      <c r="AT153" s="232" t="s">
        <v>156</v>
      </c>
      <c r="AU153" s="232" t="s">
        <v>83</v>
      </c>
      <c r="AY153" s="18" t="s">
        <v>154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83</v>
      </c>
      <c r="BK153" s="233">
        <f>ROUND(I153*H153,2)</f>
        <v>0</v>
      </c>
      <c r="BL153" s="18" t="s">
        <v>160</v>
      </c>
      <c r="BM153" s="232" t="s">
        <v>2345</v>
      </c>
    </row>
    <row r="154" spans="1:65" s="2" customFormat="1" ht="16.5" customHeight="1">
      <c r="A154" s="39"/>
      <c r="B154" s="40"/>
      <c r="C154" s="220" t="s">
        <v>75</v>
      </c>
      <c r="D154" s="220" t="s">
        <v>156</v>
      </c>
      <c r="E154" s="221" t="s">
        <v>2346</v>
      </c>
      <c r="F154" s="222" t="s">
        <v>2347</v>
      </c>
      <c r="G154" s="223" t="s">
        <v>1922</v>
      </c>
      <c r="H154" s="224">
        <v>8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40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160</v>
      </c>
      <c r="AT154" s="232" t="s">
        <v>156</v>
      </c>
      <c r="AU154" s="232" t="s">
        <v>83</v>
      </c>
      <c r="AY154" s="18" t="s">
        <v>154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83</v>
      </c>
      <c r="BK154" s="233">
        <f>ROUND(I154*H154,2)</f>
        <v>0</v>
      </c>
      <c r="BL154" s="18" t="s">
        <v>160</v>
      </c>
      <c r="BM154" s="232" t="s">
        <v>2348</v>
      </c>
    </row>
    <row r="155" spans="1:65" s="2" customFormat="1" ht="16.5" customHeight="1">
      <c r="A155" s="39"/>
      <c r="B155" s="40"/>
      <c r="C155" s="220" t="s">
        <v>75</v>
      </c>
      <c r="D155" s="220" t="s">
        <v>156</v>
      </c>
      <c r="E155" s="221" t="s">
        <v>2349</v>
      </c>
      <c r="F155" s="222" t="s">
        <v>2350</v>
      </c>
      <c r="G155" s="223" t="s">
        <v>1922</v>
      </c>
      <c r="H155" s="224">
        <v>8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40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160</v>
      </c>
      <c r="AT155" s="232" t="s">
        <v>156</v>
      </c>
      <c r="AU155" s="232" t="s">
        <v>83</v>
      </c>
      <c r="AY155" s="18" t="s">
        <v>154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83</v>
      </c>
      <c r="BK155" s="233">
        <f>ROUND(I155*H155,2)</f>
        <v>0</v>
      </c>
      <c r="BL155" s="18" t="s">
        <v>160</v>
      </c>
      <c r="BM155" s="232" t="s">
        <v>2351</v>
      </c>
    </row>
    <row r="156" spans="1:65" s="2" customFormat="1" ht="16.5" customHeight="1">
      <c r="A156" s="39"/>
      <c r="B156" s="40"/>
      <c r="C156" s="220" t="s">
        <v>75</v>
      </c>
      <c r="D156" s="220" t="s">
        <v>156</v>
      </c>
      <c r="E156" s="221" t="s">
        <v>2352</v>
      </c>
      <c r="F156" s="222" t="s">
        <v>2353</v>
      </c>
      <c r="G156" s="223" t="s">
        <v>1922</v>
      </c>
      <c r="H156" s="224">
        <v>16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40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160</v>
      </c>
      <c r="AT156" s="232" t="s">
        <v>156</v>
      </c>
      <c r="AU156" s="232" t="s">
        <v>83</v>
      </c>
      <c r="AY156" s="18" t="s">
        <v>154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83</v>
      </c>
      <c r="BK156" s="233">
        <f>ROUND(I156*H156,2)</f>
        <v>0</v>
      </c>
      <c r="BL156" s="18" t="s">
        <v>160</v>
      </c>
      <c r="BM156" s="232" t="s">
        <v>2354</v>
      </c>
    </row>
    <row r="157" spans="1:65" s="2" customFormat="1" ht="16.5" customHeight="1">
      <c r="A157" s="39"/>
      <c r="B157" s="40"/>
      <c r="C157" s="220" t="s">
        <v>75</v>
      </c>
      <c r="D157" s="220" t="s">
        <v>156</v>
      </c>
      <c r="E157" s="221" t="s">
        <v>2355</v>
      </c>
      <c r="F157" s="222" t="s">
        <v>2356</v>
      </c>
      <c r="G157" s="223" t="s">
        <v>1922</v>
      </c>
      <c r="H157" s="224">
        <v>16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40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160</v>
      </c>
      <c r="AT157" s="232" t="s">
        <v>156</v>
      </c>
      <c r="AU157" s="232" t="s">
        <v>83</v>
      </c>
      <c r="AY157" s="18" t="s">
        <v>154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83</v>
      </c>
      <c r="BK157" s="233">
        <f>ROUND(I157*H157,2)</f>
        <v>0</v>
      </c>
      <c r="BL157" s="18" t="s">
        <v>160</v>
      </c>
      <c r="BM157" s="232" t="s">
        <v>2357</v>
      </c>
    </row>
    <row r="158" spans="1:65" s="2" customFormat="1" ht="24.15" customHeight="1">
      <c r="A158" s="39"/>
      <c r="B158" s="40"/>
      <c r="C158" s="220" t="s">
        <v>75</v>
      </c>
      <c r="D158" s="220" t="s">
        <v>156</v>
      </c>
      <c r="E158" s="221" t="s">
        <v>2358</v>
      </c>
      <c r="F158" s="222" t="s">
        <v>2359</v>
      </c>
      <c r="G158" s="223" t="s">
        <v>304</v>
      </c>
      <c r="H158" s="224">
        <v>200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40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160</v>
      </c>
      <c r="AT158" s="232" t="s">
        <v>156</v>
      </c>
      <c r="AU158" s="232" t="s">
        <v>83</v>
      </c>
      <c r="AY158" s="18" t="s">
        <v>154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83</v>
      </c>
      <c r="BK158" s="233">
        <f>ROUND(I158*H158,2)</f>
        <v>0</v>
      </c>
      <c r="BL158" s="18" t="s">
        <v>160</v>
      </c>
      <c r="BM158" s="232" t="s">
        <v>2360</v>
      </c>
    </row>
    <row r="159" spans="1:65" s="2" customFormat="1" ht="16.5" customHeight="1">
      <c r="A159" s="39"/>
      <c r="B159" s="40"/>
      <c r="C159" s="220" t="s">
        <v>75</v>
      </c>
      <c r="D159" s="220" t="s">
        <v>156</v>
      </c>
      <c r="E159" s="221" t="s">
        <v>2361</v>
      </c>
      <c r="F159" s="222" t="s">
        <v>2362</v>
      </c>
      <c r="G159" s="223" t="s">
        <v>304</v>
      </c>
      <c r="H159" s="224">
        <v>15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40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160</v>
      </c>
      <c r="AT159" s="232" t="s">
        <v>156</v>
      </c>
      <c r="AU159" s="232" t="s">
        <v>83</v>
      </c>
      <c r="AY159" s="18" t="s">
        <v>154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83</v>
      </c>
      <c r="BK159" s="233">
        <f>ROUND(I159*H159,2)</f>
        <v>0</v>
      </c>
      <c r="BL159" s="18" t="s">
        <v>160</v>
      </c>
      <c r="BM159" s="232" t="s">
        <v>2363</v>
      </c>
    </row>
    <row r="160" spans="1:65" s="2" customFormat="1" ht="16.5" customHeight="1">
      <c r="A160" s="39"/>
      <c r="B160" s="40"/>
      <c r="C160" s="220" t="s">
        <v>75</v>
      </c>
      <c r="D160" s="220" t="s">
        <v>156</v>
      </c>
      <c r="E160" s="221" t="s">
        <v>2364</v>
      </c>
      <c r="F160" s="222" t="s">
        <v>2365</v>
      </c>
      <c r="G160" s="223" t="s">
        <v>304</v>
      </c>
      <c r="H160" s="224">
        <v>4200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40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160</v>
      </c>
      <c r="AT160" s="232" t="s">
        <v>156</v>
      </c>
      <c r="AU160" s="232" t="s">
        <v>83</v>
      </c>
      <c r="AY160" s="18" t="s">
        <v>154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83</v>
      </c>
      <c r="BK160" s="233">
        <f>ROUND(I160*H160,2)</f>
        <v>0</v>
      </c>
      <c r="BL160" s="18" t="s">
        <v>160</v>
      </c>
      <c r="BM160" s="232" t="s">
        <v>2366</v>
      </c>
    </row>
    <row r="161" spans="1:65" s="2" customFormat="1" ht="21.75" customHeight="1">
      <c r="A161" s="39"/>
      <c r="B161" s="40"/>
      <c r="C161" s="220" t="s">
        <v>75</v>
      </c>
      <c r="D161" s="220" t="s">
        <v>156</v>
      </c>
      <c r="E161" s="221" t="s">
        <v>2269</v>
      </c>
      <c r="F161" s="222" t="s">
        <v>2270</v>
      </c>
      <c r="G161" s="223" t="s">
        <v>304</v>
      </c>
      <c r="H161" s="224">
        <v>1200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40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160</v>
      </c>
      <c r="AT161" s="232" t="s">
        <v>156</v>
      </c>
      <c r="AU161" s="232" t="s">
        <v>83</v>
      </c>
      <c r="AY161" s="18" t="s">
        <v>154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83</v>
      </c>
      <c r="BK161" s="233">
        <f>ROUND(I161*H161,2)</f>
        <v>0</v>
      </c>
      <c r="BL161" s="18" t="s">
        <v>160</v>
      </c>
      <c r="BM161" s="232" t="s">
        <v>2367</v>
      </c>
    </row>
    <row r="162" spans="1:65" s="2" customFormat="1" ht="16.5" customHeight="1">
      <c r="A162" s="39"/>
      <c r="B162" s="40"/>
      <c r="C162" s="220" t="s">
        <v>75</v>
      </c>
      <c r="D162" s="220" t="s">
        <v>156</v>
      </c>
      <c r="E162" s="221" t="s">
        <v>2368</v>
      </c>
      <c r="F162" s="222" t="s">
        <v>2273</v>
      </c>
      <c r="G162" s="223" t="s">
        <v>1936</v>
      </c>
      <c r="H162" s="224">
        <v>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40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160</v>
      </c>
      <c r="AT162" s="232" t="s">
        <v>156</v>
      </c>
      <c r="AU162" s="232" t="s">
        <v>83</v>
      </c>
      <c r="AY162" s="18" t="s">
        <v>154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83</v>
      </c>
      <c r="BK162" s="233">
        <f>ROUND(I162*H162,2)</f>
        <v>0</v>
      </c>
      <c r="BL162" s="18" t="s">
        <v>160</v>
      </c>
      <c r="BM162" s="232" t="s">
        <v>2369</v>
      </c>
    </row>
    <row r="163" spans="1:65" s="2" customFormat="1" ht="16.5" customHeight="1">
      <c r="A163" s="39"/>
      <c r="B163" s="40"/>
      <c r="C163" s="220" t="s">
        <v>75</v>
      </c>
      <c r="D163" s="220" t="s">
        <v>156</v>
      </c>
      <c r="E163" s="221" t="s">
        <v>2370</v>
      </c>
      <c r="F163" s="222" t="s">
        <v>2276</v>
      </c>
      <c r="G163" s="223" t="s">
        <v>1936</v>
      </c>
      <c r="H163" s="224">
        <v>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40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160</v>
      </c>
      <c r="AT163" s="232" t="s">
        <v>156</v>
      </c>
      <c r="AU163" s="232" t="s">
        <v>83</v>
      </c>
      <c r="AY163" s="18" t="s">
        <v>154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83</v>
      </c>
      <c r="BK163" s="233">
        <f>ROUND(I163*H163,2)</f>
        <v>0</v>
      </c>
      <c r="BL163" s="18" t="s">
        <v>160</v>
      </c>
      <c r="BM163" s="232" t="s">
        <v>2371</v>
      </c>
    </row>
    <row r="164" spans="1:65" s="2" customFormat="1" ht="16.5" customHeight="1">
      <c r="A164" s="39"/>
      <c r="B164" s="40"/>
      <c r="C164" s="220" t="s">
        <v>75</v>
      </c>
      <c r="D164" s="220" t="s">
        <v>156</v>
      </c>
      <c r="E164" s="221" t="s">
        <v>2372</v>
      </c>
      <c r="F164" s="222" t="s">
        <v>2279</v>
      </c>
      <c r="G164" s="223" t="s">
        <v>1936</v>
      </c>
      <c r="H164" s="224">
        <v>1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40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160</v>
      </c>
      <c r="AT164" s="232" t="s">
        <v>156</v>
      </c>
      <c r="AU164" s="232" t="s">
        <v>83</v>
      </c>
      <c r="AY164" s="18" t="s">
        <v>154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83</v>
      </c>
      <c r="BK164" s="233">
        <f>ROUND(I164*H164,2)</f>
        <v>0</v>
      </c>
      <c r="BL164" s="18" t="s">
        <v>160</v>
      </c>
      <c r="BM164" s="232" t="s">
        <v>2373</v>
      </c>
    </row>
    <row r="165" spans="1:65" s="2" customFormat="1" ht="16.5" customHeight="1">
      <c r="A165" s="39"/>
      <c r="B165" s="40"/>
      <c r="C165" s="220" t="s">
        <v>75</v>
      </c>
      <c r="D165" s="220" t="s">
        <v>156</v>
      </c>
      <c r="E165" s="221" t="s">
        <v>2374</v>
      </c>
      <c r="F165" s="222" t="s">
        <v>2282</v>
      </c>
      <c r="G165" s="223" t="s">
        <v>1936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40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160</v>
      </c>
      <c r="AT165" s="232" t="s">
        <v>156</v>
      </c>
      <c r="AU165" s="232" t="s">
        <v>83</v>
      </c>
      <c r="AY165" s="18" t="s">
        <v>154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83</v>
      </c>
      <c r="BK165" s="233">
        <f>ROUND(I165*H165,2)</f>
        <v>0</v>
      </c>
      <c r="BL165" s="18" t="s">
        <v>160</v>
      </c>
      <c r="BM165" s="232" t="s">
        <v>2375</v>
      </c>
    </row>
    <row r="166" spans="1:65" s="2" customFormat="1" ht="16.5" customHeight="1">
      <c r="A166" s="39"/>
      <c r="B166" s="40"/>
      <c r="C166" s="220" t="s">
        <v>75</v>
      </c>
      <c r="D166" s="220" t="s">
        <v>156</v>
      </c>
      <c r="E166" s="221" t="s">
        <v>2376</v>
      </c>
      <c r="F166" s="222" t="s">
        <v>2285</v>
      </c>
      <c r="G166" s="223" t="s">
        <v>1936</v>
      </c>
      <c r="H166" s="224">
        <v>1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40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160</v>
      </c>
      <c r="AT166" s="232" t="s">
        <v>156</v>
      </c>
      <c r="AU166" s="232" t="s">
        <v>83</v>
      </c>
      <c r="AY166" s="18" t="s">
        <v>154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83</v>
      </c>
      <c r="BK166" s="233">
        <f>ROUND(I166*H166,2)</f>
        <v>0</v>
      </c>
      <c r="BL166" s="18" t="s">
        <v>160</v>
      </c>
      <c r="BM166" s="232" t="s">
        <v>2377</v>
      </c>
    </row>
    <row r="167" spans="1:65" s="2" customFormat="1" ht="16.5" customHeight="1">
      <c r="A167" s="39"/>
      <c r="B167" s="40"/>
      <c r="C167" s="220" t="s">
        <v>75</v>
      </c>
      <c r="D167" s="220" t="s">
        <v>156</v>
      </c>
      <c r="E167" s="221" t="s">
        <v>2378</v>
      </c>
      <c r="F167" s="222" t="s">
        <v>2288</v>
      </c>
      <c r="G167" s="223" t="s">
        <v>1936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40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160</v>
      </c>
      <c r="AT167" s="232" t="s">
        <v>156</v>
      </c>
      <c r="AU167" s="232" t="s">
        <v>83</v>
      </c>
      <c r="AY167" s="18" t="s">
        <v>154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83</v>
      </c>
      <c r="BK167" s="233">
        <f>ROUND(I167*H167,2)</f>
        <v>0</v>
      </c>
      <c r="BL167" s="18" t="s">
        <v>160</v>
      </c>
      <c r="BM167" s="232" t="s">
        <v>2379</v>
      </c>
    </row>
    <row r="168" spans="1:65" s="2" customFormat="1" ht="16.5" customHeight="1">
      <c r="A168" s="39"/>
      <c r="B168" s="40"/>
      <c r="C168" s="220" t="s">
        <v>75</v>
      </c>
      <c r="D168" s="220" t="s">
        <v>156</v>
      </c>
      <c r="E168" s="221" t="s">
        <v>2380</v>
      </c>
      <c r="F168" s="222" t="s">
        <v>2291</v>
      </c>
      <c r="G168" s="223" t="s">
        <v>1936</v>
      </c>
      <c r="H168" s="224">
        <v>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40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160</v>
      </c>
      <c r="AT168" s="232" t="s">
        <v>156</v>
      </c>
      <c r="AU168" s="232" t="s">
        <v>83</v>
      </c>
      <c r="AY168" s="18" t="s">
        <v>154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83</v>
      </c>
      <c r="BK168" s="233">
        <f>ROUND(I168*H168,2)</f>
        <v>0</v>
      </c>
      <c r="BL168" s="18" t="s">
        <v>160</v>
      </c>
      <c r="BM168" s="232" t="s">
        <v>2381</v>
      </c>
    </row>
    <row r="169" spans="1:65" s="2" customFormat="1" ht="16.5" customHeight="1">
      <c r="A169" s="39"/>
      <c r="B169" s="40"/>
      <c r="C169" s="220" t="s">
        <v>75</v>
      </c>
      <c r="D169" s="220" t="s">
        <v>156</v>
      </c>
      <c r="E169" s="221" t="s">
        <v>2382</v>
      </c>
      <c r="F169" s="222" t="s">
        <v>2294</v>
      </c>
      <c r="G169" s="223" t="s">
        <v>1936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40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160</v>
      </c>
      <c r="AT169" s="232" t="s">
        <v>156</v>
      </c>
      <c r="AU169" s="232" t="s">
        <v>83</v>
      </c>
      <c r="AY169" s="18" t="s">
        <v>154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83</v>
      </c>
      <c r="BK169" s="233">
        <f>ROUND(I169*H169,2)</f>
        <v>0</v>
      </c>
      <c r="BL169" s="18" t="s">
        <v>160</v>
      </c>
      <c r="BM169" s="232" t="s">
        <v>2383</v>
      </c>
    </row>
    <row r="170" spans="1:63" s="12" customFormat="1" ht="25.9" customHeight="1">
      <c r="A170" s="12"/>
      <c r="B170" s="204"/>
      <c r="C170" s="205"/>
      <c r="D170" s="206" t="s">
        <v>74</v>
      </c>
      <c r="E170" s="207" t="s">
        <v>2384</v>
      </c>
      <c r="F170" s="207" t="s">
        <v>2385</v>
      </c>
      <c r="G170" s="205"/>
      <c r="H170" s="205"/>
      <c r="I170" s="208"/>
      <c r="J170" s="209">
        <f>BK170</f>
        <v>0</v>
      </c>
      <c r="K170" s="205"/>
      <c r="L170" s="210"/>
      <c r="M170" s="211"/>
      <c r="N170" s="212"/>
      <c r="O170" s="212"/>
      <c r="P170" s="213">
        <f>SUM(P171:P181)</f>
        <v>0</v>
      </c>
      <c r="Q170" s="212"/>
      <c r="R170" s="213">
        <f>SUM(R171:R181)</f>
        <v>0</v>
      </c>
      <c r="S170" s="212"/>
      <c r="T170" s="214">
        <f>SUM(T171:T181)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5" t="s">
        <v>83</v>
      </c>
      <c r="AT170" s="216" t="s">
        <v>74</v>
      </c>
      <c r="AU170" s="216" t="s">
        <v>75</v>
      </c>
      <c r="AY170" s="215" t="s">
        <v>154</v>
      </c>
      <c r="BK170" s="217">
        <f>SUM(BK171:BK181)</f>
        <v>0</v>
      </c>
    </row>
    <row r="171" spans="1:65" s="2" customFormat="1" ht="16.5" customHeight="1">
      <c r="A171" s="39"/>
      <c r="B171" s="40"/>
      <c r="C171" s="220" t="s">
        <v>75</v>
      </c>
      <c r="D171" s="220" t="s">
        <v>156</v>
      </c>
      <c r="E171" s="221" t="s">
        <v>2328</v>
      </c>
      <c r="F171" s="222" t="s">
        <v>2329</v>
      </c>
      <c r="G171" s="223" t="s">
        <v>1922</v>
      </c>
      <c r="H171" s="224">
        <v>5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40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160</v>
      </c>
      <c r="AT171" s="232" t="s">
        <v>156</v>
      </c>
      <c r="AU171" s="232" t="s">
        <v>83</v>
      </c>
      <c r="AY171" s="18" t="s">
        <v>154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83</v>
      </c>
      <c r="BK171" s="233">
        <f>ROUND(I171*H171,2)</f>
        <v>0</v>
      </c>
      <c r="BL171" s="18" t="s">
        <v>160</v>
      </c>
      <c r="BM171" s="232" t="s">
        <v>2386</v>
      </c>
    </row>
    <row r="172" spans="1:65" s="2" customFormat="1" ht="16.5" customHeight="1">
      <c r="A172" s="39"/>
      <c r="B172" s="40"/>
      <c r="C172" s="220" t="s">
        <v>75</v>
      </c>
      <c r="D172" s="220" t="s">
        <v>156</v>
      </c>
      <c r="E172" s="221" t="s">
        <v>2364</v>
      </c>
      <c r="F172" s="222" t="s">
        <v>2365</v>
      </c>
      <c r="G172" s="223" t="s">
        <v>304</v>
      </c>
      <c r="H172" s="224">
        <v>150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40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160</v>
      </c>
      <c r="AT172" s="232" t="s">
        <v>156</v>
      </c>
      <c r="AU172" s="232" t="s">
        <v>83</v>
      </c>
      <c r="AY172" s="18" t="s">
        <v>154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83</v>
      </c>
      <c r="BK172" s="233">
        <f>ROUND(I172*H172,2)</f>
        <v>0</v>
      </c>
      <c r="BL172" s="18" t="s">
        <v>160</v>
      </c>
      <c r="BM172" s="232" t="s">
        <v>2387</v>
      </c>
    </row>
    <row r="173" spans="1:65" s="2" customFormat="1" ht="21.75" customHeight="1">
      <c r="A173" s="39"/>
      <c r="B173" s="40"/>
      <c r="C173" s="220" t="s">
        <v>75</v>
      </c>
      <c r="D173" s="220" t="s">
        <v>156</v>
      </c>
      <c r="E173" s="221" t="s">
        <v>2269</v>
      </c>
      <c r="F173" s="222" t="s">
        <v>2270</v>
      </c>
      <c r="G173" s="223" t="s">
        <v>304</v>
      </c>
      <c r="H173" s="224">
        <v>100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40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160</v>
      </c>
      <c r="AT173" s="232" t="s">
        <v>156</v>
      </c>
      <c r="AU173" s="232" t="s">
        <v>83</v>
      </c>
      <c r="AY173" s="18" t="s">
        <v>154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83</v>
      </c>
      <c r="BK173" s="233">
        <f>ROUND(I173*H173,2)</f>
        <v>0</v>
      </c>
      <c r="BL173" s="18" t="s">
        <v>160</v>
      </c>
      <c r="BM173" s="232" t="s">
        <v>2388</v>
      </c>
    </row>
    <row r="174" spans="1:65" s="2" customFormat="1" ht="16.5" customHeight="1">
      <c r="A174" s="39"/>
      <c r="B174" s="40"/>
      <c r="C174" s="220" t="s">
        <v>75</v>
      </c>
      <c r="D174" s="220" t="s">
        <v>156</v>
      </c>
      <c r="E174" s="221" t="s">
        <v>2389</v>
      </c>
      <c r="F174" s="222" t="s">
        <v>2273</v>
      </c>
      <c r="G174" s="223" t="s">
        <v>1936</v>
      </c>
      <c r="H174" s="224">
        <v>1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40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160</v>
      </c>
      <c r="AT174" s="232" t="s">
        <v>156</v>
      </c>
      <c r="AU174" s="232" t="s">
        <v>83</v>
      </c>
      <c r="AY174" s="18" t="s">
        <v>154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83</v>
      </c>
      <c r="BK174" s="233">
        <f>ROUND(I174*H174,2)</f>
        <v>0</v>
      </c>
      <c r="BL174" s="18" t="s">
        <v>160</v>
      </c>
      <c r="BM174" s="232" t="s">
        <v>2390</v>
      </c>
    </row>
    <row r="175" spans="1:65" s="2" customFormat="1" ht="16.5" customHeight="1">
      <c r="A175" s="39"/>
      <c r="B175" s="40"/>
      <c r="C175" s="220" t="s">
        <v>75</v>
      </c>
      <c r="D175" s="220" t="s">
        <v>156</v>
      </c>
      <c r="E175" s="221" t="s">
        <v>2391</v>
      </c>
      <c r="F175" s="222" t="s">
        <v>2276</v>
      </c>
      <c r="G175" s="223" t="s">
        <v>1936</v>
      </c>
      <c r="H175" s="224">
        <v>1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40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160</v>
      </c>
      <c r="AT175" s="232" t="s">
        <v>156</v>
      </c>
      <c r="AU175" s="232" t="s">
        <v>83</v>
      </c>
      <c r="AY175" s="18" t="s">
        <v>154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83</v>
      </c>
      <c r="BK175" s="233">
        <f>ROUND(I175*H175,2)</f>
        <v>0</v>
      </c>
      <c r="BL175" s="18" t="s">
        <v>160</v>
      </c>
      <c r="BM175" s="232" t="s">
        <v>2392</v>
      </c>
    </row>
    <row r="176" spans="1:65" s="2" customFormat="1" ht="16.5" customHeight="1">
      <c r="A176" s="39"/>
      <c r="B176" s="40"/>
      <c r="C176" s="220" t="s">
        <v>75</v>
      </c>
      <c r="D176" s="220" t="s">
        <v>156</v>
      </c>
      <c r="E176" s="221" t="s">
        <v>2393</v>
      </c>
      <c r="F176" s="222" t="s">
        <v>2279</v>
      </c>
      <c r="G176" s="223" t="s">
        <v>1936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40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160</v>
      </c>
      <c r="AT176" s="232" t="s">
        <v>156</v>
      </c>
      <c r="AU176" s="232" t="s">
        <v>83</v>
      </c>
      <c r="AY176" s="18" t="s">
        <v>154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83</v>
      </c>
      <c r="BK176" s="233">
        <f>ROUND(I176*H176,2)</f>
        <v>0</v>
      </c>
      <c r="BL176" s="18" t="s">
        <v>160</v>
      </c>
      <c r="BM176" s="232" t="s">
        <v>2394</v>
      </c>
    </row>
    <row r="177" spans="1:65" s="2" customFormat="1" ht="16.5" customHeight="1">
      <c r="A177" s="39"/>
      <c r="B177" s="40"/>
      <c r="C177" s="220" t="s">
        <v>75</v>
      </c>
      <c r="D177" s="220" t="s">
        <v>156</v>
      </c>
      <c r="E177" s="221" t="s">
        <v>2281</v>
      </c>
      <c r="F177" s="222" t="s">
        <v>2282</v>
      </c>
      <c r="G177" s="223" t="s">
        <v>1936</v>
      </c>
      <c r="H177" s="224">
        <v>1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40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160</v>
      </c>
      <c r="AT177" s="232" t="s">
        <v>156</v>
      </c>
      <c r="AU177" s="232" t="s">
        <v>83</v>
      </c>
      <c r="AY177" s="18" t="s">
        <v>154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83</v>
      </c>
      <c r="BK177" s="233">
        <f>ROUND(I177*H177,2)</f>
        <v>0</v>
      </c>
      <c r="BL177" s="18" t="s">
        <v>160</v>
      </c>
      <c r="BM177" s="232" t="s">
        <v>2395</v>
      </c>
    </row>
    <row r="178" spans="1:65" s="2" customFormat="1" ht="16.5" customHeight="1">
      <c r="A178" s="39"/>
      <c r="B178" s="40"/>
      <c r="C178" s="220" t="s">
        <v>75</v>
      </c>
      <c r="D178" s="220" t="s">
        <v>156</v>
      </c>
      <c r="E178" s="221" t="s">
        <v>2396</v>
      </c>
      <c r="F178" s="222" t="s">
        <v>2285</v>
      </c>
      <c r="G178" s="223" t="s">
        <v>1936</v>
      </c>
      <c r="H178" s="224">
        <v>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40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160</v>
      </c>
      <c r="AT178" s="232" t="s">
        <v>156</v>
      </c>
      <c r="AU178" s="232" t="s">
        <v>83</v>
      </c>
      <c r="AY178" s="18" t="s">
        <v>154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83</v>
      </c>
      <c r="BK178" s="233">
        <f>ROUND(I178*H178,2)</f>
        <v>0</v>
      </c>
      <c r="BL178" s="18" t="s">
        <v>160</v>
      </c>
      <c r="BM178" s="232" t="s">
        <v>2397</v>
      </c>
    </row>
    <row r="179" spans="1:65" s="2" customFormat="1" ht="16.5" customHeight="1">
      <c r="A179" s="39"/>
      <c r="B179" s="40"/>
      <c r="C179" s="220" t="s">
        <v>75</v>
      </c>
      <c r="D179" s="220" t="s">
        <v>156</v>
      </c>
      <c r="E179" s="221" t="s">
        <v>2398</v>
      </c>
      <c r="F179" s="222" t="s">
        <v>2288</v>
      </c>
      <c r="G179" s="223" t="s">
        <v>1936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40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160</v>
      </c>
      <c r="AT179" s="232" t="s">
        <v>156</v>
      </c>
      <c r="AU179" s="232" t="s">
        <v>83</v>
      </c>
      <c r="AY179" s="18" t="s">
        <v>154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83</v>
      </c>
      <c r="BK179" s="233">
        <f>ROUND(I179*H179,2)</f>
        <v>0</v>
      </c>
      <c r="BL179" s="18" t="s">
        <v>160</v>
      </c>
      <c r="BM179" s="232" t="s">
        <v>2399</v>
      </c>
    </row>
    <row r="180" spans="1:65" s="2" customFormat="1" ht="16.5" customHeight="1">
      <c r="A180" s="39"/>
      <c r="B180" s="40"/>
      <c r="C180" s="220" t="s">
        <v>75</v>
      </c>
      <c r="D180" s="220" t="s">
        <v>156</v>
      </c>
      <c r="E180" s="221" t="s">
        <v>2400</v>
      </c>
      <c r="F180" s="222" t="s">
        <v>2291</v>
      </c>
      <c r="G180" s="223" t="s">
        <v>1936</v>
      </c>
      <c r="H180" s="224">
        <v>1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40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160</v>
      </c>
      <c r="AT180" s="232" t="s">
        <v>156</v>
      </c>
      <c r="AU180" s="232" t="s">
        <v>83</v>
      </c>
      <c r="AY180" s="18" t="s">
        <v>154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83</v>
      </c>
      <c r="BK180" s="233">
        <f>ROUND(I180*H180,2)</f>
        <v>0</v>
      </c>
      <c r="BL180" s="18" t="s">
        <v>160</v>
      </c>
      <c r="BM180" s="232" t="s">
        <v>2401</v>
      </c>
    </row>
    <row r="181" spans="1:65" s="2" customFormat="1" ht="16.5" customHeight="1">
      <c r="A181" s="39"/>
      <c r="B181" s="40"/>
      <c r="C181" s="220" t="s">
        <v>75</v>
      </c>
      <c r="D181" s="220" t="s">
        <v>156</v>
      </c>
      <c r="E181" s="221" t="s">
        <v>2402</v>
      </c>
      <c r="F181" s="222" t="s">
        <v>2294</v>
      </c>
      <c r="G181" s="223" t="s">
        <v>1936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40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160</v>
      </c>
      <c r="AT181" s="232" t="s">
        <v>156</v>
      </c>
      <c r="AU181" s="232" t="s">
        <v>83</v>
      </c>
      <c r="AY181" s="18" t="s">
        <v>154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83</v>
      </c>
      <c r="BK181" s="233">
        <f>ROUND(I181*H181,2)</f>
        <v>0</v>
      </c>
      <c r="BL181" s="18" t="s">
        <v>160</v>
      </c>
      <c r="BM181" s="232" t="s">
        <v>2403</v>
      </c>
    </row>
    <row r="182" spans="1:63" s="12" customFormat="1" ht="25.9" customHeight="1">
      <c r="A182" s="12"/>
      <c r="B182" s="204"/>
      <c r="C182" s="205"/>
      <c r="D182" s="206" t="s">
        <v>74</v>
      </c>
      <c r="E182" s="207" t="s">
        <v>2404</v>
      </c>
      <c r="F182" s="207" t="s">
        <v>2405</v>
      </c>
      <c r="G182" s="205"/>
      <c r="H182" s="205"/>
      <c r="I182" s="208"/>
      <c r="J182" s="209">
        <f>BK182</f>
        <v>0</v>
      </c>
      <c r="K182" s="205"/>
      <c r="L182" s="210"/>
      <c r="M182" s="211"/>
      <c r="N182" s="212"/>
      <c r="O182" s="212"/>
      <c r="P182" s="213">
        <f>SUM(P183:P184)</f>
        <v>0</v>
      </c>
      <c r="Q182" s="212"/>
      <c r="R182" s="213">
        <f>SUM(R183:R184)</f>
        <v>0</v>
      </c>
      <c r="S182" s="212"/>
      <c r="T182" s="214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5" t="s">
        <v>83</v>
      </c>
      <c r="AT182" s="216" t="s">
        <v>74</v>
      </c>
      <c r="AU182" s="216" t="s">
        <v>75</v>
      </c>
      <c r="AY182" s="215" t="s">
        <v>154</v>
      </c>
      <c r="BK182" s="217">
        <f>SUM(BK183:BK184)</f>
        <v>0</v>
      </c>
    </row>
    <row r="183" spans="1:65" s="2" customFormat="1" ht="76.35" customHeight="1">
      <c r="A183" s="39"/>
      <c r="B183" s="40"/>
      <c r="C183" s="220" t="s">
        <v>75</v>
      </c>
      <c r="D183" s="220" t="s">
        <v>156</v>
      </c>
      <c r="E183" s="221" t="s">
        <v>2406</v>
      </c>
      <c r="F183" s="222" t="s">
        <v>2407</v>
      </c>
      <c r="G183" s="223" t="s">
        <v>1922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40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160</v>
      </c>
      <c r="AT183" s="232" t="s">
        <v>156</v>
      </c>
      <c r="AU183" s="232" t="s">
        <v>83</v>
      </c>
      <c r="AY183" s="18" t="s">
        <v>154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83</v>
      </c>
      <c r="BK183" s="233">
        <f>ROUND(I183*H183,2)</f>
        <v>0</v>
      </c>
      <c r="BL183" s="18" t="s">
        <v>160</v>
      </c>
      <c r="BM183" s="232" t="s">
        <v>2408</v>
      </c>
    </row>
    <row r="184" spans="1:65" s="2" customFormat="1" ht="37.8" customHeight="1">
      <c r="A184" s="39"/>
      <c r="B184" s="40"/>
      <c r="C184" s="220" t="s">
        <v>75</v>
      </c>
      <c r="D184" s="220" t="s">
        <v>156</v>
      </c>
      <c r="E184" s="221" t="s">
        <v>2409</v>
      </c>
      <c r="F184" s="222" t="s">
        <v>2410</v>
      </c>
      <c r="G184" s="223" t="s">
        <v>1922</v>
      </c>
      <c r="H184" s="224">
        <v>1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40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160</v>
      </c>
      <c r="AT184" s="232" t="s">
        <v>156</v>
      </c>
      <c r="AU184" s="232" t="s">
        <v>83</v>
      </c>
      <c r="AY184" s="18" t="s">
        <v>154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83</v>
      </c>
      <c r="BK184" s="233">
        <f>ROUND(I184*H184,2)</f>
        <v>0</v>
      </c>
      <c r="BL184" s="18" t="s">
        <v>160</v>
      </c>
      <c r="BM184" s="232" t="s">
        <v>2411</v>
      </c>
    </row>
    <row r="185" spans="1:63" s="12" customFormat="1" ht="25.9" customHeight="1">
      <c r="A185" s="12"/>
      <c r="B185" s="204"/>
      <c r="C185" s="205"/>
      <c r="D185" s="206" t="s">
        <v>74</v>
      </c>
      <c r="E185" s="207" t="s">
        <v>2412</v>
      </c>
      <c r="F185" s="207" t="s">
        <v>2413</v>
      </c>
      <c r="G185" s="205"/>
      <c r="H185" s="205"/>
      <c r="I185" s="208"/>
      <c r="J185" s="209">
        <f>BK185</f>
        <v>0</v>
      </c>
      <c r="K185" s="205"/>
      <c r="L185" s="210"/>
      <c r="M185" s="211"/>
      <c r="N185" s="212"/>
      <c r="O185" s="212"/>
      <c r="P185" s="213">
        <f>SUM(P186:P196)</f>
        <v>0</v>
      </c>
      <c r="Q185" s="212"/>
      <c r="R185" s="213">
        <f>SUM(R186:R196)</f>
        <v>0</v>
      </c>
      <c r="S185" s="212"/>
      <c r="T185" s="214">
        <f>SUM(T186:T196)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83</v>
      </c>
      <c r="AT185" s="216" t="s">
        <v>74</v>
      </c>
      <c r="AU185" s="216" t="s">
        <v>75</v>
      </c>
      <c r="AY185" s="215" t="s">
        <v>154</v>
      </c>
      <c r="BK185" s="217">
        <f>SUM(BK186:BK196)</f>
        <v>0</v>
      </c>
    </row>
    <row r="186" spans="1:65" s="2" customFormat="1" ht="33" customHeight="1">
      <c r="A186" s="39"/>
      <c r="B186" s="40"/>
      <c r="C186" s="220" t="s">
        <v>75</v>
      </c>
      <c r="D186" s="220" t="s">
        <v>156</v>
      </c>
      <c r="E186" s="221" t="s">
        <v>2414</v>
      </c>
      <c r="F186" s="222" t="s">
        <v>2415</v>
      </c>
      <c r="G186" s="223" t="s">
        <v>1922</v>
      </c>
      <c r="H186" s="224">
        <v>5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40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160</v>
      </c>
      <c r="AT186" s="232" t="s">
        <v>156</v>
      </c>
      <c r="AU186" s="232" t="s">
        <v>83</v>
      </c>
      <c r="AY186" s="18" t="s">
        <v>154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83</v>
      </c>
      <c r="BK186" s="233">
        <f>ROUND(I186*H186,2)</f>
        <v>0</v>
      </c>
      <c r="BL186" s="18" t="s">
        <v>160</v>
      </c>
      <c r="BM186" s="232" t="s">
        <v>2416</v>
      </c>
    </row>
    <row r="187" spans="1:65" s="2" customFormat="1" ht="16.5" customHeight="1">
      <c r="A187" s="39"/>
      <c r="B187" s="40"/>
      <c r="C187" s="220" t="s">
        <v>75</v>
      </c>
      <c r="D187" s="220" t="s">
        <v>156</v>
      </c>
      <c r="E187" s="221" t="s">
        <v>2417</v>
      </c>
      <c r="F187" s="222" t="s">
        <v>2418</v>
      </c>
      <c r="G187" s="223" t="s">
        <v>304</v>
      </c>
      <c r="H187" s="224">
        <v>250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40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160</v>
      </c>
      <c r="AT187" s="232" t="s">
        <v>156</v>
      </c>
      <c r="AU187" s="232" t="s">
        <v>83</v>
      </c>
      <c r="AY187" s="18" t="s">
        <v>154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83</v>
      </c>
      <c r="BK187" s="233">
        <f>ROUND(I187*H187,2)</f>
        <v>0</v>
      </c>
      <c r="BL187" s="18" t="s">
        <v>160</v>
      </c>
      <c r="BM187" s="232" t="s">
        <v>2419</v>
      </c>
    </row>
    <row r="188" spans="1:65" s="2" customFormat="1" ht="16.5" customHeight="1">
      <c r="A188" s="39"/>
      <c r="B188" s="40"/>
      <c r="C188" s="220" t="s">
        <v>75</v>
      </c>
      <c r="D188" s="220" t="s">
        <v>156</v>
      </c>
      <c r="E188" s="221" t="s">
        <v>2420</v>
      </c>
      <c r="F188" s="222" t="s">
        <v>2421</v>
      </c>
      <c r="G188" s="223" t="s">
        <v>304</v>
      </c>
      <c r="H188" s="224">
        <v>220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40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160</v>
      </c>
      <c r="AT188" s="232" t="s">
        <v>156</v>
      </c>
      <c r="AU188" s="232" t="s">
        <v>83</v>
      </c>
      <c r="AY188" s="18" t="s">
        <v>154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83</v>
      </c>
      <c r="BK188" s="233">
        <f>ROUND(I188*H188,2)</f>
        <v>0</v>
      </c>
      <c r="BL188" s="18" t="s">
        <v>160</v>
      </c>
      <c r="BM188" s="232" t="s">
        <v>2422</v>
      </c>
    </row>
    <row r="189" spans="1:65" s="2" customFormat="1" ht="16.5" customHeight="1">
      <c r="A189" s="39"/>
      <c r="B189" s="40"/>
      <c r="C189" s="220" t="s">
        <v>75</v>
      </c>
      <c r="D189" s="220" t="s">
        <v>156</v>
      </c>
      <c r="E189" s="221" t="s">
        <v>2423</v>
      </c>
      <c r="F189" s="222" t="s">
        <v>2273</v>
      </c>
      <c r="G189" s="223" t="s">
        <v>1936</v>
      </c>
      <c r="H189" s="224">
        <v>1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40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160</v>
      </c>
      <c r="AT189" s="232" t="s">
        <v>156</v>
      </c>
      <c r="AU189" s="232" t="s">
        <v>83</v>
      </c>
      <c r="AY189" s="18" t="s">
        <v>154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83</v>
      </c>
      <c r="BK189" s="233">
        <f>ROUND(I189*H189,2)</f>
        <v>0</v>
      </c>
      <c r="BL189" s="18" t="s">
        <v>160</v>
      </c>
      <c r="BM189" s="232" t="s">
        <v>2424</v>
      </c>
    </row>
    <row r="190" spans="1:65" s="2" customFormat="1" ht="16.5" customHeight="1">
      <c r="A190" s="39"/>
      <c r="B190" s="40"/>
      <c r="C190" s="220" t="s">
        <v>75</v>
      </c>
      <c r="D190" s="220" t="s">
        <v>156</v>
      </c>
      <c r="E190" s="221" t="s">
        <v>2275</v>
      </c>
      <c r="F190" s="222" t="s">
        <v>2276</v>
      </c>
      <c r="G190" s="223" t="s">
        <v>1936</v>
      </c>
      <c r="H190" s="224">
        <v>1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40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160</v>
      </c>
      <c r="AT190" s="232" t="s">
        <v>156</v>
      </c>
      <c r="AU190" s="232" t="s">
        <v>83</v>
      </c>
      <c r="AY190" s="18" t="s">
        <v>154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83</v>
      </c>
      <c r="BK190" s="233">
        <f>ROUND(I190*H190,2)</f>
        <v>0</v>
      </c>
      <c r="BL190" s="18" t="s">
        <v>160</v>
      </c>
      <c r="BM190" s="232" t="s">
        <v>2425</v>
      </c>
    </row>
    <row r="191" spans="1:65" s="2" customFormat="1" ht="16.5" customHeight="1">
      <c r="A191" s="39"/>
      <c r="B191" s="40"/>
      <c r="C191" s="220" t="s">
        <v>75</v>
      </c>
      <c r="D191" s="220" t="s">
        <v>156</v>
      </c>
      <c r="E191" s="221" t="s">
        <v>2372</v>
      </c>
      <c r="F191" s="222" t="s">
        <v>2279</v>
      </c>
      <c r="G191" s="223" t="s">
        <v>1936</v>
      </c>
      <c r="H191" s="224">
        <v>1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40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160</v>
      </c>
      <c r="AT191" s="232" t="s">
        <v>156</v>
      </c>
      <c r="AU191" s="232" t="s">
        <v>83</v>
      </c>
      <c r="AY191" s="18" t="s">
        <v>154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83</v>
      </c>
      <c r="BK191" s="233">
        <f>ROUND(I191*H191,2)</f>
        <v>0</v>
      </c>
      <c r="BL191" s="18" t="s">
        <v>160</v>
      </c>
      <c r="BM191" s="232" t="s">
        <v>2426</v>
      </c>
    </row>
    <row r="192" spans="1:65" s="2" customFormat="1" ht="16.5" customHeight="1">
      <c r="A192" s="39"/>
      <c r="B192" s="40"/>
      <c r="C192" s="220" t="s">
        <v>75</v>
      </c>
      <c r="D192" s="220" t="s">
        <v>156</v>
      </c>
      <c r="E192" s="221" t="s">
        <v>2427</v>
      </c>
      <c r="F192" s="222" t="s">
        <v>2282</v>
      </c>
      <c r="G192" s="223" t="s">
        <v>1936</v>
      </c>
      <c r="H192" s="224">
        <v>1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40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160</v>
      </c>
      <c r="AT192" s="232" t="s">
        <v>156</v>
      </c>
      <c r="AU192" s="232" t="s">
        <v>83</v>
      </c>
      <c r="AY192" s="18" t="s">
        <v>154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83</v>
      </c>
      <c r="BK192" s="233">
        <f>ROUND(I192*H192,2)</f>
        <v>0</v>
      </c>
      <c r="BL192" s="18" t="s">
        <v>160</v>
      </c>
      <c r="BM192" s="232" t="s">
        <v>2428</v>
      </c>
    </row>
    <row r="193" spans="1:65" s="2" customFormat="1" ht="16.5" customHeight="1">
      <c r="A193" s="39"/>
      <c r="B193" s="40"/>
      <c r="C193" s="220" t="s">
        <v>75</v>
      </c>
      <c r="D193" s="220" t="s">
        <v>156</v>
      </c>
      <c r="E193" s="221" t="s">
        <v>2376</v>
      </c>
      <c r="F193" s="222" t="s">
        <v>2285</v>
      </c>
      <c r="G193" s="223" t="s">
        <v>1936</v>
      </c>
      <c r="H193" s="224">
        <v>1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40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160</v>
      </c>
      <c r="AT193" s="232" t="s">
        <v>156</v>
      </c>
      <c r="AU193" s="232" t="s">
        <v>83</v>
      </c>
      <c r="AY193" s="18" t="s">
        <v>154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83</v>
      </c>
      <c r="BK193" s="233">
        <f>ROUND(I193*H193,2)</f>
        <v>0</v>
      </c>
      <c r="BL193" s="18" t="s">
        <v>160</v>
      </c>
      <c r="BM193" s="232" t="s">
        <v>2429</v>
      </c>
    </row>
    <row r="194" spans="1:65" s="2" customFormat="1" ht="16.5" customHeight="1">
      <c r="A194" s="39"/>
      <c r="B194" s="40"/>
      <c r="C194" s="220" t="s">
        <v>75</v>
      </c>
      <c r="D194" s="220" t="s">
        <v>156</v>
      </c>
      <c r="E194" s="221" t="s">
        <v>2430</v>
      </c>
      <c r="F194" s="222" t="s">
        <v>2288</v>
      </c>
      <c r="G194" s="223" t="s">
        <v>1936</v>
      </c>
      <c r="H194" s="224">
        <v>1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40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160</v>
      </c>
      <c r="AT194" s="232" t="s">
        <v>156</v>
      </c>
      <c r="AU194" s="232" t="s">
        <v>83</v>
      </c>
      <c r="AY194" s="18" t="s">
        <v>154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83</v>
      </c>
      <c r="BK194" s="233">
        <f>ROUND(I194*H194,2)</f>
        <v>0</v>
      </c>
      <c r="BL194" s="18" t="s">
        <v>160</v>
      </c>
      <c r="BM194" s="232" t="s">
        <v>2431</v>
      </c>
    </row>
    <row r="195" spans="1:65" s="2" customFormat="1" ht="16.5" customHeight="1">
      <c r="A195" s="39"/>
      <c r="B195" s="40"/>
      <c r="C195" s="220" t="s">
        <v>75</v>
      </c>
      <c r="D195" s="220" t="s">
        <v>156</v>
      </c>
      <c r="E195" s="221" t="s">
        <v>2432</v>
      </c>
      <c r="F195" s="222" t="s">
        <v>2291</v>
      </c>
      <c r="G195" s="223" t="s">
        <v>1936</v>
      </c>
      <c r="H195" s="224">
        <v>1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40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160</v>
      </c>
      <c r="AT195" s="232" t="s">
        <v>156</v>
      </c>
      <c r="AU195" s="232" t="s">
        <v>83</v>
      </c>
      <c r="AY195" s="18" t="s">
        <v>154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83</v>
      </c>
      <c r="BK195" s="233">
        <f>ROUND(I195*H195,2)</f>
        <v>0</v>
      </c>
      <c r="BL195" s="18" t="s">
        <v>160</v>
      </c>
      <c r="BM195" s="232" t="s">
        <v>2433</v>
      </c>
    </row>
    <row r="196" spans="1:65" s="2" customFormat="1" ht="16.5" customHeight="1">
      <c r="A196" s="39"/>
      <c r="B196" s="40"/>
      <c r="C196" s="220" t="s">
        <v>75</v>
      </c>
      <c r="D196" s="220" t="s">
        <v>156</v>
      </c>
      <c r="E196" s="221" t="s">
        <v>2434</v>
      </c>
      <c r="F196" s="222" t="s">
        <v>2294</v>
      </c>
      <c r="G196" s="223" t="s">
        <v>1936</v>
      </c>
      <c r="H196" s="224">
        <v>1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40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160</v>
      </c>
      <c r="AT196" s="232" t="s">
        <v>156</v>
      </c>
      <c r="AU196" s="232" t="s">
        <v>83</v>
      </c>
      <c r="AY196" s="18" t="s">
        <v>154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83</v>
      </c>
      <c r="BK196" s="233">
        <f>ROUND(I196*H196,2)</f>
        <v>0</v>
      </c>
      <c r="BL196" s="18" t="s">
        <v>160</v>
      </c>
      <c r="BM196" s="232" t="s">
        <v>2435</v>
      </c>
    </row>
    <row r="197" spans="1:63" s="12" customFormat="1" ht="25.9" customHeight="1">
      <c r="A197" s="12"/>
      <c r="B197" s="204"/>
      <c r="C197" s="205"/>
      <c r="D197" s="206" t="s">
        <v>74</v>
      </c>
      <c r="E197" s="207" t="s">
        <v>2436</v>
      </c>
      <c r="F197" s="207" t="s">
        <v>2437</v>
      </c>
      <c r="G197" s="205"/>
      <c r="H197" s="205"/>
      <c r="I197" s="208"/>
      <c r="J197" s="209">
        <f>BK197</f>
        <v>0</v>
      </c>
      <c r="K197" s="205"/>
      <c r="L197" s="210"/>
      <c r="M197" s="211"/>
      <c r="N197" s="212"/>
      <c r="O197" s="212"/>
      <c r="P197" s="213">
        <f>SUM(P198:P213)</f>
        <v>0</v>
      </c>
      <c r="Q197" s="212"/>
      <c r="R197" s="213">
        <f>SUM(R198:R213)</f>
        <v>0</v>
      </c>
      <c r="S197" s="212"/>
      <c r="T197" s="214">
        <f>SUM(T198:T213)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5" t="s">
        <v>83</v>
      </c>
      <c r="AT197" s="216" t="s">
        <v>74</v>
      </c>
      <c r="AU197" s="216" t="s">
        <v>75</v>
      </c>
      <c r="AY197" s="215" t="s">
        <v>154</v>
      </c>
      <c r="BK197" s="217">
        <f>SUM(BK198:BK213)</f>
        <v>0</v>
      </c>
    </row>
    <row r="198" spans="1:65" s="2" customFormat="1" ht="16.5" customHeight="1">
      <c r="A198" s="39"/>
      <c r="B198" s="40"/>
      <c r="C198" s="220" t="s">
        <v>75</v>
      </c>
      <c r="D198" s="220" t="s">
        <v>156</v>
      </c>
      <c r="E198" s="221" t="s">
        <v>2438</v>
      </c>
      <c r="F198" s="222" t="s">
        <v>2439</v>
      </c>
      <c r="G198" s="223" t="s">
        <v>1922</v>
      </c>
      <c r="H198" s="224">
        <v>1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40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160</v>
      </c>
      <c r="AT198" s="232" t="s">
        <v>156</v>
      </c>
      <c r="AU198" s="232" t="s">
        <v>83</v>
      </c>
      <c r="AY198" s="18" t="s">
        <v>154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83</v>
      </c>
      <c r="BK198" s="233">
        <f>ROUND(I198*H198,2)</f>
        <v>0</v>
      </c>
      <c r="BL198" s="18" t="s">
        <v>160</v>
      </c>
      <c r="BM198" s="232" t="s">
        <v>2440</v>
      </c>
    </row>
    <row r="199" spans="1:65" s="2" customFormat="1" ht="16.5" customHeight="1">
      <c r="A199" s="39"/>
      <c r="B199" s="40"/>
      <c r="C199" s="220" t="s">
        <v>75</v>
      </c>
      <c r="D199" s="220" t="s">
        <v>156</v>
      </c>
      <c r="E199" s="221" t="s">
        <v>2441</v>
      </c>
      <c r="F199" s="222" t="s">
        <v>2442</v>
      </c>
      <c r="G199" s="223" t="s">
        <v>1922</v>
      </c>
      <c r="H199" s="224">
        <v>1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40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160</v>
      </c>
      <c r="AT199" s="232" t="s">
        <v>156</v>
      </c>
      <c r="AU199" s="232" t="s">
        <v>83</v>
      </c>
      <c r="AY199" s="18" t="s">
        <v>154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83</v>
      </c>
      <c r="BK199" s="233">
        <f>ROUND(I199*H199,2)</f>
        <v>0</v>
      </c>
      <c r="BL199" s="18" t="s">
        <v>160</v>
      </c>
      <c r="BM199" s="232" t="s">
        <v>2443</v>
      </c>
    </row>
    <row r="200" spans="1:65" s="2" customFormat="1" ht="16.5" customHeight="1">
      <c r="A200" s="39"/>
      <c r="B200" s="40"/>
      <c r="C200" s="220" t="s">
        <v>75</v>
      </c>
      <c r="D200" s="220" t="s">
        <v>156</v>
      </c>
      <c r="E200" s="221" t="s">
        <v>2444</v>
      </c>
      <c r="F200" s="222" t="s">
        <v>2445</v>
      </c>
      <c r="G200" s="223" t="s">
        <v>1922</v>
      </c>
      <c r="H200" s="224">
        <v>1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40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160</v>
      </c>
      <c r="AT200" s="232" t="s">
        <v>156</v>
      </c>
      <c r="AU200" s="232" t="s">
        <v>83</v>
      </c>
      <c r="AY200" s="18" t="s">
        <v>154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83</v>
      </c>
      <c r="BK200" s="233">
        <f>ROUND(I200*H200,2)</f>
        <v>0</v>
      </c>
      <c r="BL200" s="18" t="s">
        <v>160</v>
      </c>
      <c r="BM200" s="232" t="s">
        <v>2446</v>
      </c>
    </row>
    <row r="201" spans="1:65" s="2" customFormat="1" ht="16.5" customHeight="1">
      <c r="A201" s="39"/>
      <c r="B201" s="40"/>
      <c r="C201" s="220" t="s">
        <v>75</v>
      </c>
      <c r="D201" s="220" t="s">
        <v>156</v>
      </c>
      <c r="E201" s="221" t="s">
        <v>2447</v>
      </c>
      <c r="F201" s="222" t="s">
        <v>2448</v>
      </c>
      <c r="G201" s="223" t="s">
        <v>1922</v>
      </c>
      <c r="H201" s="224">
        <v>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40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160</v>
      </c>
      <c r="AT201" s="232" t="s">
        <v>156</v>
      </c>
      <c r="AU201" s="232" t="s">
        <v>83</v>
      </c>
      <c r="AY201" s="18" t="s">
        <v>154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83</v>
      </c>
      <c r="BK201" s="233">
        <f>ROUND(I201*H201,2)</f>
        <v>0</v>
      </c>
      <c r="BL201" s="18" t="s">
        <v>160</v>
      </c>
      <c r="BM201" s="232" t="s">
        <v>2449</v>
      </c>
    </row>
    <row r="202" spans="1:65" s="2" customFormat="1" ht="16.5" customHeight="1">
      <c r="A202" s="39"/>
      <c r="B202" s="40"/>
      <c r="C202" s="220" t="s">
        <v>75</v>
      </c>
      <c r="D202" s="220" t="s">
        <v>156</v>
      </c>
      <c r="E202" s="221" t="s">
        <v>2450</v>
      </c>
      <c r="F202" s="222" t="s">
        <v>2451</v>
      </c>
      <c r="G202" s="223" t="s">
        <v>1922</v>
      </c>
      <c r="H202" s="224">
        <v>1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40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160</v>
      </c>
      <c r="AT202" s="232" t="s">
        <v>156</v>
      </c>
      <c r="AU202" s="232" t="s">
        <v>83</v>
      </c>
      <c r="AY202" s="18" t="s">
        <v>154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83</v>
      </c>
      <c r="BK202" s="233">
        <f>ROUND(I202*H202,2)</f>
        <v>0</v>
      </c>
      <c r="BL202" s="18" t="s">
        <v>160</v>
      </c>
      <c r="BM202" s="232" t="s">
        <v>2452</v>
      </c>
    </row>
    <row r="203" spans="1:65" s="2" customFormat="1" ht="24.15" customHeight="1">
      <c r="A203" s="39"/>
      <c r="B203" s="40"/>
      <c r="C203" s="220" t="s">
        <v>75</v>
      </c>
      <c r="D203" s="220" t="s">
        <v>156</v>
      </c>
      <c r="E203" s="221" t="s">
        <v>2453</v>
      </c>
      <c r="F203" s="222" t="s">
        <v>2454</v>
      </c>
      <c r="G203" s="223" t="s">
        <v>1922</v>
      </c>
      <c r="H203" s="224">
        <v>1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40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160</v>
      </c>
      <c r="AT203" s="232" t="s">
        <v>156</v>
      </c>
      <c r="AU203" s="232" t="s">
        <v>83</v>
      </c>
      <c r="AY203" s="18" t="s">
        <v>154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83</v>
      </c>
      <c r="BK203" s="233">
        <f>ROUND(I203*H203,2)</f>
        <v>0</v>
      </c>
      <c r="BL203" s="18" t="s">
        <v>160</v>
      </c>
      <c r="BM203" s="232" t="s">
        <v>2455</v>
      </c>
    </row>
    <row r="204" spans="1:65" s="2" customFormat="1" ht="24.15" customHeight="1">
      <c r="A204" s="39"/>
      <c r="B204" s="40"/>
      <c r="C204" s="220" t="s">
        <v>75</v>
      </c>
      <c r="D204" s="220" t="s">
        <v>156</v>
      </c>
      <c r="E204" s="221" t="s">
        <v>2456</v>
      </c>
      <c r="F204" s="222" t="s">
        <v>2457</v>
      </c>
      <c r="G204" s="223" t="s">
        <v>304</v>
      </c>
      <c r="H204" s="224">
        <v>75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40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160</v>
      </c>
      <c r="AT204" s="232" t="s">
        <v>156</v>
      </c>
      <c r="AU204" s="232" t="s">
        <v>83</v>
      </c>
      <c r="AY204" s="18" t="s">
        <v>154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83</v>
      </c>
      <c r="BK204" s="233">
        <f>ROUND(I204*H204,2)</f>
        <v>0</v>
      </c>
      <c r="BL204" s="18" t="s">
        <v>160</v>
      </c>
      <c r="BM204" s="232" t="s">
        <v>2458</v>
      </c>
    </row>
    <row r="205" spans="1:65" s="2" customFormat="1" ht="21.75" customHeight="1">
      <c r="A205" s="39"/>
      <c r="B205" s="40"/>
      <c r="C205" s="220" t="s">
        <v>75</v>
      </c>
      <c r="D205" s="220" t="s">
        <v>156</v>
      </c>
      <c r="E205" s="221" t="s">
        <v>2269</v>
      </c>
      <c r="F205" s="222" t="s">
        <v>2270</v>
      </c>
      <c r="G205" s="223" t="s">
        <v>304</v>
      </c>
      <c r="H205" s="224">
        <v>60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40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160</v>
      </c>
      <c r="AT205" s="232" t="s">
        <v>156</v>
      </c>
      <c r="AU205" s="232" t="s">
        <v>83</v>
      </c>
      <c r="AY205" s="18" t="s">
        <v>154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83</v>
      </c>
      <c r="BK205" s="233">
        <f>ROUND(I205*H205,2)</f>
        <v>0</v>
      </c>
      <c r="BL205" s="18" t="s">
        <v>160</v>
      </c>
      <c r="BM205" s="232" t="s">
        <v>2459</v>
      </c>
    </row>
    <row r="206" spans="1:65" s="2" customFormat="1" ht="16.5" customHeight="1">
      <c r="A206" s="39"/>
      <c r="B206" s="40"/>
      <c r="C206" s="220" t="s">
        <v>75</v>
      </c>
      <c r="D206" s="220" t="s">
        <v>156</v>
      </c>
      <c r="E206" s="221" t="s">
        <v>2272</v>
      </c>
      <c r="F206" s="222" t="s">
        <v>2273</v>
      </c>
      <c r="G206" s="223" t="s">
        <v>1936</v>
      </c>
      <c r="H206" s="224">
        <v>1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40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160</v>
      </c>
      <c r="AT206" s="232" t="s">
        <v>156</v>
      </c>
      <c r="AU206" s="232" t="s">
        <v>83</v>
      </c>
      <c r="AY206" s="18" t="s">
        <v>154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83</v>
      </c>
      <c r="BK206" s="233">
        <f>ROUND(I206*H206,2)</f>
        <v>0</v>
      </c>
      <c r="BL206" s="18" t="s">
        <v>160</v>
      </c>
      <c r="BM206" s="232" t="s">
        <v>2460</v>
      </c>
    </row>
    <row r="207" spans="1:65" s="2" customFormat="1" ht="16.5" customHeight="1">
      <c r="A207" s="39"/>
      <c r="B207" s="40"/>
      <c r="C207" s="220" t="s">
        <v>75</v>
      </c>
      <c r="D207" s="220" t="s">
        <v>156</v>
      </c>
      <c r="E207" s="221" t="s">
        <v>2275</v>
      </c>
      <c r="F207" s="222" t="s">
        <v>2276</v>
      </c>
      <c r="G207" s="223" t="s">
        <v>1936</v>
      </c>
      <c r="H207" s="224">
        <v>1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40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160</v>
      </c>
      <c r="AT207" s="232" t="s">
        <v>156</v>
      </c>
      <c r="AU207" s="232" t="s">
        <v>83</v>
      </c>
      <c r="AY207" s="18" t="s">
        <v>154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83</v>
      </c>
      <c r="BK207" s="233">
        <f>ROUND(I207*H207,2)</f>
        <v>0</v>
      </c>
      <c r="BL207" s="18" t="s">
        <v>160</v>
      </c>
      <c r="BM207" s="232" t="s">
        <v>2461</v>
      </c>
    </row>
    <row r="208" spans="1:65" s="2" customFormat="1" ht="16.5" customHeight="1">
      <c r="A208" s="39"/>
      <c r="B208" s="40"/>
      <c r="C208" s="220" t="s">
        <v>75</v>
      </c>
      <c r="D208" s="220" t="s">
        <v>156</v>
      </c>
      <c r="E208" s="221" t="s">
        <v>2462</v>
      </c>
      <c r="F208" s="222" t="s">
        <v>2279</v>
      </c>
      <c r="G208" s="223" t="s">
        <v>1936</v>
      </c>
      <c r="H208" s="224">
        <v>1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40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160</v>
      </c>
      <c r="AT208" s="232" t="s">
        <v>156</v>
      </c>
      <c r="AU208" s="232" t="s">
        <v>83</v>
      </c>
      <c r="AY208" s="18" t="s">
        <v>154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83</v>
      </c>
      <c r="BK208" s="233">
        <f>ROUND(I208*H208,2)</f>
        <v>0</v>
      </c>
      <c r="BL208" s="18" t="s">
        <v>160</v>
      </c>
      <c r="BM208" s="232" t="s">
        <v>2463</v>
      </c>
    </row>
    <row r="209" spans="1:65" s="2" customFormat="1" ht="16.5" customHeight="1">
      <c r="A209" s="39"/>
      <c r="B209" s="40"/>
      <c r="C209" s="220" t="s">
        <v>75</v>
      </c>
      <c r="D209" s="220" t="s">
        <v>156</v>
      </c>
      <c r="E209" s="221" t="s">
        <v>2464</v>
      </c>
      <c r="F209" s="222" t="s">
        <v>2282</v>
      </c>
      <c r="G209" s="223" t="s">
        <v>1936</v>
      </c>
      <c r="H209" s="224">
        <v>1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40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160</v>
      </c>
      <c r="AT209" s="232" t="s">
        <v>156</v>
      </c>
      <c r="AU209" s="232" t="s">
        <v>83</v>
      </c>
      <c r="AY209" s="18" t="s">
        <v>154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83</v>
      </c>
      <c r="BK209" s="233">
        <f>ROUND(I209*H209,2)</f>
        <v>0</v>
      </c>
      <c r="BL209" s="18" t="s">
        <v>160</v>
      </c>
      <c r="BM209" s="232" t="s">
        <v>2465</v>
      </c>
    </row>
    <row r="210" spans="1:65" s="2" customFormat="1" ht="16.5" customHeight="1">
      <c r="A210" s="39"/>
      <c r="B210" s="40"/>
      <c r="C210" s="220" t="s">
        <v>75</v>
      </c>
      <c r="D210" s="220" t="s">
        <v>156</v>
      </c>
      <c r="E210" s="221" t="s">
        <v>2284</v>
      </c>
      <c r="F210" s="222" t="s">
        <v>2285</v>
      </c>
      <c r="G210" s="223" t="s">
        <v>1936</v>
      </c>
      <c r="H210" s="224">
        <v>1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40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160</v>
      </c>
      <c r="AT210" s="232" t="s">
        <v>156</v>
      </c>
      <c r="AU210" s="232" t="s">
        <v>83</v>
      </c>
      <c r="AY210" s="18" t="s">
        <v>154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83</v>
      </c>
      <c r="BK210" s="233">
        <f>ROUND(I210*H210,2)</f>
        <v>0</v>
      </c>
      <c r="BL210" s="18" t="s">
        <v>160</v>
      </c>
      <c r="BM210" s="232" t="s">
        <v>2466</v>
      </c>
    </row>
    <row r="211" spans="1:65" s="2" customFormat="1" ht="16.5" customHeight="1">
      <c r="A211" s="39"/>
      <c r="B211" s="40"/>
      <c r="C211" s="220" t="s">
        <v>75</v>
      </c>
      <c r="D211" s="220" t="s">
        <v>156</v>
      </c>
      <c r="E211" s="221" t="s">
        <v>2467</v>
      </c>
      <c r="F211" s="222" t="s">
        <v>2288</v>
      </c>
      <c r="G211" s="223" t="s">
        <v>1936</v>
      </c>
      <c r="H211" s="224">
        <v>1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40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160</v>
      </c>
      <c r="AT211" s="232" t="s">
        <v>156</v>
      </c>
      <c r="AU211" s="232" t="s">
        <v>83</v>
      </c>
      <c r="AY211" s="18" t="s">
        <v>154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83</v>
      </c>
      <c r="BK211" s="233">
        <f>ROUND(I211*H211,2)</f>
        <v>0</v>
      </c>
      <c r="BL211" s="18" t="s">
        <v>160</v>
      </c>
      <c r="BM211" s="232" t="s">
        <v>2468</v>
      </c>
    </row>
    <row r="212" spans="1:65" s="2" customFormat="1" ht="16.5" customHeight="1">
      <c r="A212" s="39"/>
      <c r="B212" s="40"/>
      <c r="C212" s="220" t="s">
        <v>75</v>
      </c>
      <c r="D212" s="220" t="s">
        <v>156</v>
      </c>
      <c r="E212" s="221" t="s">
        <v>2290</v>
      </c>
      <c r="F212" s="222" t="s">
        <v>2291</v>
      </c>
      <c r="G212" s="223" t="s">
        <v>1936</v>
      </c>
      <c r="H212" s="224">
        <v>1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40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160</v>
      </c>
      <c r="AT212" s="232" t="s">
        <v>156</v>
      </c>
      <c r="AU212" s="232" t="s">
        <v>83</v>
      </c>
      <c r="AY212" s="18" t="s">
        <v>154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83</v>
      </c>
      <c r="BK212" s="233">
        <f>ROUND(I212*H212,2)</f>
        <v>0</v>
      </c>
      <c r="BL212" s="18" t="s">
        <v>160</v>
      </c>
      <c r="BM212" s="232" t="s">
        <v>2469</v>
      </c>
    </row>
    <row r="213" spans="1:65" s="2" customFormat="1" ht="16.5" customHeight="1">
      <c r="A213" s="39"/>
      <c r="B213" s="40"/>
      <c r="C213" s="220" t="s">
        <v>75</v>
      </c>
      <c r="D213" s="220" t="s">
        <v>156</v>
      </c>
      <c r="E213" s="221" t="s">
        <v>2293</v>
      </c>
      <c r="F213" s="222" t="s">
        <v>2294</v>
      </c>
      <c r="G213" s="223" t="s">
        <v>1936</v>
      </c>
      <c r="H213" s="224">
        <v>1</v>
      </c>
      <c r="I213" s="225"/>
      <c r="J213" s="226">
        <f>ROUND(I213*H213,2)</f>
        <v>0</v>
      </c>
      <c r="K213" s="227"/>
      <c r="L213" s="45"/>
      <c r="M213" s="296" t="s">
        <v>1</v>
      </c>
      <c r="N213" s="297" t="s">
        <v>40</v>
      </c>
      <c r="O213" s="298"/>
      <c r="P213" s="299">
        <f>O213*H213</f>
        <v>0</v>
      </c>
      <c r="Q213" s="299">
        <v>0</v>
      </c>
      <c r="R213" s="299">
        <f>Q213*H213</f>
        <v>0</v>
      </c>
      <c r="S213" s="299">
        <v>0</v>
      </c>
      <c r="T213" s="30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160</v>
      </c>
      <c r="AT213" s="232" t="s">
        <v>156</v>
      </c>
      <c r="AU213" s="232" t="s">
        <v>83</v>
      </c>
      <c r="AY213" s="18" t="s">
        <v>154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83</v>
      </c>
      <c r="BK213" s="233">
        <f>ROUND(I213*H213,2)</f>
        <v>0</v>
      </c>
      <c r="BL213" s="18" t="s">
        <v>160</v>
      </c>
      <c r="BM213" s="232" t="s">
        <v>2470</v>
      </c>
    </row>
    <row r="214" spans="1:31" s="2" customFormat="1" ht="6.95" customHeight="1">
      <c r="A214" s="39"/>
      <c r="B214" s="67"/>
      <c r="C214" s="68"/>
      <c r="D214" s="68"/>
      <c r="E214" s="68"/>
      <c r="F214" s="68"/>
      <c r="G214" s="68"/>
      <c r="H214" s="68"/>
      <c r="I214" s="68"/>
      <c r="J214" s="68"/>
      <c r="K214" s="68"/>
      <c r="L214" s="45"/>
      <c r="M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</sheetData>
  <sheetProtection password="CC35" sheet="1" objects="1" scenarios="1" formatColumns="0" formatRows="0" autoFilter="0"/>
  <autoFilter ref="C121:K21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Modernizace infrastruktury ZŠ v Litvínově - škola Podkrušnohorská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2471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85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106</v>
      </c>
      <c r="G12" s="39"/>
      <c r="H12" s="39"/>
      <c r="I12" s="141" t="s">
        <v>22</v>
      </c>
      <c r="J12" s="145" t="str">
        <f>'Rekapitulace stavby'!AN8</f>
        <v>17. 1. 2022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2472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107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35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37</v>
      </c>
      <c r="G32" s="39"/>
      <c r="H32" s="39"/>
      <c r="I32" s="153" t="s">
        <v>36</v>
      </c>
      <c r="J32" s="153" t="s">
        <v>38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41" t="s">
        <v>40</v>
      </c>
      <c r="F33" s="155">
        <f>ROUND((SUM(BE117:BE151)),2)</f>
        <v>0</v>
      </c>
      <c r="G33" s="39"/>
      <c r="H33" s="39"/>
      <c r="I33" s="156">
        <v>0.21</v>
      </c>
      <c r="J33" s="155">
        <f>ROUND(((SUM(BE117:BE151))*I33),2)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41</v>
      </c>
      <c r="F34" s="155">
        <f>ROUND((SUM(BF117:BF151)),2)</f>
        <v>0</v>
      </c>
      <c r="G34" s="39"/>
      <c r="H34" s="39"/>
      <c r="I34" s="156">
        <v>0.15</v>
      </c>
      <c r="J34" s="155">
        <f>ROUND(((SUM(BF117:BF151))*I34),2)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42</v>
      </c>
      <c r="F35" s="155">
        <f>ROUND((SUM(BG117:BG151)),2)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43</v>
      </c>
      <c r="F36" s="155">
        <f>ROUND((SUM(BH117:BH151)),2)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44</v>
      </c>
      <c r="F37" s="155">
        <f>ROUND((SUM(BI117:BI151)),2)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Modernizace infrastruktury ZŠ v Litvínově - škola Podkrušnohorská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06 - Vedlejší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Litvínov</v>
      </c>
      <c r="G89" s="41"/>
      <c r="H89" s="41"/>
      <c r="I89" s="33" t="s">
        <v>22</v>
      </c>
      <c r="J89" s="80" t="str">
        <f>IF(J12="","",J12)</f>
        <v>17. 1. 2022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Litvínov</v>
      </c>
      <c r="G91" s="41"/>
      <c r="H91" s="41"/>
      <c r="I91" s="33" t="s">
        <v>30</v>
      </c>
      <c r="J91" s="37" t="str">
        <f>E21</f>
        <v xml:space="preserve">DPT projekty Ostrov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1931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139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Modernizace infrastruktury ZŠ v Litvínově - škola Podkrušnohorská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103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06 - Vedlejší náklady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Litvínov</v>
      </c>
      <c r="G111" s="41"/>
      <c r="H111" s="41"/>
      <c r="I111" s="33" t="s">
        <v>22</v>
      </c>
      <c r="J111" s="80" t="str">
        <f>IF(J12="","",J12)</f>
        <v>17. 1. 2022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Město Litvínov</v>
      </c>
      <c r="G113" s="41"/>
      <c r="H113" s="41"/>
      <c r="I113" s="33" t="s">
        <v>30</v>
      </c>
      <c r="J113" s="37" t="str">
        <f>E21</f>
        <v xml:space="preserve">DPT projekty Ostrov 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>Tomanová Ing.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140</v>
      </c>
      <c r="D116" s="195" t="s">
        <v>60</v>
      </c>
      <c r="E116" s="195" t="s">
        <v>56</v>
      </c>
      <c r="F116" s="195" t="s">
        <v>57</v>
      </c>
      <c r="G116" s="195" t="s">
        <v>141</v>
      </c>
      <c r="H116" s="195" t="s">
        <v>142</v>
      </c>
      <c r="I116" s="195" t="s">
        <v>143</v>
      </c>
      <c r="J116" s="196" t="s">
        <v>110</v>
      </c>
      <c r="K116" s="197" t="s">
        <v>144</v>
      </c>
      <c r="L116" s="198"/>
      <c r="M116" s="101" t="s">
        <v>1</v>
      </c>
      <c r="N116" s="102" t="s">
        <v>39</v>
      </c>
      <c r="O116" s="102" t="s">
        <v>145</v>
      </c>
      <c r="P116" s="102" t="s">
        <v>146</v>
      </c>
      <c r="Q116" s="102" t="s">
        <v>147</v>
      </c>
      <c r="R116" s="102" t="s">
        <v>148</v>
      </c>
      <c r="S116" s="102" t="s">
        <v>149</v>
      </c>
      <c r="T116" s="103" t="s">
        <v>150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151</v>
      </c>
      <c r="D117" s="41"/>
      <c r="E117" s="41"/>
      <c r="F117" s="41"/>
      <c r="G117" s="41"/>
      <c r="H117" s="41"/>
      <c r="I117" s="41"/>
      <c r="J117" s="199">
        <f>BK117</f>
        <v>0</v>
      </c>
      <c r="K117" s="41"/>
      <c r="L117" s="45"/>
      <c r="M117" s="104"/>
      <c r="N117" s="200"/>
      <c r="O117" s="105"/>
      <c r="P117" s="201">
        <f>P118</f>
        <v>0</v>
      </c>
      <c r="Q117" s="105"/>
      <c r="R117" s="201">
        <f>R118</f>
        <v>0</v>
      </c>
      <c r="S117" s="105"/>
      <c r="T117" s="202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74</v>
      </c>
      <c r="AU117" s="18" t="s">
        <v>112</v>
      </c>
      <c r="BK117" s="203">
        <f>BK118</f>
        <v>0</v>
      </c>
    </row>
    <row r="118" spans="1:63" s="12" customFormat="1" ht="25.9" customHeight="1">
      <c r="A118" s="12"/>
      <c r="B118" s="204"/>
      <c r="C118" s="205"/>
      <c r="D118" s="206" t="s">
        <v>74</v>
      </c>
      <c r="E118" s="207" t="s">
        <v>2240</v>
      </c>
      <c r="F118" s="207" t="s">
        <v>2241</v>
      </c>
      <c r="G118" s="205"/>
      <c r="H118" s="205"/>
      <c r="I118" s="208"/>
      <c r="J118" s="209">
        <f>BK118</f>
        <v>0</v>
      </c>
      <c r="K118" s="205"/>
      <c r="L118" s="210"/>
      <c r="M118" s="211"/>
      <c r="N118" s="212"/>
      <c r="O118" s="212"/>
      <c r="P118" s="213">
        <f>SUM(P119:P151)</f>
        <v>0</v>
      </c>
      <c r="Q118" s="212"/>
      <c r="R118" s="213">
        <f>SUM(R119:R151)</f>
        <v>0</v>
      </c>
      <c r="S118" s="212"/>
      <c r="T118" s="214">
        <f>SUM(T119:T151)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189</v>
      </c>
      <c r="AT118" s="216" t="s">
        <v>74</v>
      </c>
      <c r="AU118" s="216" t="s">
        <v>75</v>
      </c>
      <c r="AY118" s="215" t="s">
        <v>154</v>
      </c>
      <c r="BK118" s="217">
        <f>SUM(BK119:BK151)</f>
        <v>0</v>
      </c>
    </row>
    <row r="119" spans="1:65" s="2" customFormat="1" ht="16.5" customHeight="1">
      <c r="A119" s="39"/>
      <c r="B119" s="40"/>
      <c r="C119" s="220" t="s">
        <v>83</v>
      </c>
      <c r="D119" s="220" t="s">
        <v>156</v>
      </c>
      <c r="E119" s="221" t="s">
        <v>2473</v>
      </c>
      <c r="F119" s="222" t="s">
        <v>2474</v>
      </c>
      <c r="G119" s="223" t="s">
        <v>2475</v>
      </c>
      <c r="H119" s="224">
        <v>1</v>
      </c>
      <c r="I119" s="225"/>
      <c r="J119" s="226">
        <f>ROUND(I119*H119,2)</f>
        <v>0</v>
      </c>
      <c r="K119" s="227"/>
      <c r="L119" s="45"/>
      <c r="M119" s="228" t="s">
        <v>1</v>
      </c>
      <c r="N119" s="229" t="s">
        <v>40</v>
      </c>
      <c r="O119" s="92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2" t="s">
        <v>2246</v>
      </c>
      <c r="AT119" s="232" t="s">
        <v>156</v>
      </c>
      <c r="AU119" s="232" t="s">
        <v>83</v>
      </c>
      <c r="AY119" s="18" t="s">
        <v>154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18" t="s">
        <v>83</v>
      </c>
      <c r="BK119" s="233">
        <f>ROUND(I119*H119,2)</f>
        <v>0</v>
      </c>
      <c r="BL119" s="18" t="s">
        <v>2246</v>
      </c>
      <c r="BM119" s="232" t="s">
        <v>2476</v>
      </c>
    </row>
    <row r="120" spans="1:51" s="13" customFormat="1" ht="12">
      <c r="A120" s="13"/>
      <c r="B120" s="234"/>
      <c r="C120" s="235"/>
      <c r="D120" s="236" t="s">
        <v>162</v>
      </c>
      <c r="E120" s="237" t="s">
        <v>1</v>
      </c>
      <c r="F120" s="238" t="s">
        <v>2477</v>
      </c>
      <c r="G120" s="235"/>
      <c r="H120" s="237" t="s">
        <v>1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162</v>
      </c>
      <c r="AU120" s="244" t="s">
        <v>83</v>
      </c>
      <c r="AV120" s="13" t="s">
        <v>83</v>
      </c>
      <c r="AW120" s="13" t="s">
        <v>32</v>
      </c>
      <c r="AX120" s="13" t="s">
        <v>75</v>
      </c>
      <c r="AY120" s="244" t="s">
        <v>154</v>
      </c>
    </row>
    <row r="121" spans="1:51" s="13" customFormat="1" ht="12">
      <c r="A121" s="13"/>
      <c r="B121" s="234"/>
      <c r="C121" s="235"/>
      <c r="D121" s="236" t="s">
        <v>162</v>
      </c>
      <c r="E121" s="237" t="s">
        <v>1</v>
      </c>
      <c r="F121" s="238" t="s">
        <v>2478</v>
      </c>
      <c r="G121" s="235"/>
      <c r="H121" s="237" t="s">
        <v>1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162</v>
      </c>
      <c r="AU121" s="244" t="s">
        <v>83</v>
      </c>
      <c r="AV121" s="13" t="s">
        <v>83</v>
      </c>
      <c r="AW121" s="13" t="s">
        <v>32</v>
      </c>
      <c r="AX121" s="13" t="s">
        <v>75</v>
      </c>
      <c r="AY121" s="244" t="s">
        <v>154</v>
      </c>
    </row>
    <row r="122" spans="1:51" s="14" customFormat="1" ht="12">
      <c r="A122" s="14"/>
      <c r="B122" s="245"/>
      <c r="C122" s="246"/>
      <c r="D122" s="236" t="s">
        <v>162</v>
      </c>
      <c r="E122" s="247" t="s">
        <v>1</v>
      </c>
      <c r="F122" s="248" t="s">
        <v>2479</v>
      </c>
      <c r="G122" s="246"/>
      <c r="H122" s="249">
        <v>1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162</v>
      </c>
      <c r="AU122" s="255" t="s">
        <v>83</v>
      </c>
      <c r="AV122" s="14" t="s">
        <v>86</v>
      </c>
      <c r="AW122" s="14" t="s">
        <v>32</v>
      </c>
      <c r="AX122" s="14" t="s">
        <v>83</v>
      </c>
      <c r="AY122" s="255" t="s">
        <v>154</v>
      </c>
    </row>
    <row r="123" spans="1:65" s="2" customFormat="1" ht="16.5" customHeight="1">
      <c r="A123" s="39"/>
      <c r="B123" s="40"/>
      <c r="C123" s="220" t="s">
        <v>86</v>
      </c>
      <c r="D123" s="220" t="s">
        <v>156</v>
      </c>
      <c r="E123" s="221" t="s">
        <v>2480</v>
      </c>
      <c r="F123" s="222" t="s">
        <v>2481</v>
      </c>
      <c r="G123" s="223" t="s">
        <v>2475</v>
      </c>
      <c r="H123" s="224">
        <v>1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40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2246</v>
      </c>
      <c r="AT123" s="232" t="s">
        <v>156</v>
      </c>
      <c r="AU123" s="232" t="s">
        <v>83</v>
      </c>
      <c r="AY123" s="18" t="s">
        <v>154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83</v>
      </c>
      <c r="BK123" s="233">
        <f>ROUND(I123*H123,2)</f>
        <v>0</v>
      </c>
      <c r="BL123" s="18" t="s">
        <v>2246</v>
      </c>
      <c r="BM123" s="232" t="s">
        <v>2482</v>
      </c>
    </row>
    <row r="124" spans="1:65" s="2" customFormat="1" ht="16.5" customHeight="1">
      <c r="A124" s="39"/>
      <c r="B124" s="40"/>
      <c r="C124" s="220" t="s">
        <v>180</v>
      </c>
      <c r="D124" s="220" t="s">
        <v>156</v>
      </c>
      <c r="E124" s="221" t="s">
        <v>2244</v>
      </c>
      <c r="F124" s="222" t="s">
        <v>2245</v>
      </c>
      <c r="G124" s="223" t="s">
        <v>2475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40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2246</v>
      </c>
      <c r="AT124" s="232" t="s">
        <v>156</v>
      </c>
      <c r="AU124" s="232" t="s">
        <v>83</v>
      </c>
      <c r="AY124" s="18" t="s">
        <v>154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83</v>
      </c>
      <c r="BK124" s="233">
        <f>ROUND(I124*H124,2)</f>
        <v>0</v>
      </c>
      <c r="BL124" s="18" t="s">
        <v>2246</v>
      </c>
      <c r="BM124" s="232" t="s">
        <v>2483</v>
      </c>
    </row>
    <row r="125" spans="1:51" s="13" customFormat="1" ht="12">
      <c r="A125" s="13"/>
      <c r="B125" s="234"/>
      <c r="C125" s="235"/>
      <c r="D125" s="236" t="s">
        <v>162</v>
      </c>
      <c r="E125" s="237" t="s">
        <v>1</v>
      </c>
      <c r="F125" s="238" t="s">
        <v>2484</v>
      </c>
      <c r="G125" s="235"/>
      <c r="H125" s="237" t="s">
        <v>1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162</v>
      </c>
      <c r="AU125" s="244" t="s">
        <v>83</v>
      </c>
      <c r="AV125" s="13" t="s">
        <v>83</v>
      </c>
      <c r="AW125" s="13" t="s">
        <v>32</v>
      </c>
      <c r="AX125" s="13" t="s">
        <v>75</v>
      </c>
      <c r="AY125" s="244" t="s">
        <v>154</v>
      </c>
    </row>
    <row r="126" spans="1:51" s="13" customFormat="1" ht="12">
      <c r="A126" s="13"/>
      <c r="B126" s="234"/>
      <c r="C126" s="235"/>
      <c r="D126" s="236" t="s">
        <v>162</v>
      </c>
      <c r="E126" s="237" t="s">
        <v>1</v>
      </c>
      <c r="F126" s="238" t="s">
        <v>2485</v>
      </c>
      <c r="G126" s="235"/>
      <c r="H126" s="237" t="s">
        <v>1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162</v>
      </c>
      <c r="AU126" s="244" t="s">
        <v>83</v>
      </c>
      <c r="AV126" s="13" t="s">
        <v>83</v>
      </c>
      <c r="AW126" s="13" t="s">
        <v>32</v>
      </c>
      <c r="AX126" s="13" t="s">
        <v>75</v>
      </c>
      <c r="AY126" s="244" t="s">
        <v>154</v>
      </c>
    </row>
    <row r="127" spans="1:51" s="14" customFormat="1" ht="12">
      <c r="A127" s="14"/>
      <c r="B127" s="245"/>
      <c r="C127" s="246"/>
      <c r="D127" s="236" t="s">
        <v>162</v>
      </c>
      <c r="E127" s="247" t="s">
        <v>1</v>
      </c>
      <c r="F127" s="248" t="s">
        <v>2479</v>
      </c>
      <c r="G127" s="246"/>
      <c r="H127" s="249">
        <v>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162</v>
      </c>
      <c r="AU127" s="255" t="s">
        <v>83</v>
      </c>
      <c r="AV127" s="14" t="s">
        <v>86</v>
      </c>
      <c r="AW127" s="14" t="s">
        <v>32</v>
      </c>
      <c r="AX127" s="14" t="s">
        <v>83</v>
      </c>
      <c r="AY127" s="255" t="s">
        <v>154</v>
      </c>
    </row>
    <row r="128" spans="1:65" s="2" customFormat="1" ht="55.5" customHeight="1">
      <c r="A128" s="39"/>
      <c r="B128" s="40"/>
      <c r="C128" s="220" t="s">
        <v>160</v>
      </c>
      <c r="D128" s="220" t="s">
        <v>156</v>
      </c>
      <c r="E128" s="221" t="s">
        <v>2486</v>
      </c>
      <c r="F128" s="222" t="s">
        <v>2487</v>
      </c>
      <c r="G128" s="223" t="s">
        <v>2475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40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2246</v>
      </c>
      <c r="AT128" s="232" t="s">
        <v>156</v>
      </c>
      <c r="AU128" s="232" t="s">
        <v>83</v>
      </c>
      <c r="AY128" s="18" t="s">
        <v>154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83</v>
      </c>
      <c r="BK128" s="233">
        <f>ROUND(I128*H128,2)</f>
        <v>0</v>
      </c>
      <c r="BL128" s="18" t="s">
        <v>2246</v>
      </c>
      <c r="BM128" s="232" t="s">
        <v>2488</v>
      </c>
    </row>
    <row r="129" spans="1:65" s="2" customFormat="1" ht="24.15" customHeight="1">
      <c r="A129" s="39"/>
      <c r="B129" s="40"/>
      <c r="C129" s="220" t="s">
        <v>189</v>
      </c>
      <c r="D129" s="220" t="s">
        <v>156</v>
      </c>
      <c r="E129" s="221" t="s">
        <v>2489</v>
      </c>
      <c r="F129" s="222" t="s">
        <v>2490</v>
      </c>
      <c r="G129" s="223" t="s">
        <v>2475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40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2246</v>
      </c>
      <c r="AT129" s="232" t="s">
        <v>156</v>
      </c>
      <c r="AU129" s="232" t="s">
        <v>83</v>
      </c>
      <c r="AY129" s="18" t="s">
        <v>154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83</v>
      </c>
      <c r="BK129" s="233">
        <f>ROUND(I129*H129,2)</f>
        <v>0</v>
      </c>
      <c r="BL129" s="18" t="s">
        <v>2246</v>
      </c>
      <c r="BM129" s="232" t="s">
        <v>2491</v>
      </c>
    </row>
    <row r="130" spans="1:65" s="2" customFormat="1" ht="55.5" customHeight="1">
      <c r="A130" s="39"/>
      <c r="B130" s="40"/>
      <c r="C130" s="220" t="s">
        <v>193</v>
      </c>
      <c r="D130" s="220" t="s">
        <v>156</v>
      </c>
      <c r="E130" s="221" t="s">
        <v>2492</v>
      </c>
      <c r="F130" s="222" t="s">
        <v>2493</v>
      </c>
      <c r="G130" s="223" t="s">
        <v>2475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40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1394</v>
      </c>
      <c r="AT130" s="232" t="s">
        <v>156</v>
      </c>
      <c r="AU130" s="232" t="s">
        <v>83</v>
      </c>
      <c r="AY130" s="18" t="s">
        <v>154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83</v>
      </c>
      <c r="BK130" s="233">
        <f>ROUND(I130*H130,2)</f>
        <v>0</v>
      </c>
      <c r="BL130" s="18" t="s">
        <v>1394</v>
      </c>
      <c r="BM130" s="232" t="s">
        <v>2494</v>
      </c>
    </row>
    <row r="131" spans="1:51" s="13" customFormat="1" ht="12">
      <c r="A131" s="13"/>
      <c r="B131" s="234"/>
      <c r="C131" s="235"/>
      <c r="D131" s="236" t="s">
        <v>162</v>
      </c>
      <c r="E131" s="237" t="s">
        <v>1</v>
      </c>
      <c r="F131" s="238" t="s">
        <v>2495</v>
      </c>
      <c r="G131" s="235"/>
      <c r="H131" s="237" t="s">
        <v>1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162</v>
      </c>
      <c r="AU131" s="244" t="s">
        <v>83</v>
      </c>
      <c r="AV131" s="13" t="s">
        <v>83</v>
      </c>
      <c r="AW131" s="13" t="s">
        <v>32</v>
      </c>
      <c r="AX131" s="13" t="s">
        <v>75</v>
      </c>
      <c r="AY131" s="244" t="s">
        <v>154</v>
      </c>
    </row>
    <row r="132" spans="1:51" s="14" customFormat="1" ht="12">
      <c r="A132" s="14"/>
      <c r="B132" s="245"/>
      <c r="C132" s="246"/>
      <c r="D132" s="236" t="s">
        <v>162</v>
      </c>
      <c r="E132" s="247" t="s">
        <v>1</v>
      </c>
      <c r="F132" s="248" t="s">
        <v>83</v>
      </c>
      <c r="G132" s="246"/>
      <c r="H132" s="249">
        <v>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162</v>
      </c>
      <c r="AU132" s="255" t="s">
        <v>83</v>
      </c>
      <c r="AV132" s="14" t="s">
        <v>86</v>
      </c>
      <c r="AW132" s="14" t="s">
        <v>32</v>
      </c>
      <c r="AX132" s="14" t="s">
        <v>83</v>
      </c>
      <c r="AY132" s="255" t="s">
        <v>154</v>
      </c>
    </row>
    <row r="133" spans="1:51" s="13" customFormat="1" ht="12">
      <c r="A133" s="13"/>
      <c r="B133" s="234"/>
      <c r="C133" s="235"/>
      <c r="D133" s="236" t="s">
        <v>162</v>
      </c>
      <c r="E133" s="237" t="s">
        <v>1</v>
      </c>
      <c r="F133" s="238" t="s">
        <v>2496</v>
      </c>
      <c r="G133" s="235"/>
      <c r="H133" s="237" t="s">
        <v>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162</v>
      </c>
      <c r="AU133" s="244" t="s">
        <v>83</v>
      </c>
      <c r="AV133" s="13" t="s">
        <v>83</v>
      </c>
      <c r="AW133" s="13" t="s">
        <v>32</v>
      </c>
      <c r="AX133" s="13" t="s">
        <v>75</v>
      </c>
      <c r="AY133" s="244" t="s">
        <v>154</v>
      </c>
    </row>
    <row r="134" spans="1:51" s="13" customFormat="1" ht="12">
      <c r="A134" s="13"/>
      <c r="B134" s="234"/>
      <c r="C134" s="235"/>
      <c r="D134" s="236" t="s">
        <v>162</v>
      </c>
      <c r="E134" s="237" t="s">
        <v>1</v>
      </c>
      <c r="F134" s="238" t="s">
        <v>2497</v>
      </c>
      <c r="G134" s="235"/>
      <c r="H134" s="237" t="s">
        <v>1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162</v>
      </c>
      <c r="AU134" s="244" t="s">
        <v>83</v>
      </c>
      <c r="AV134" s="13" t="s">
        <v>83</v>
      </c>
      <c r="AW134" s="13" t="s">
        <v>32</v>
      </c>
      <c r="AX134" s="13" t="s">
        <v>75</v>
      </c>
      <c r="AY134" s="244" t="s">
        <v>154</v>
      </c>
    </row>
    <row r="135" spans="1:51" s="13" customFormat="1" ht="12">
      <c r="A135" s="13"/>
      <c r="B135" s="234"/>
      <c r="C135" s="235"/>
      <c r="D135" s="236" t="s">
        <v>162</v>
      </c>
      <c r="E135" s="237" t="s">
        <v>1</v>
      </c>
      <c r="F135" s="238" t="s">
        <v>2498</v>
      </c>
      <c r="G135" s="235"/>
      <c r="H135" s="237" t="s">
        <v>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162</v>
      </c>
      <c r="AU135" s="244" t="s">
        <v>83</v>
      </c>
      <c r="AV135" s="13" t="s">
        <v>83</v>
      </c>
      <c r="AW135" s="13" t="s">
        <v>32</v>
      </c>
      <c r="AX135" s="13" t="s">
        <v>75</v>
      </c>
      <c r="AY135" s="244" t="s">
        <v>154</v>
      </c>
    </row>
    <row r="136" spans="1:51" s="13" customFormat="1" ht="12">
      <c r="A136" s="13"/>
      <c r="B136" s="234"/>
      <c r="C136" s="235"/>
      <c r="D136" s="236" t="s">
        <v>162</v>
      </c>
      <c r="E136" s="237" t="s">
        <v>1</v>
      </c>
      <c r="F136" s="238" t="s">
        <v>2499</v>
      </c>
      <c r="G136" s="235"/>
      <c r="H136" s="237" t="s">
        <v>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162</v>
      </c>
      <c r="AU136" s="244" t="s">
        <v>83</v>
      </c>
      <c r="AV136" s="13" t="s">
        <v>83</v>
      </c>
      <c r="AW136" s="13" t="s">
        <v>32</v>
      </c>
      <c r="AX136" s="13" t="s">
        <v>75</v>
      </c>
      <c r="AY136" s="244" t="s">
        <v>154</v>
      </c>
    </row>
    <row r="137" spans="1:65" s="2" customFormat="1" ht="16.5" customHeight="1">
      <c r="A137" s="39"/>
      <c r="B137" s="40"/>
      <c r="C137" s="220" t="s">
        <v>198</v>
      </c>
      <c r="D137" s="220" t="s">
        <v>156</v>
      </c>
      <c r="E137" s="221" t="s">
        <v>2500</v>
      </c>
      <c r="F137" s="222" t="s">
        <v>2501</v>
      </c>
      <c r="G137" s="223" t="s">
        <v>2475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40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2246</v>
      </c>
      <c r="AT137" s="232" t="s">
        <v>156</v>
      </c>
      <c r="AU137" s="232" t="s">
        <v>83</v>
      </c>
      <c r="AY137" s="18" t="s">
        <v>154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83</v>
      </c>
      <c r="BK137" s="233">
        <f>ROUND(I137*H137,2)</f>
        <v>0</v>
      </c>
      <c r="BL137" s="18" t="s">
        <v>2246</v>
      </c>
      <c r="BM137" s="232" t="s">
        <v>2502</v>
      </c>
    </row>
    <row r="138" spans="1:65" s="2" customFormat="1" ht="33" customHeight="1">
      <c r="A138" s="39"/>
      <c r="B138" s="40"/>
      <c r="C138" s="220" t="s">
        <v>202</v>
      </c>
      <c r="D138" s="220" t="s">
        <v>156</v>
      </c>
      <c r="E138" s="221" t="s">
        <v>2503</v>
      </c>
      <c r="F138" s="222" t="s">
        <v>2504</v>
      </c>
      <c r="G138" s="223" t="s">
        <v>2475</v>
      </c>
      <c r="H138" s="224">
        <v>1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40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2246</v>
      </c>
      <c r="AT138" s="232" t="s">
        <v>156</v>
      </c>
      <c r="AU138" s="232" t="s">
        <v>83</v>
      </c>
      <c r="AY138" s="18" t="s">
        <v>154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83</v>
      </c>
      <c r="BK138" s="233">
        <f>ROUND(I138*H138,2)</f>
        <v>0</v>
      </c>
      <c r="BL138" s="18" t="s">
        <v>2246</v>
      </c>
      <c r="BM138" s="232" t="s">
        <v>2505</v>
      </c>
    </row>
    <row r="139" spans="1:65" s="2" customFormat="1" ht="24.15" customHeight="1">
      <c r="A139" s="39"/>
      <c r="B139" s="40"/>
      <c r="C139" s="220" t="s">
        <v>209</v>
      </c>
      <c r="D139" s="220" t="s">
        <v>156</v>
      </c>
      <c r="E139" s="221" t="s">
        <v>2506</v>
      </c>
      <c r="F139" s="222" t="s">
        <v>2507</v>
      </c>
      <c r="G139" s="223" t="s">
        <v>2475</v>
      </c>
      <c r="H139" s="224">
        <v>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40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2246</v>
      </c>
      <c r="AT139" s="232" t="s">
        <v>156</v>
      </c>
      <c r="AU139" s="232" t="s">
        <v>83</v>
      </c>
      <c r="AY139" s="18" t="s">
        <v>154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83</v>
      </c>
      <c r="BK139" s="233">
        <f>ROUND(I139*H139,2)</f>
        <v>0</v>
      </c>
      <c r="BL139" s="18" t="s">
        <v>2246</v>
      </c>
      <c r="BM139" s="232" t="s">
        <v>2508</v>
      </c>
    </row>
    <row r="140" spans="1:65" s="2" customFormat="1" ht="16.5" customHeight="1">
      <c r="A140" s="39"/>
      <c r="B140" s="40"/>
      <c r="C140" s="220" t="s">
        <v>217</v>
      </c>
      <c r="D140" s="220" t="s">
        <v>156</v>
      </c>
      <c r="E140" s="221" t="s">
        <v>2509</v>
      </c>
      <c r="F140" s="222" t="s">
        <v>2510</v>
      </c>
      <c r="G140" s="223" t="s">
        <v>2475</v>
      </c>
      <c r="H140" s="224">
        <v>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40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2246</v>
      </c>
      <c r="AT140" s="232" t="s">
        <v>156</v>
      </c>
      <c r="AU140" s="232" t="s">
        <v>83</v>
      </c>
      <c r="AY140" s="18" t="s">
        <v>154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83</v>
      </c>
      <c r="BK140" s="233">
        <f>ROUND(I140*H140,2)</f>
        <v>0</v>
      </c>
      <c r="BL140" s="18" t="s">
        <v>2246</v>
      </c>
      <c r="BM140" s="232" t="s">
        <v>2511</v>
      </c>
    </row>
    <row r="141" spans="1:65" s="2" customFormat="1" ht="24.15" customHeight="1">
      <c r="A141" s="39"/>
      <c r="B141" s="40"/>
      <c r="C141" s="220" t="s">
        <v>223</v>
      </c>
      <c r="D141" s="220" t="s">
        <v>156</v>
      </c>
      <c r="E141" s="221" t="s">
        <v>2512</v>
      </c>
      <c r="F141" s="222" t="s">
        <v>2513</v>
      </c>
      <c r="G141" s="223" t="s">
        <v>2475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40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2246</v>
      </c>
      <c r="AT141" s="232" t="s">
        <v>156</v>
      </c>
      <c r="AU141" s="232" t="s">
        <v>83</v>
      </c>
      <c r="AY141" s="18" t="s">
        <v>154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83</v>
      </c>
      <c r="BK141" s="233">
        <f>ROUND(I141*H141,2)</f>
        <v>0</v>
      </c>
      <c r="BL141" s="18" t="s">
        <v>2246</v>
      </c>
      <c r="BM141" s="232" t="s">
        <v>2514</v>
      </c>
    </row>
    <row r="142" spans="1:65" s="2" customFormat="1" ht="16.5" customHeight="1">
      <c r="A142" s="39"/>
      <c r="B142" s="40"/>
      <c r="C142" s="220" t="s">
        <v>228</v>
      </c>
      <c r="D142" s="220" t="s">
        <v>156</v>
      </c>
      <c r="E142" s="221" t="s">
        <v>2515</v>
      </c>
      <c r="F142" s="222" t="s">
        <v>2516</v>
      </c>
      <c r="G142" s="223" t="s">
        <v>2475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40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2246</v>
      </c>
      <c r="AT142" s="232" t="s">
        <v>156</v>
      </c>
      <c r="AU142" s="232" t="s">
        <v>83</v>
      </c>
      <c r="AY142" s="18" t="s">
        <v>154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83</v>
      </c>
      <c r="BK142" s="233">
        <f>ROUND(I142*H142,2)</f>
        <v>0</v>
      </c>
      <c r="BL142" s="18" t="s">
        <v>2246</v>
      </c>
      <c r="BM142" s="232" t="s">
        <v>2517</v>
      </c>
    </row>
    <row r="143" spans="1:65" s="2" customFormat="1" ht="24.15" customHeight="1">
      <c r="A143" s="39"/>
      <c r="B143" s="40"/>
      <c r="C143" s="220" t="s">
        <v>250</v>
      </c>
      <c r="D143" s="220" t="s">
        <v>156</v>
      </c>
      <c r="E143" s="221" t="s">
        <v>2518</v>
      </c>
      <c r="F143" s="222" t="s">
        <v>2519</v>
      </c>
      <c r="G143" s="223" t="s">
        <v>2475</v>
      </c>
      <c r="H143" s="224">
        <v>1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40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2246</v>
      </c>
      <c r="AT143" s="232" t="s">
        <v>156</v>
      </c>
      <c r="AU143" s="232" t="s">
        <v>83</v>
      </c>
      <c r="AY143" s="18" t="s">
        <v>154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83</v>
      </c>
      <c r="BK143" s="233">
        <f>ROUND(I143*H143,2)</f>
        <v>0</v>
      </c>
      <c r="BL143" s="18" t="s">
        <v>2246</v>
      </c>
      <c r="BM143" s="232" t="s">
        <v>2520</v>
      </c>
    </row>
    <row r="144" spans="1:65" s="2" customFormat="1" ht="33" customHeight="1">
      <c r="A144" s="39"/>
      <c r="B144" s="40"/>
      <c r="C144" s="220" t="s">
        <v>256</v>
      </c>
      <c r="D144" s="220" t="s">
        <v>156</v>
      </c>
      <c r="E144" s="221" t="s">
        <v>2521</v>
      </c>
      <c r="F144" s="222" t="s">
        <v>2522</v>
      </c>
      <c r="G144" s="223" t="s">
        <v>2475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40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2246</v>
      </c>
      <c r="AT144" s="232" t="s">
        <v>156</v>
      </c>
      <c r="AU144" s="232" t="s">
        <v>83</v>
      </c>
      <c r="AY144" s="18" t="s">
        <v>154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83</v>
      </c>
      <c r="BK144" s="233">
        <f>ROUND(I144*H144,2)</f>
        <v>0</v>
      </c>
      <c r="BL144" s="18" t="s">
        <v>2246</v>
      </c>
      <c r="BM144" s="232" t="s">
        <v>2523</v>
      </c>
    </row>
    <row r="145" spans="1:65" s="2" customFormat="1" ht="16.5" customHeight="1">
      <c r="A145" s="39"/>
      <c r="B145" s="40"/>
      <c r="C145" s="220" t="s">
        <v>8</v>
      </c>
      <c r="D145" s="220" t="s">
        <v>156</v>
      </c>
      <c r="E145" s="221" t="s">
        <v>2524</v>
      </c>
      <c r="F145" s="222" t="s">
        <v>2525</v>
      </c>
      <c r="G145" s="223" t="s">
        <v>2475</v>
      </c>
      <c r="H145" s="224">
        <v>1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40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2246</v>
      </c>
      <c r="AT145" s="232" t="s">
        <v>156</v>
      </c>
      <c r="AU145" s="232" t="s">
        <v>83</v>
      </c>
      <c r="AY145" s="18" t="s">
        <v>154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83</v>
      </c>
      <c r="BK145" s="233">
        <f>ROUND(I145*H145,2)</f>
        <v>0</v>
      </c>
      <c r="BL145" s="18" t="s">
        <v>2246</v>
      </c>
      <c r="BM145" s="232" t="s">
        <v>2526</v>
      </c>
    </row>
    <row r="146" spans="1:65" s="2" customFormat="1" ht="16.5" customHeight="1">
      <c r="A146" s="39"/>
      <c r="B146" s="40"/>
      <c r="C146" s="220" t="s">
        <v>267</v>
      </c>
      <c r="D146" s="220" t="s">
        <v>156</v>
      </c>
      <c r="E146" s="221" t="s">
        <v>2527</v>
      </c>
      <c r="F146" s="222" t="s">
        <v>2528</v>
      </c>
      <c r="G146" s="223" t="s">
        <v>2475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40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2246</v>
      </c>
      <c r="AT146" s="232" t="s">
        <v>156</v>
      </c>
      <c r="AU146" s="232" t="s">
        <v>83</v>
      </c>
      <c r="AY146" s="18" t="s">
        <v>154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83</v>
      </c>
      <c r="BK146" s="233">
        <f>ROUND(I146*H146,2)</f>
        <v>0</v>
      </c>
      <c r="BL146" s="18" t="s">
        <v>2246</v>
      </c>
      <c r="BM146" s="232" t="s">
        <v>2529</v>
      </c>
    </row>
    <row r="147" spans="1:51" s="13" customFormat="1" ht="12">
      <c r="A147" s="13"/>
      <c r="B147" s="234"/>
      <c r="C147" s="235"/>
      <c r="D147" s="236" t="s">
        <v>162</v>
      </c>
      <c r="E147" s="237" t="s">
        <v>1</v>
      </c>
      <c r="F147" s="238" t="s">
        <v>2530</v>
      </c>
      <c r="G147" s="235"/>
      <c r="H147" s="237" t="s">
        <v>1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162</v>
      </c>
      <c r="AU147" s="244" t="s">
        <v>83</v>
      </c>
      <c r="AV147" s="13" t="s">
        <v>83</v>
      </c>
      <c r="AW147" s="13" t="s">
        <v>32</v>
      </c>
      <c r="AX147" s="13" t="s">
        <v>75</v>
      </c>
      <c r="AY147" s="244" t="s">
        <v>154</v>
      </c>
    </row>
    <row r="148" spans="1:51" s="13" customFormat="1" ht="12">
      <c r="A148" s="13"/>
      <c r="B148" s="234"/>
      <c r="C148" s="235"/>
      <c r="D148" s="236" t="s">
        <v>162</v>
      </c>
      <c r="E148" s="237" t="s">
        <v>1</v>
      </c>
      <c r="F148" s="238" t="s">
        <v>2531</v>
      </c>
      <c r="G148" s="235"/>
      <c r="H148" s="237" t="s">
        <v>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162</v>
      </c>
      <c r="AU148" s="244" t="s">
        <v>83</v>
      </c>
      <c r="AV148" s="13" t="s">
        <v>83</v>
      </c>
      <c r="AW148" s="13" t="s">
        <v>32</v>
      </c>
      <c r="AX148" s="13" t="s">
        <v>75</v>
      </c>
      <c r="AY148" s="244" t="s">
        <v>154</v>
      </c>
    </row>
    <row r="149" spans="1:51" s="13" customFormat="1" ht="12">
      <c r="A149" s="13"/>
      <c r="B149" s="234"/>
      <c r="C149" s="235"/>
      <c r="D149" s="236" t="s">
        <v>162</v>
      </c>
      <c r="E149" s="237" t="s">
        <v>1</v>
      </c>
      <c r="F149" s="238" t="s">
        <v>2532</v>
      </c>
      <c r="G149" s="235"/>
      <c r="H149" s="237" t="s">
        <v>1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162</v>
      </c>
      <c r="AU149" s="244" t="s">
        <v>83</v>
      </c>
      <c r="AV149" s="13" t="s">
        <v>83</v>
      </c>
      <c r="AW149" s="13" t="s">
        <v>32</v>
      </c>
      <c r="AX149" s="13" t="s">
        <v>75</v>
      </c>
      <c r="AY149" s="244" t="s">
        <v>154</v>
      </c>
    </row>
    <row r="150" spans="1:51" s="13" customFormat="1" ht="12">
      <c r="A150" s="13"/>
      <c r="B150" s="234"/>
      <c r="C150" s="235"/>
      <c r="D150" s="236" t="s">
        <v>162</v>
      </c>
      <c r="E150" s="237" t="s">
        <v>1</v>
      </c>
      <c r="F150" s="238" t="s">
        <v>2533</v>
      </c>
      <c r="G150" s="235"/>
      <c r="H150" s="237" t="s">
        <v>1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162</v>
      </c>
      <c r="AU150" s="244" t="s">
        <v>83</v>
      </c>
      <c r="AV150" s="13" t="s">
        <v>83</v>
      </c>
      <c r="AW150" s="13" t="s">
        <v>32</v>
      </c>
      <c r="AX150" s="13" t="s">
        <v>75</v>
      </c>
      <c r="AY150" s="244" t="s">
        <v>154</v>
      </c>
    </row>
    <row r="151" spans="1:51" s="14" customFormat="1" ht="12">
      <c r="A151" s="14"/>
      <c r="B151" s="245"/>
      <c r="C151" s="246"/>
      <c r="D151" s="236" t="s">
        <v>162</v>
      </c>
      <c r="E151" s="247" t="s">
        <v>1</v>
      </c>
      <c r="F151" s="248" t="s">
        <v>83</v>
      </c>
      <c r="G151" s="246"/>
      <c r="H151" s="249">
        <v>1</v>
      </c>
      <c r="I151" s="250"/>
      <c r="J151" s="246"/>
      <c r="K151" s="246"/>
      <c r="L151" s="251"/>
      <c r="M151" s="301"/>
      <c r="N151" s="302"/>
      <c r="O151" s="302"/>
      <c r="P151" s="302"/>
      <c r="Q151" s="302"/>
      <c r="R151" s="302"/>
      <c r="S151" s="302"/>
      <c r="T151" s="30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162</v>
      </c>
      <c r="AU151" s="255" t="s">
        <v>83</v>
      </c>
      <c r="AV151" s="14" t="s">
        <v>86</v>
      </c>
      <c r="AW151" s="14" t="s">
        <v>32</v>
      </c>
      <c r="AX151" s="14" t="s">
        <v>83</v>
      </c>
      <c r="AY151" s="255" t="s">
        <v>154</v>
      </c>
    </row>
    <row r="152" spans="1:31" s="2" customFormat="1" ht="6.95" customHeight="1">
      <c r="A152" s="39"/>
      <c r="B152" s="67"/>
      <c r="C152" s="68"/>
      <c r="D152" s="68"/>
      <c r="E152" s="68"/>
      <c r="F152" s="68"/>
      <c r="G152" s="68"/>
      <c r="H152" s="68"/>
      <c r="I152" s="68"/>
      <c r="J152" s="68"/>
      <c r="K152" s="68"/>
      <c r="L152" s="45"/>
      <c r="M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</sheetData>
  <sheetProtection password="CC35" sheet="1" objects="1" scenarios="1" formatColumns="0" formatRows="0" autoFilter="0"/>
  <autoFilter ref="C116:K15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SN-PC\SN</cp:lastModifiedBy>
  <dcterms:created xsi:type="dcterms:W3CDTF">2022-02-08T12:00:31Z</dcterms:created>
  <dcterms:modified xsi:type="dcterms:W3CDTF">2022-02-08T12:00:46Z</dcterms:modified>
  <cp:category/>
  <cp:version/>
  <cp:contentType/>
  <cp:contentStatus/>
</cp:coreProperties>
</file>