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P:\01. MESSOR\01. ZAKÁZKY\19020_PARKOVÁNÍ MEZI BD V UL. VINOHRADSKÁ, LITVÍNOV\19020_VV_RO\"/>
    </mc:Choice>
  </mc:AlternateContent>
  <bookViews>
    <workbookView xWindow="0" yWindow="0" windowWidth="0" windowHeight="0"/>
  </bookViews>
  <sheets>
    <sheet name="Rekapitulace stavby" sheetId="1" r:id="rId1"/>
    <sheet name="A1 - Objekty pozemních ko..." sheetId="2" r:id="rId2"/>
    <sheet name="A2 - Objekty pozemních ko..." sheetId="3" r:id="rId3"/>
    <sheet name="A3 - Objekty pozemních ko..." sheetId="4" r:id="rId4"/>
    <sheet name="A4 - Objekty pozemních ko..." sheetId="5" r:id="rId5"/>
    <sheet name="A - Objekty pozemních kom..." sheetId="6" r:id="rId6"/>
    <sheet name="A-A4 - Osvětlení pozemní ..." sheetId="7" r:id="rId7"/>
    <sheet name="B - Objekty pozemních kom..." sheetId="8" r:id="rId8"/>
    <sheet name="C - VRN" sheetId="9" r:id="rId9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'A1 - Objekty pozemních ko...'!$C$126:$K$394</definedName>
    <definedName name="_xlnm.Print_Area" localSheetId="1">'A1 - Objekty pozemních ko...'!$C$4:$J$39,'A1 - Objekty pozemních ko...'!$C$50:$J$76,'A1 - Objekty pozemních ko...'!$C$82:$J$108,'A1 - Objekty pozemních ko...'!$C$114:$K$394</definedName>
    <definedName name="_xlnm.Print_Titles" localSheetId="1">'A1 - Objekty pozemních ko...'!$126:$126</definedName>
    <definedName name="_xlnm._FilterDatabase" localSheetId="2" hidden="1">'A2 - Objekty pozemních ko...'!$C$126:$K$393</definedName>
    <definedName name="_xlnm.Print_Area" localSheetId="2">'A2 - Objekty pozemních ko...'!$C$4:$J$39,'A2 - Objekty pozemních ko...'!$C$50:$J$76,'A2 - Objekty pozemních ko...'!$C$82:$J$108,'A2 - Objekty pozemních ko...'!$C$114:$K$393</definedName>
    <definedName name="_xlnm.Print_Titles" localSheetId="2">'A2 - Objekty pozemních ko...'!$126:$126</definedName>
    <definedName name="_xlnm._FilterDatabase" localSheetId="3" hidden="1">'A3 - Objekty pozemních ko...'!$C$126:$K$401</definedName>
    <definedName name="_xlnm.Print_Area" localSheetId="3">'A3 - Objekty pozemních ko...'!$C$4:$J$39,'A3 - Objekty pozemních ko...'!$C$50:$J$76,'A3 - Objekty pozemních ko...'!$C$82:$J$108,'A3 - Objekty pozemních ko...'!$C$114:$K$401</definedName>
    <definedName name="_xlnm.Print_Titles" localSheetId="3">'A3 - Objekty pozemních ko...'!$126:$126</definedName>
    <definedName name="_xlnm._FilterDatabase" localSheetId="4" hidden="1">'A4 - Objekty pozemních ko...'!$C$130:$K$523</definedName>
    <definedName name="_xlnm.Print_Area" localSheetId="4">'A4 - Objekty pozemních ko...'!$C$4:$J$39,'A4 - Objekty pozemních ko...'!$C$50:$J$76,'A4 - Objekty pozemních ko...'!$C$82:$J$112,'A4 - Objekty pozemních ko...'!$C$118:$K$523</definedName>
    <definedName name="_xlnm.Print_Titles" localSheetId="4">'A4 - Objekty pozemních ko...'!$130:$130</definedName>
    <definedName name="_xlnm._FilterDatabase" localSheetId="5" hidden="1">'A - Objekty pozemních kom...'!$C$130:$K$406</definedName>
    <definedName name="_xlnm.Print_Area" localSheetId="5">'A - Objekty pozemních kom...'!$C$4:$J$39,'A - Objekty pozemních kom...'!$C$50:$J$76,'A - Objekty pozemních kom...'!$C$82:$J$112,'A - Objekty pozemních kom...'!$C$118:$K$406</definedName>
    <definedName name="_xlnm.Print_Titles" localSheetId="5">'A - Objekty pozemních kom...'!$130:$130</definedName>
    <definedName name="_xlnm._FilterDatabase" localSheetId="6" hidden="1">'A-A4 - Osvětlení pozemní ...'!$C$125:$K$293</definedName>
    <definedName name="_xlnm.Print_Area" localSheetId="6">'A-A4 - Osvětlení pozemní ...'!$C$4:$J$39,'A-A4 - Osvětlení pozemní ...'!$C$50:$J$76,'A-A4 - Osvětlení pozemní ...'!$C$82:$J$107,'A-A4 - Osvětlení pozemní ...'!$C$113:$K$293</definedName>
    <definedName name="_xlnm.Print_Titles" localSheetId="6">'A-A4 - Osvětlení pozemní ...'!$125:$125</definedName>
    <definedName name="_xlnm._FilterDatabase" localSheetId="7" hidden="1">'B - Objekty pozemních kom...'!$C$125:$K$276</definedName>
    <definedName name="_xlnm.Print_Area" localSheetId="7">'B - Objekty pozemních kom...'!$C$4:$J$39,'B - Objekty pozemních kom...'!$C$50:$J$76,'B - Objekty pozemních kom...'!$C$82:$J$107,'B - Objekty pozemních kom...'!$C$113:$K$276</definedName>
    <definedName name="_xlnm.Print_Titles" localSheetId="7">'B - Objekty pozemních kom...'!$125:$125</definedName>
    <definedName name="_xlnm._FilterDatabase" localSheetId="8" hidden="1">'C - VRN'!$C$120:$K$147</definedName>
    <definedName name="_xlnm.Print_Area" localSheetId="8">'C - VRN'!$C$4:$J$39,'C - VRN'!$C$50:$J$76,'C - VRN'!$C$82:$J$102,'C - VRN'!$C$108:$K$147</definedName>
    <definedName name="_xlnm.Print_Titles" localSheetId="8">'C - VRN'!$120:$120</definedName>
  </definedNames>
  <calcPr/>
</workbook>
</file>

<file path=xl/calcChain.xml><?xml version="1.0" encoding="utf-8"?>
<calcChain xmlns="http://schemas.openxmlformats.org/spreadsheetml/2006/main">
  <c i="9" l="1" r="J37"/>
  <c r="J36"/>
  <c i="1" r="AY102"/>
  <c i="9" r="J35"/>
  <c i="1" r="AX102"/>
  <c i="9"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T140"/>
  <c r="R141"/>
  <c r="R140"/>
  <c r="P141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8" r="J37"/>
  <c r="J36"/>
  <c i="1" r="AY101"/>
  <c i="8" r="J35"/>
  <c i="1" r="AX101"/>
  <c i="8" r="BI275"/>
  <c r="BH275"/>
  <c r="BG275"/>
  <c r="BF275"/>
  <c r="T275"/>
  <c r="T274"/>
  <c r="T273"/>
  <c r="R275"/>
  <c r="R274"/>
  <c r="R273"/>
  <c r="P275"/>
  <c r="P274"/>
  <c r="P273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T260"/>
  <c r="R261"/>
  <c r="R260"/>
  <c r="P261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123"/>
  <c r="J17"/>
  <c r="J12"/>
  <c r="J120"/>
  <c r="E7"/>
  <c r="E85"/>
  <c i="7" r="J37"/>
  <c r="J36"/>
  <c i="1" r="AY100"/>
  <c i="7" r="J35"/>
  <c i="1" r="AX100"/>
  <c i="7" r="BI292"/>
  <c r="BH292"/>
  <c r="BG292"/>
  <c r="BF292"/>
  <c r="T292"/>
  <c r="T291"/>
  <c r="T290"/>
  <c r="R292"/>
  <c r="R291"/>
  <c r="R290"/>
  <c r="P292"/>
  <c r="P291"/>
  <c r="P290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1"/>
  <c r="BH281"/>
  <c r="BG281"/>
  <c r="BF281"/>
  <c r="T281"/>
  <c r="R281"/>
  <c r="P281"/>
  <c r="BI276"/>
  <c r="BH276"/>
  <c r="BG276"/>
  <c r="BF276"/>
  <c r="T276"/>
  <c r="R276"/>
  <c r="P276"/>
  <c r="BI271"/>
  <c r="BH271"/>
  <c r="BG271"/>
  <c r="BF271"/>
  <c r="T271"/>
  <c r="R271"/>
  <c r="P271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8"/>
  <c r="BH198"/>
  <c r="BG198"/>
  <c r="BF198"/>
  <c r="T198"/>
  <c r="R198"/>
  <c r="P198"/>
  <c r="BI194"/>
  <c r="BH194"/>
  <c r="BG194"/>
  <c r="BF194"/>
  <c r="T194"/>
  <c r="R194"/>
  <c r="P194"/>
  <c r="BI187"/>
  <c r="BH187"/>
  <c r="BG187"/>
  <c r="BF187"/>
  <c r="T187"/>
  <c r="T186"/>
  <c r="R187"/>
  <c r="R186"/>
  <c r="P187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92"/>
  <c r="J17"/>
  <c r="J12"/>
  <c r="J89"/>
  <c r="E7"/>
  <c r="E85"/>
  <c i="6" r="J37"/>
  <c r="J36"/>
  <c i="1" r="AY99"/>
  <c i="6" r="J35"/>
  <c i="1" r="AX99"/>
  <c i="6" r="BI405"/>
  <c r="BH405"/>
  <c r="BG405"/>
  <c r="BF405"/>
  <c r="T405"/>
  <c r="T404"/>
  <c r="T403"/>
  <c r="R405"/>
  <c r="R404"/>
  <c r="R403"/>
  <c r="P405"/>
  <c r="P404"/>
  <c r="P403"/>
  <c r="BI400"/>
  <c r="BH400"/>
  <c r="BG400"/>
  <c r="BF400"/>
  <c r="T400"/>
  <c r="R400"/>
  <c r="P400"/>
  <c r="BI397"/>
  <c r="BH397"/>
  <c r="BG397"/>
  <c r="BF397"/>
  <c r="T397"/>
  <c r="R397"/>
  <c r="P397"/>
  <c r="BI392"/>
  <c r="BH392"/>
  <c r="BG392"/>
  <c r="BF392"/>
  <c r="T392"/>
  <c r="R392"/>
  <c r="P392"/>
  <c r="BI389"/>
  <c r="BH389"/>
  <c r="BG389"/>
  <c r="BF389"/>
  <c r="T389"/>
  <c r="R389"/>
  <c r="P389"/>
  <c r="BI385"/>
  <c r="BH385"/>
  <c r="BG385"/>
  <c r="BF385"/>
  <c r="T385"/>
  <c r="T384"/>
  <c r="R385"/>
  <c r="R384"/>
  <c r="P385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70"/>
  <c r="BH370"/>
  <c r="BG370"/>
  <c r="BF370"/>
  <c r="T370"/>
  <c r="R370"/>
  <c r="P370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3"/>
  <c r="BH353"/>
  <c r="BG353"/>
  <c r="BF353"/>
  <c r="T353"/>
  <c r="R353"/>
  <c r="P353"/>
  <c r="BI349"/>
  <c r="BH349"/>
  <c r="BG349"/>
  <c r="BF349"/>
  <c r="T349"/>
  <c r="R349"/>
  <c r="P349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2"/>
  <c r="BH232"/>
  <c r="BG232"/>
  <c r="BF232"/>
  <c r="T232"/>
  <c r="R232"/>
  <c r="P232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4"/>
  <c r="BH164"/>
  <c r="BG164"/>
  <c r="BF164"/>
  <c r="T164"/>
  <c r="R164"/>
  <c r="P164"/>
  <c r="BI161"/>
  <c r="BH161"/>
  <c r="BG161"/>
  <c r="BF161"/>
  <c r="T161"/>
  <c r="R161"/>
  <c r="P161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J128"/>
  <c r="J127"/>
  <c r="F127"/>
  <c r="F125"/>
  <c r="E123"/>
  <c r="J92"/>
  <c r="J91"/>
  <c r="F91"/>
  <c r="F89"/>
  <c r="E87"/>
  <c r="J18"/>
  <c r="E18"/>
  <c r="F128"/>
  <c r="J17"/>
  <c r="J12"/>
  <c r="J89"/>
  <c r="E7"/>
  <c r="E85"/>
  <c i="5" r="J37"/>
  <c r="J36"/>
  <c i="1" r="AY98"/>
  <c i="5" r="J35"/>
  <c i="1" r="AX98"/>
  <c i="5" r="BI522"/>
  <c r="BH522"/>
  <c r="BG522"/>
  <c r="BF522"/>
  <c r="T522"/>
  <c r="T521"/>
  <c r="T520"/>
  <c r="R522"/>
  <c r="R521"/>
  <c r="R520"/>
  <c r="P522"/>
  <c r="P521"/>
  <c r="P520"/>
  <c r="BI516"/>
  <c r="BH516"/>
  <c r="BG516"/>
  <c r="BF516"/>
  <c r="T516"/>
  <c r="R516"/>
  <c r="P516"/>
  <c r="BI513"/>
  <c r="BH513"/>
  <c r="BG513"/>
  <c r="BF513"/>
  <c r="T513"/>
  <c r="R513"/>
  <c r="P513"/>
  <c r="BI509"/>
  <c r="BH509"/>
  <c r="BG509"/>
  <c r="BF509"/>
  <c r="T509"/>
  <c r="R509"/>
  <c r="P509"/>
  <c r="BI504"/>
  <c r="BH504"/>
  <c r="BG504"/>
  <c r="BF504"/>
  <c r="T504"/>
  <c r="R504"/>
  <c r="P504"/>
  <c r="BI501"/>
  <c r="BH501"/>
  <c r="BG501"/>
  <c r="BF501"/>
  <c r="T501"/>
  <c r="R501"/>
  <c r="P501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5"/>
  <c r="BH495"/>
  <c r="BG495"/>
  <c r="BF495"/>
  <c r="T495"/>
  <c r="R495"/>
  <c r="P495"/>
  <c r="BI491"/>
  <c r="BH491"/>
  <c r="BG491"/>
  <c r="BF491"/>
  <c r="T491"/>
  <c r="R491"/>
  <c r="P491"/>
  <c r="BI488"/>
  <c r="BH488"/>
  <c r="BG488"/>
  <c r="BF488"/>
  <c r="T488"/>
  <c r="R488"/>
  <c r="P488"/>
  <c r="BI484"/>
  <c r="BH484"/>
  <c r="BG484"/>
  <c r="BF484"/>
  <c r="T484"/>
  <c r="T483"/>
  <c r="R484"/>
  <c r="R483"/>
  <c r="P484"/>
  <c r="P483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6"/>
  <c r="BH466"/>
  <c r="BG466"/>
  <c r="BF466"/>
  <c r="T466"/>
  <c r="R466"/>
  <c r="P466"/>
  <c r="BI462"/>
  <c r="BH462"/>
  <c r="BG462"/>
  <c r="BF462"/>
  <c r="T462"/>
  <c r="R462"/>
  <c r="P462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4"/>
  <c r="BH444"/>
  <c r="BG444"/>
  <c r="BF444"/>
  <c r="T444"/>
  <c r="R444"/>
  <c r="P444"/>
  <c r="BI440"/>
  <c r="BH440"/>
  <c r="BG440"/>
  <c r="BF440"/>
  <c r="T440"/>
  <c r="R440"/>
  <c r="P440"/>
  <c r="BI435"/>
  <c r="BH435"/>
  <c r="BG435"/>
  <c r="BF435"/>
  <c r="T435"/>
  <c r="R435"/>
  <c r="P435"/>
  <c r="BI431"/>
  <c r="BH431"/>
  <c r="BG431"/>
  <c r="BF431"/>
  <c r="T431"/>
  <c r="R431"/>
  <c r="P431"/>
  <c r="BI427"/>
  <c r="BH427"/>
  <c r="BG427"/>
  <c r="BF427"/>
  <c r="T427"/>
  <c r="R427"/>
  <c r="P427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0"/>
  <c r="BH390"/>
  <c r="BG390"/>
  <c r="BF390"/>
  <c r="T390"/>
  <c r="R390"/>
  <c r="P390"/>
  <c r="BI388"/>
  <c r="BH388"/>
  <c r="BG388"/>
  <c r="BF388"/>
  <c r="T388"/>
  <c r="R388"/>
  <c r="P388"/>
  <c r="BI385"/>
  <c r="BH385"/>
  <c r="BG385"/>
  <c r="BF385"/>
  <c r="T385"/>
  <c r="R385"/>
  <c r="P385"/>
  <c r="BI380"/>
  <c r="BH380"/>
  <c r="BG380"/>
  <c r="BF380"/>
  <c r="T380"/>
  <c r="R380"/>
  <c r="P380"/>
  <c r="BI376"/>
  <c r="BH376"/>
  <c r="BG376"/>
  <c r="BF376"/>
  <c r="T376"/>
  <c r="R376"/>
  <c r="P376"/>
  <c r="BI372"/>
  <c r="BH372"/>
  <c r="BG372"/>
  <c r="BF372"/>
  <c r="T372"/>
  <c r="R372"/>
  <c r="P372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5"/>
  <c r="BH355"/>
  <c r="BG355"/>
  <c r="BF355"/>
  <c r="T355"/>
  <c r="R355"/>
  <c r="P355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7"/>
  <c r="BH327"/>
  <c r="BG327"/>
  <c r="BF327"/>
  <c r="T327"/>
  <c r="R327"/>
  <c r="P327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0"/>
  <c r="BH270"/>
  <c r="BG270"/>
  <c r="BF270"/>
  <c r="T270"/>
  <c r="R270"/>
  <c r="P270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0"/>
  <c r="BH210"/>
  <c r="BG210"/>
  <c r="BF210"/>
  <c r="T210"/>
  <c r="R210"/>
  <c r="P210"/>
  <c r="BI203"/>
  <c r="BH203"/>
  <c r="BG203"/>
  <c r="BF203"/>
  <c r="T203"/>
  <c r="R203"/>
  <c r="P203"/>
  <c r="BI200"/>
  <c r="BH200"/>
  <c r="BG200"/>
  <c r="BF200"/>
  <c r="T200"/>
  <c r="R200"/>
  <c r="P200"/>
  <c r="BI195"/>
  <c r="BH195"/>
  <c r="BG195"/>
  <c r="BF195"/>
  <c r="T195"/>
  <c r="R195"/>
  <c r="P195"/>
  <c r="BI192"/>
  <c r="BH192"/>
  <c r="BG192"/>
  <c r="BF192"/>
  <c r="T192"/>
  <c r="R192"/>
  <c r="P192"/>
  <c r="BI191"/>
  <c r="BH191"/>
  <c r="BG191"/>
  <c r="BF191"/>
  <c r="T191"/>
  <c r="R191"/>
  <c r="P191"/>
  <c r="BI183"/>
  <c r="BH183"/>
  <c r="BG183"/>
  <c r="BF183"/>
  <c r="T183"/>
  <c r="R183"/>
  <c r="P183"/>
  <c r="BI180"/>
  <c r="BH180"/>
  <c r="BG180"/>
  <c r="BF180"/>
  <c r="T180"/>
  <c r="R180"/>
  <c r="P180"/>
  <c r="BI173"/>
  <c r="BH173"/>
  <c r="BG173"/>
  <c r="BF173"/>
  <c r="T173"/>
  <c r="R173"/>
  <c r="P173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4"/>
  <c r="BH134"/>
  <c r="BG134"/>
  <c r="BF134"/>
  <c r="T134"/>
  <c r="R134"/>
  <c r="P134"/>
  <c r="J128"/>
  <c r="J127"/>
  <c r="F127"/>
  <c r="F125"/>
  <c r="E123"/>
  <c r="J92"/>
  <c r="J91"/>
  <c r="F91"/>
  <c r="F89"/>
  <c r="E87"/>
  <c r="J18"/>
  <c r="E18"/>
  <c r="F92"/>
  <c r="J17"/>
  <c r="J12"/>
  <c r="J125"/>
  <c r="E7"/>
  <c r="E85"/>
  <c i="4" r="J37"/>
  <c r="J36"/>
  <c i="1" r="AY97"/>
  <c i="4" r="J35"/>
  <c i="1" r="AX97"/>
  <c i="4" r="BI400"/>
  <c r="BH400"/>
  <c r="BG400"/>
  <c r="BF400"/>
  <c r="T400"/>
  <c r="T399"/>
  <c r="T398"/>
  <c r="R400"/>
  <c r="R399"/>
  <c r="R398"/>
  <c r="P400"/>
  <c r="P399"/>
  <c r="P398"/>
  <c r="BI393"/>
  <c r="BH393"/>
  <c r="BG393"/>
  <c r="BF393"/>
  <c r="T393"/>
  <c r="R393"/>
  <c r="P393"/>
  <c r="BI390"/>
  <c r="BH390"/>
  <c r="BG390"/>
  <c r="BF390"/>
  <c r="T390"/>
  <c r="R390"/>
  <c r="P390"/>
  <c r="BI386"/>
  <c r="BH386"/>
  <c r="BG386"/>
  <c r="BF386"/>
  <c r="T386"/>
  <c r="T385"/>
  <c r="R386"/>
  <c r="R385"/>
  <c r="P386"/>
  <c r="P385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1"/>
  <c r="BH341"/>
  <c r="BG341"/>
  <c r="BF341"/>
  <c r="T341"/>
  <c r="R341"/>
  <c r="P341"/>
  <c r="BI337"/>
  <c r="BH337"/>
  <c r="BG337"/>
  <c r="BF337"/>
  <c r="T337"/>
  <c r="R337"/>
  <c r="P337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28"/>
  <c r="BH228"/>
  <c r="BG228"/>
  <c r="BF228"/>
  <c r="T228"/>
  <c r="R228"/>
  <c r="P228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3"/>
  <c r="BH193"/>
  <c r="BG193"/>
  <c r="BF193"/>
  <c r="T193"/>
  <c r="R193"/>
  <c r="P193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0"/>
  <c r="BH160"/>
  <c r="BG160"/>
  <c r="BF160"/>
  <c r="T160"/>
  <c r="R160"/>
  <c r="P160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92"/>
  <c r="J17"/>
  <c r="J12"/>
  <c r="J121"/>
  <c r="E7"/>
  <c r="E117"/>
  <c i="3" r="J37"/>
  <c r="J36"/>
  <c i="1" r="AY96"/>
  <c i="3" r="J35"/>
  <c i="1" r="AX96"/>
  <c i="3" r="BI392"/>
  <c r="BH392"/>
  <c r="BG392"/>
  <c r="BF392"/>
  <c r="T392"/>
  <c r="T391"/>
  <c r="T390"/>
  <c r="R392"/>
  <c r="R391"/>
  <c r="R390"/>
  <c r="P392"/>
  <c r="P391"/>
  <c r="P390"/>
  <c r="BI385"/>
  <c r="BH385"/>
  <c r="BG385"/>
  <c r="BF385"/>
  <c r="T385"/>
  <c r="R385"/>
  <c r="P385"/>
  <c r="BI382"/>
  <c r="BH382"/>
  <c r="BG382"/>
  <c r="BF382"/>
  <c r="T382"/>
  <c r="R382"/>
  <c r="P382"/>
  <c r="BI378"/>
  <c r="BH378"/>
  <c r="BG378"/>
  <c r="BF378"/>
  <c r="T378"/>
  <c r="T377"/>
  <c r="R378"/>
  <c r="R377"/>
  <c r="P378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0"/>
  <c r="BH340"/>
  <c r="BG340"/>
  <c r="BF340"/>
  <c r="T340"/>
  <c r="R340"/>
  <c r="P340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28"/>
  <c r="BH228"/>
  <c r="BG228"/>
  <c r="BF228"/>
  <c r="T228"/>
  <c r="R228"/>
  <c r="P228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3"/>
  <c r="BH193"/>
  <c r="BG193"/>
  <c r="BF193"/>
  <c r="T193"/>
  <c r="R193"/>
  <c r="P193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0"/>
  <c r="BH160"/>
  <c r="BG160"/>
  <c r="BF160"/>
  <c r="T160"/>
  <c r="R160"/>
  <c r="P160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92"/>
  <c r="J17"/>
  <c r="J12"/>
  <c r="J121"/>
  <c r="E7"/>
  <c r="E85"/>
  <c i="2" r="J37"/>
  <c r="J36"/>
  <c i="1" r="AY95"/>
  <c i="2" r="J35"/>
  <c i="1" r="AX95"/>
  <c i="2" r="BI392"/>
  <c r="BH392"/>
  <c r="BG392"/>
  <c r="BF392"/>
  <c r="T392"/>
  <c r="T391"/>
  <c r="T390"/>
  <c r="R392"/>
  <c r="R391"/>
  <c r="R390"/>
  <c r="P392"/>
  <c r="P391"/>
  <c r="P390"/>
  <c r="BI385"/>
  <c r="BH385"/>
  <c r="BG385"/>
  <c r="BF385"/>
  <c r="T385"/>
  <c r="R385"/>
  <c r="P385"/>
  <c r="BI382"/>
  <c r="BH382"/>
  <c r="BG382"/>
  <c r="BF382"/>
  <c r="T382"/>
  <c r="R382"/>
  <c r="P382"/>
  <c r="BI378"/>
  <c r="BH378"/>
  <c r="BG378"/>
  <c r="BF378"/>
  <c r="T378"/>
  <c r="T377"/>
  <c r="R378"/>
  <c r="R377"/>
  <c r="P378"/>
  <c r="P377"/>
  <c r="BI374"/>
  <c r="BH374"/>
  <c r="BG374"/>
  <c r="BF374"/>
  <c r="T374"/>
  <c r="R374"/>
  <c r="P374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1"/>
  <c r="BH341"/>
  <c r="BG341"/>
  <c r="BF341"/>
  <c r="T341"/>
  <c r="R341"/>
  <c r="P341"/>
  <c r="BI337"/>
  <c r="BH337"/>
  <c r="BG337"/>
  <c r="BF337"/>
  <c r="T337"/>
  <c r="R337"/>
  <c r="P337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28"/>
  <c r="BH228"/>
  <c r="BG228"/>
  <c r="BF228"/>
  <c r="T228"/>
  <c r="R228"/>
  <c r="P228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3"/>
  <c r="BH193"/>
  <c r="BG193"/>
  <c r="BF193"/>
  <c r="T193"/>
  <c r="R193"/>
  <c r="P193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0"/>
  <c r="BH160"/>
  <c r="BG160"/>
  <c r="BF160"/>
  <c r="T160"/>
  <c r="R160"/>
  <c r="P160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121"/>
  <c r="E7"/>
  <c r="E117"/>
  <c i="1" r="L90"/>
  <c r="AM90"/>
  <c r="AM89"/>
  <c r="L89"/>
  <c r="AM87"/>
  <c r="L87"/>
  <c r="L85"/>
  <c r="L84"/>
  <c i="9" r="J144"/>
  <c r="J126"/>
  <c i="8" r="BK257"/>
  <c r="BK246"/>
  <c r="J243"/>
  <c r="J223"/>
  <c r="BK215"/>
  <c r="BK212"/>
  <c r="BK210"/>
  <c r="BK206"/>
  <c r="BK180"/>
  <c r="J158"/>
  <c r="BK155"/>
  <c r="J152"/>
  <c r="J144"/>
  <c i="7" r="J243"/>
  <c r="J239"/>
  <c r="BK238"/>
  <c r="J233"/>
  <c r="BK224"/>
  <c r="BK216"/>
  <c r="BK209"/>
  <c r="J194"/>
  <c r="J183"/>
  <c r="J172"/>
  <c r="BK161"/>
  <c r="J157"/>
  <c r="BK143"/>
  <c r="BK129"/>
  <c i="6" r="J353"/>
  <c r="J329"/>
  <c r="J323"/>
  <c r="J317"/>
  <c r="BK314"/>
  <c r="J311"/>
  <c r="J289"/>
  <c r="BK285"/>
  <c r="BK270"/>
  <c r="BK252"/>
  <c r="J249"/>
  <c r="J237"/>
  <c r="J227"/>
  <c r="BK214"/>
  <c r="J194"/>
  <c r="J188"/>
  <c r="BK152"/>
  <c r="J143"/>
  <c r="BK140"/>
  <c i="5" r="BK484"/>
  <c r="BK474"/>
  <c r="J468"/>
  <c r="J454"/>
  <c r="J448"/>
  <c r="BK403"/>
  <c r="J401"/>
  <c r="J397"/>
  <c r="BK380"/>
  <c r="BK355"/>
  <c r="J335"/>
  <c r="J322"/>
  <c r="J296"/>
  <c r="BK293"/>
  <c r="BK278"/>
  <c r="J264"/>
  <c r="J261"/>
  <c r="BK252"/>
  <c r="BK249"/>
  <c r="BK246"/>
  <c r="BK234"/>
  <c r="BK229"/>
  <c r="BK218"/>
  <c r="J216"/>
  <c r="J210"/>
  <c r="J200"/>
  <c r="J183"/>
  <c r="BK163"/>
  <c r="J151"/>
  <c r="BK146"/>
  <c i="4" r="BK390"/>
  <c r="J386"/>
  <c r="J379"/>
  <c r="BK376"/>
  <c r="BK365"/>
  <c r="BK346"/>
  <c r="BK337"/>
  <c r="J330"/>
  <c r="BK326"/>
  <c r="J318"/>
  <c r="J309"/>
  <c r="J292"/>
  <c r="BK287"/>
  <c r="J276"/>
  <c r="J256"/>
  <c r="BK253"/>
  <c r="BK250"/>
  <c r="J242"/>
  <c r="J223"/>
  <c r="J220"/>
  <c r="BK209"/>
  <c r="BK204"/>
  <c r="BK187"/>
  <c r="J181"/>
  <c r="J175"/>
  <c r="J160"/>
  <c r="J153"/>
  <c r="J141"/>
  <c r="BK135"/>
  <c i="3" r="BK374"/>
  <c r="J371"/>
  <c r="J368"/>
  <c r="J348"/>
  <c r="BK330"/>
  <c r="J312"/>
  <c r="BK287"/>
  <c r="J279"/>
  <c r="BK276"/>
  <c r="BK265"/>
  <c r="J256"/>
  <c r="BK253"/>
  <c r="BK238"/>
  <c r="BK206"/>
  <c r="BK178"/>
  <c r="BK153"/>
  <c r="BK150"/>
  <c r="BK135"/>
  <c i="2" r="BK369"/>
  <c r="J366"/>
  <c r="J361"/>
  <c r="BK352"/>
  <c r="BK346"/>
  <c r="J326"/>
  <c r="BK322"/>
  <c r="J307"/>
  <c r="BK305"/>
  <c r="J303"/>
  <c r="J283"/>
  <c r="J272"/>
  <c r="J262"/>
  <c r="J253"/>
  <c r="J235"/>
  <c r="BK223"/>
  <c r="J215"/>
  <c r="BK206"/>
  <c r="J193"/>
  <c r="J160"/>
  <c i="7" r="J286"/>
  <c r="J271"/>
  <c r="J248"/>
  <c r="J240"/>
  <c r="BK231"/>
  <c r="BK198"/>
  <c r="BK187"/>
  <c r="BK180"/>
  <c r="J175"/>
  <c r="BK138"/>
  <c i="6" r="BK397"/>
  <c r="BK385"/>
  <c r="J344"/>
  <c r="BK326"/>
  <c r="BK295"/>
  <c r="BK293"/>
  <c r="BK291"/>
  <c r="J278"/>
  <c r="J276"/>
  <c r="BK268"/>
  <c r="BK240"/>
  <c r="J200"/>
  <c r="BK188"/>
  <c r="BK155"/>
  <c r="J146"/>
  <c i="5" r="J516"/>
  <c r="BK499"/>
  <c r="BK495"/>
  <c r="J491"/>
  <c r="J477"/>
  <c r="J474"/>
  <c r="BK471"/>
  <c r="BK466"/>
  <c r="J457"/>
  <c r="BK454"/>
  <c r="J431"/>
  <c r="J420"/>
  <c r="J417"/>
  <c r="BK405"/>
  <c r="BK401"/>
  <c r="J399"/>
  <c r="J395"/>
  <c r="BK393"/>
  <c r="BK372"/>
  <c r="J363"/>
  <c r="BK359"/>
  <c r="BK338"/>
  <c r="BK322"/>
  <c r="BK318"/>
  <c r="BK314"/>
  <c r="J302"/>
  <c r="BK287"/>
  <c r="J280"/>
  <c r="J278"/>
  <c r="J270"/>
  <c r="BK259"/>
  <c r="J234"/>
  <c r="J229"/>
  <c r="BK224"/>
  <c r="J222"/>
  <c r="BK220"/>
  <c r="J203"/>
  <c r="J166"/>
  <c r="BK157"/>
  <c r="J148"/>
  <c r="J146"/>
  <c r="BK142"/>
  <c i="4" r="BK393"/>
  <c r="BK382"/>
  <c r="BK373"/>
  <c r="J365"/>
  <c r="BK362"/>
  <c r="BK358"/>
  <c r="J341"/>
  <c r="J337"/>
  <c r="BK322"/>
  <c r="BK312"/>
  <c r="J303"/>
  <c r="J301"/>
  <c r="J283"/>
  <c r="J262"/>
  <c r="BK247"/>
  <c r="J238"/>
  <c r="BK235"/>
  <c r="J228"/>
  <c r="J218"/>
  <c r="J212"/>
  <c r="J209"/>
  <c r="BK201"/>
  <c r="J193"/>
  <c r="J178"/>
  <c r="BK170"/>
  <c r="BK144"/>
  <c r="BK141"/>
  <c r="J130"/>
  <c i="3" r="BK365"/>
  <c r="BK348"/>
  <c r="J318"/>
  <c r="J315"/>
  <c r="BK309"/>
  <c r="J307"/>
  <c r="J299"/>
  <c r="J287"/>
  <c r="J250"/>
  <c r="J247"/>
  <c r="J242"/>
  <c r="BK223"/>
  <c r="J206"/>
  <c r="BK204"/>
  <c r="J176"/>
  <c r="BK175"/>
  <c r="J160"/>
  <c r="BK147"/>
  <c i="9" r="BK144"/>
  <c r="J141"/>
  <c r="J131"/>
  <c r="BK126"/>
  <c i="8" r="BK275"/>
  <c r="J268"/>
  <c r="J265"/>
  <c r="BK251"/>
  <c r="J231"/>
  <c r="BK226"/>
  <c r="J215"/>
  <c r="J198"/>
  <c r="BK195"/>
  <c r="J190"/>
  <c r="J185"/>
  <c r="BK171"/>
  <c r="BK163"/>
  <c r="BK147"/>
  <c r="BK144"/>
  <c r="J132"/>
  <c i="7" r="J292"/>
  <c r="J287"/>
  <c r="J276"/>
  <c r="J263"/>
  <c r="BK257"/>
  <c r="BK240"/>
  <c r="J224"/>
  <c r="J221"/>
  <c r="BK183"/>
  <c r="BK172"/>
  <c r="BK164"/>
  <c r="BK157"/>
  <c r="BK151"/>
  <c r="J132"/>
  <c r="J129"/>
  <c i="6" r="J392"/>
  <c r="BK378"/>
  <c r="J360"/>
  <c r="J357"/>
  <c r="BK340"/>
  <c r="J332"/>
  <c r="BK329"/>
  <c r="J320"/>
  <c r="J308"/>
  <c r="J305"/>
  <c r="BK302"/>
  <c r="J291"/>
  <c r="BK284"/>
  <c r="J282"/>
  <c r="J280"/>
  <c r="BK278"/>
  <c r="BK272"/>
  <c r="J270"/>
  <c r="BK263"/>
  <c r="J252"/>
  <c r="BK232"/>
  <c r="BK227"/>
  <c r="J205"/>
  <c r="BK191"/>
  <c r="BK177"/>
  <c r="J171"/>
  <c r="BK161"/>
  <c r="J152"/>
  <c r="J140"/>
  <c r="BK137"/>
  <c r="BK134"/>
  <c i="5" r="BK513"/>
  <c r="BK504"/>
  <c r="J498"/>
  <c r="BK497"/>
  <c r="J484"/>
  <c r="BK477"/>
  <c r="J471"/>
  <c r="J466"/>
  <c r="BK457"/>
  <c r="BK448"/>
  <c r="J444"/>
  <c r="J435"/>
  <c r="BK423"/>
  <c r="BK415"/>
  <c r="BK399"/>
  <c r="BK397"/>
  <c r="BK390"/>
  <c r="J350"/>
  <c r="J347"/>
  <c r="J341"/>
  <c r="BK327"/>
  <c r="BK308"/>
  <c r="J283"/>
  <c r="BK280"/>
  <c r="BK270"/>
  <c r="BK256"/>
  <c r="J246"/>
  <c r="J243"/>
  <c r="BK237"/>
  <c r="J232"/>
  <c r="BK222"/>
  <c r="J214"/>
  <c r="BK195"/>
  <c r="J192"/>
  <c r="BK180"/>
  <c r="J173"/>
  <c r="BK160"/>
  <c r="BK154"/>
  <c r="BK144"/>
  <c r="J142"/>
  <c r="BK140"/>
  <c i="4" r="J355"/>
  <c r="J349"/>
  <c r="BK334"/>
  <c r="BK301"/>
  <c r="J295"/>
  <c r="BK272"/>
  <c r="BK262"/>
  <c r="J259"/>
  <c r="J247"/>
  <c r="BK218"/>
  <c r="BK212"/>
  <c r="BK193"/>
  <c r="J184"/>
  <c r="J176"/>
  <c r="J167"/>
  <c r="BK153"/>
  <c r="J144"/>
  <c i="3" r="J385"/>
  <c r="BK378"/>
  <c r="J374"/>
  <c r="J362"/>
  <c r="BK345"/>
  <c r="BK340"/>
  <c r="J326"/>
  <c r="BK322"/>
  <c r="BK305"/>
  <c r="J268"/>
  <c r="BK262"/>
  <c r="BK247"/>
  <c r="BK170"/>
  <c r="J150"/>
  <c r="BK144"/>
  <c r="BK130"/>
  <c i="2" r="BK366"/>
  <c r="BK361"/>
  <c r="BK355"/>
  <c r="J346"/>
  <c r="J341"/>
  <c r="BK334"/>
  <c r="BK318"/>
  <c r="BK315"/>
  <c r="J309"/>
  <c r="BK307"/>
  <c r="J301"/>
  <c r="BK295"/>
  <c r="J287"/>
  <c r="BK272"/>
  <c r="J265"/>
  <c r="J259"/>
  <c r="BK250"/>
  <c r="BK238"/>
  <c r="J223"/>
  <c r="J218"/>
  <c r="J201"/>
  <c r="BK193"/>
  <c r="J175"/>
  <c r="BK170"/>
  <c r="BK150"/>
  <c r="BK130"/>
  <c i="9" r="BK138"/>
  <c r="BK128"/>
  <c r="J124"/>
  <c i="8" r="J275"/>
  <c r="BK268"/>
  <c r="BK265"/>
  <c r="BK237"/>
  <c r="BK234"/>
  <c r="J210"/>
  <c r="BK202"/>
  <c r="J195"/>
  <c r="BK185"/>
  <c r="J168"/>
  <c r="BK166"/>
  <c r="BK152"/>
  <c r="J141"/>
  <c r="J135"/>
  <c r="J129"/>
  <c i="7" r="BK287"/>
  <c r="J281"/>
  <c r="BK265"/>
  <c r="J254"/>
  <c r="BK239"/>
  <c r="BK221"/>
  <c r="BK206"/>
  <c r="BK177"/>
  <c r="J164"/>
  <c r="J154"/>
  <c i="6" r="J397"/>
  <c r="BK389"/>
  <c r="BK349"/>
  <c r="BK323"/>
  <c r="BK317"/>
  <c r="BK308"/>
  <c r="J297"/>
  <c r="J286"/>
  <c r="BK274"/>
  <c r="J268"/>
  <c r="J263"/>
  <c r="BK259"/>
  <c r="J255"/>
  <c r="BK246"/>
  <c r="J220"/>
  <c r="BK217"/>
  <c r="J208"/>
  <c r="BK205"/>
  <c r="BK202"/>
  <c r="J197"/>
  <c i="4" r="BK138"/>
  <c r="J135"/>
  <c i="3" r="J382"/>
  <c r="J378"/>
  <c r="BK368"/>
  <c r="BK362"/>
  <c r="BK357"/>
  <c r="BK351"/>
  <c r="BK336"/>
  <c r="BK326"/>
  <c r="BK295"/>
  <c r="J292"/>
  <c r="BK283"/>
  <c r="J272"/>
  <c r="J262"/>
  <c r="J253"/>
  <c r="BK250"/>
  <c r="BK215"/>
  <c r="BK209"/>
  <c r="BK198"/>
  <c r="J181"/>
  <c r="J175"/>
  <c r="BK141"/>
  <c i="2" r="J392"/>
  <c r="BK385"/>
  <c r="BK337"/>
  <c r="J330"/>
  <c r="BK326"/>
  <c r="J322"/>
  <c r="BK309"/>
  <c r="J305"/>
  <c r="BK297"/>
  <c r="BK292"/>
  <c r="BK253"/>
  <c r="BK245"/>
  <c r="J242"/>
  <c r="BK228"/>
  <c r="BK220"/>
  <c r="J206"/>
  <c r="BK201"/>
  <c r="J187"/>
  <c r="J176"/>
  <c r="BK175"/>
  <c r="BK160"/>
  <c r="BK147"/>
  <c i="9" r="J146"/>
  <c r="J135"/>
  <c i="8" r="BK261"/>
  <c r="J251"/>
  <c r="J234"/>
  <c r="BK223"/>
  <c r="BK208"/>
  <c r="J206"/>
  <c r="BK204"/>
  <c r="BK174"/>
  <c r="J171"/>
  <c r="BK168"/>
  <c r="J147"/>
  <c r="BK141"/>
  <c i="7" r="J265"/>
  <c r="J257"/>
  <c r="BK248"/>
  <c r="J245"/>
  <c r="BK243"/>
  <c r="BK233"/>
  <c r="BK213"/>
  <c r="J206"/>
  <c r="J203"/>
  <c r="BK169"/>
  <c r="J148"/>
  <c r="J143"/>
  <c i="6" r="J378"/>
  <c r="J372"/>
  <c r="J370"/>
  <c r="J366"/>
  <c r="BK363"/>
  <c r="BK357"/>
  <c r="BK344"/>
  <c r="J336"/>
  <c r="J326"/>
  <c r="J314"/>
  <c r="BK305"/>
  <c r="J285"/>
  <c r="BK280"/>
  <c r="J259"/>
  <c r="BK249"/>
  <c r="J243"/>
  <c r="J240"/>
  <c r="J224"/>
  <c r="BK194"/>
  <c r="J191"/>
  <c r="J185"/>
  <c r="J177"/>
  <c r="J174"/>
  <c r="BK149"/>
  <c i="5" r="J522"/>
  <c r="J513"/>
  <c r="J504"/>
  <c r="J501"/>
  <c r="BK491"/>
  <c r="BK462"/>
  <c r="J460"/>
  <c r="J451"/>
  <c r="BK440"/>
  <c r="BK435"/>
  <c r="BK431"/>
  <c r="J415"/>
  <c r="BK412"/>
  <c r="BK409"/>
  <c r="J407"/>
  <c r="BK385"/>
  <c r="J380"/>
  <c r="BK376"/>
  <c r="BK344"/>
  <c r="BK335"/>
  <c r="J332"/>
  <c r="J327"/>
  <c r="J314"/>
  <c r="BK311"/>
  <c r="J308"/>
  <c r="J290"/>
  <c r="BK283"/>
  <c r="BK261"/>
  <c r="J259"/>
  <c r="J240"/>
  <c r="J226"/>
  <c r="J224"/>
  <c r="J218"/>
  <c r="BK214"/>
  <c r="BK203"/>
  <c r="J195"/>
  <c r="BK191"/>
  <c r="BK173"/>
  <c r="J163"/>
  <c r="J154"/>
  <c r="BK148"/>
  <c i="4" r="BK379"/>
  <c r="J370"/>
  <c r="J368"/>
  <c r="J352"/>
  <c r="BK349"/>
  <c r="BK341"/>
  <c r="J334"/>
  <c r="J322"/>
  <c r="J315"/>
  <c r="BK297"/>
  <c r="BK276"/>
  <c r="BK268"/>
  <c r="BK265"/>
  <c r="J253"/>
  <c r="BK238"/>
  <c r="BK228"/>
  <c r="BK220"/>
  <c r="J206"/>
  <c r="J198"/>
  <c r="J187"/>
  <c r="BK184"/>
  <c r="BK178"/>
  <c r="J147"/>
  <c r="J138"/>
  <c i="3" r="BK392"/>
  <c r="J392"/>
  <c r="BK385"/>
  <c r="J360"/>
  <c r="J345"/>
  <c r="J333"/>
  <c r="J322"/>
  <c r="J303"/>
  <c r="J301"/>
  <c r="BK297"/>
  <c r="BK292"/>
  <c r="J265"/>
  <c r="J238"/>
  <c r="J228"/>
  <c r="BK212"/>
  <c r="J201"/>
  <c r="BK184"/>
  <c r="BK181"/>
  <c r="BK176"/>
  <c r="BK167"/>
  <c r="J144"/>
  <c r="J135"/>
  <c r="J130"/>
  <c i="2" r="J378"/>
  <c r="BK363"/>
  <c r="J349"/>
  <c r="J334"/>
  <c r="BK330"/>
  <c r="J318"/>
  <c r="J312"/>
  <c r="BK299"/>
  <c r="J268"/>
  <c r="BK265"/>
  <c r="J256"/>
  <c r="J198"/>
  <c r="J184"/>
  <c r="J178"/>
  <c r="J167"/>
  <c r="J147"/>
  <c r="BK144"/>
  <c r="BK141"/>
  <c r="BK138"/>
  <c r="BK135"/>
  <c r="J130"/>
  <c i="9" r="BK141"/>
  <c r="BK133"/>
  <c r="BK124"/>
  <c i="8" r="J261"/>
  <c r="J257"/>
  <c r="J254"/>
  <c r="BK248"/>
  <c r="J246"/>
  <c r="BK240"/>
  <c r="BK231"/>
  <c r="BK219"/>
  <c r="J212"/>
  <c r="J208"/>
  <c r="J204"/>
  <c r="J202"/>
  <c r="BK198"/>
  <c r="BK190"/>
  <c r="J180"/>
  <c r="J166"/>
  <c r="J163"/>
  <c r="J160"/>
  <c r="BK158"/>
  <c r="BK135"/>
  <c r="BK129"/>
  <c i="7" r="BK292"/>
  <c r="J288"/>
  <c r="BK286"/>
  <c r="BK281"/>
  <c r="BK271"/>
  <c r="BK251"/>
  <c r="BK245"/>
  <c r="J231"/>
  <c r="BK228"/>
  <c r="J216"/>
  <c r="BK203"/>
  <c r="J198"/>
  <c r="J187"/>
  <c r="J177"/>
  <c r="BK175"/>
  <c r="J169"/>
  <c r="BK135"/>
  <c i="6" r="BK405"/>
  <c r="J405"/>
  <c r="BK400"/>
  <c r="J400"/>
  <c r="BK392"/>
  <c r="J389"/>
  <c r="J385"/>
  <c r="BK375"/>
  <c r="BK372"/>
  <c r="BK370"/>
  <c r="BK360"/>
  <c r="BK353"/>
  <c r="BK336"/>
  <c r="BK320"/>
  <c r="J302"/>
  <c r="BK299"/>
  <c r="J295"/>
  <c r="BK237"/>
  <c r="BK197"/>
  <c r="BK182"/>
  <c r="BK180"/>
  <c r="BK174"/>
  <c r="BK164"/>
  <c r="BK143"/>
  <c i="5" r="J509"/>
  <c r="J497"/>
  <c r="BK488"/>
  <c r="J480"/>
  <c r="BK460"/>
  <c r="BK451"/>
  <c r="BK420"/>
  <c r="BK417"/>
  <c r="J409"/>
  <c r="BK407"/>
  <c r="J405"/>
  <c r="J393"/>
  <c r="BK388"/>
  <c r="J385"/>
  <c r="J376"/>
  <c r="J355"/>
  <c r="BK341"/>
  <c r="J338"/>
  <c r="BK332"/>
  <c r="J318"/>
  <c r="J311"/>
  <c r="BK299"/>
  <c r="BK296"/>
  <c r="J293"/>
  <c r="BK290"/>
  <c r="BK276"/>
  <c r="BK264"/>
  <c r="J256"/>
  <c r="BK240"/>
  <c r="J220"/>
  <c r="BK210"/>
  <c r="BK192"/>
  <c r="J191"/>
  <c r="BK183"/>
  <c r="J180"/>
  <c r="BK166"/>
  <c r="J160"/>
  <c r="J157"/>
  <c r="J134"/>
  <c i="4" r="BK400"/>
  <c r="J390"/>
  <c r="J376"/>
  <c r="BK370"/>
  <c r="J358"/>
  <c r="BK355"/>
  <c r="J346"/>
  <c r="BK318"/>
  <c r="J307"/>
  <c r="BK305"/>
  <c r="BK303"/>
  <c r="J299"/>
  <c r="BK292"/>
  <c r="BK279"/>
  <c r="J265"/>
  <c r="BK256"/>
  <c r="J235"/>
  <c r="BK223"/>
  <c r="J215"/>
  <c r="J204"/>
  <c r="BK198"/>
  <c r="BK181"/>
  <c r="BK176"/>
  <c r="BK175"/>
  <c r="BK160"/>
  <c r="J150"/>
  <c r="BK130"/>
  <c i="3" r="BK371"/>
  <c r="BK354"/>
  <c r="J336"/>
  <c r="BK318"/>
  <c r="BK303"/>
  <c r="BK301"/>
  <c r="J283"/>
  <c r="BK268"/>
  <c r="J235"/>
  <c r="BK228"/>
  <c r="J223"/>
  <c r="J220"/>
  <c r="J215"/>
  <c r="J198"/>
  <c r="J193"/>
  <c r="J187"/>
  <c r="J178"/>
  <c r="J170"/>
  <c r="J167"/>
  <c r="BK138"/>
  <c i="2" r="J374"/>
  <c r="J363"/>
  <c r="J358"/>
  <c r="J352"/>
  <c r="BK341"/>
  <c r="BK312"/>
  <c r="J295"/>
  <c r="J292"/>
  <c r="BK287"/>
  <c r="J279"/>
  <c r="BK268"/>
  <c r="BK259"/>
  <c r="BK215"/>
  <c r="BK212"/>
  <c r="J204"/>
  <c r="J181"/>
  <c r="BK178"/>
  <c r="J170"/>
  <c r="J150"/>
  <c i="1" r="AS94"/>
  <c i="7" r="BK276"/>
  <c r="J260"/>
  <c r="BK254"/>
  <c r="BK235"/>
  <c r="J213"/>
  <c r="J209"/>
  <c r="BK194"/>
  <c r="J161"/>
  <c r="BK159"/>
  <c r="J151"/>
  <c r="BK148"/>
  <c r="J138"/>
  <c r="BK132"/>
  <c i="6" r="BK381"/>
  <c r="J375"/>
  <c r="BK366"/>
  <c r="J340"/>
  <c r="BK332"/>
  <c r="J299"/>
  <c r="BK289"/>
  <c r="BK286"/>
  <c r="BK282"/>
  <c r="J274"/>
  <c r="J272"/>
  <c r="BK243"/>
  <c r="BK220"/>
  <c r="BK208"/>
  <c r="BK185"/>
  <c r="J182"/>
  <c r="J164"/>
  <c r="J161"/>
  <c r="J149"/>
  <c i="5" r="J462"/>
  <c r="BK444"/>
  <c r="J440"/>
  <c r="BK427"/>
  <c r="J423"/>
  <c r="BK367"/>
  <c r="BK363"/>
  <c r="BK347"/>
  <c r="J344"/>
  <c r="BK302"/>
  <c r="J252"/>
  <c r="J249"/>
  <c r="BK151"/>
  <c i="4" r="BK309"/>
  <c r="BK307"/>
  <c r="J305"/>
  <c r="BK283"/>
  <c r="J279"/>
  <c r="BK206"/>
  <c i="3" r="J357"/>
  <c r="J354"/>
  <c r="J351"/>
  <c r="J340"/>
  <c r="BK315"/>
  <c r="BK307"/>
  <c r="J305"/>
  <c r="J276"/>
  <c r="J259"/>
  <c r="BK220"/>
  <c r="BK218"/>
  <c r="J209"/>
  <c r="J204"/>
  <c r="BK187"/>
  <c r="J153"/>
  <c r="J138"/>
  <c i="2" r="BK392"/>
  <c r="J385"/>
  <c r="BK382"/>
  <c r="J372"/>
  <c r="J369"/>
  <c r="BK349"/>
  <c r="J315"/>
  <c r="BK303"/>
  <c r="BK279"/>
  <c r="J276"/>
  <c r="J250"/>
  <c r="BK242"/>
  <c r="J228"/>
  <c r="J220"/>
  <c r="BK218"/>
  <c r="J212"/>
  <c r="J209"/>
  <c r="BK204"/>
  <c r="BK198"/>
  <c r="BK187"/>
  <c r="BK181"/>
  <c r="J153"/>
  <c r="J144"/>
  <c r="J135"/>
  <c i="9" r="BK146"/>
  <c r="J138"/>
  <c r="BK135"/>
  <c r="J133"/>
  <c r="BK131"/>
  <c r="J128"/>
  <c i="8" r="BK254"/>
  <c r="J248"/>
  <c r="BK243"/>
  <c r="J240"/>
  <c r="J237"/>
  <c r="J226"/>
  <c r="J219"/>
  <c r="J174"/>
  <c r="BK160"/>
  <c r="J155"/>
  <c r="BK132"/>
  <c i="7" r="BK288"/>
  <c r="BK263"/>
  <c r="BK260"/>
  <c r="J251"/>
  <c r="J238"/>
  <c r="J235"/>
  <c r="J228"/>
  <c r="J180"/>
  <c r="J159"/>
  <c r="BK154"/>
  <c r="J135"/>
  <c i="6" r="J381"/>
  <c r="J363"/>
  <c r="J349"/>
  <c r="BK311"/>
  <c r="BK297"/>
  <c r="J293"/>
  <c r="J284"/>
  <c r="BK276"/>
  <c r="BK255"/>
  <c r="J246"/>
  <c r="J232"/>
  <c r="BK224"/>
  <c r="J217"/>
  <c r="J214"/>
  <c r="J202"/>
  <c r="BK200"/>
  <c r="J180"/>
  <c r="BK171"/>
  <c r="J155"/>
  <c r="BK146"/>
  <c r="J137"/>
  <c r="J134"/>
  <c i="5" r="BK522"/>
  <c r="BK516"/>
  <c r="BK509"/>
  <c r="BK501"/>
  <c r="J499"/>
  <c r="BK498"/>
  <c r="J495"/>
  <c r="J488"/>
  <c r="BK480"/>
  <c r="BK468"/>
  <c r="J427"/>
  <c r="J412"/>
  <c r="J403"/>
  <c r="BK395"/>
  <c r="J390"/>
  <c r="J388"/>
  <c r="J372"/>
  <c r="J367"/>
  <c r="J359"/>
  <c r="BK350"/>
  <c r="J299"/>
  <c r="J287"/>
  <c r="J276"/>
  <c r="BK243"/>
  <c r="J237"/>
  <c r="BK232"/>
  <c r="BK226"/>
  <c r="BK216"/>
  <c r="BK200"/>
  <c r="J144"/>
  <c r="J140"/>
  <c r="BK134"/>
  <c i="4" r="J400"/>
  <c r="J393"/>
  <c r="BK386"/>
  <c r="J382"/>
  <c r="J373"/>
  <c r="BK368"/>
  <c r="J362"/>
  <c r="BK352"/>
  <c r="BK330"/>
  <c r="J326"/>
  <c r="BK315"/>
  <c r="J312"/>
  <c r="BK299"/>
  <c r="J297"/>
  <c r="BK295"/>
  <c r="J287"/>
  <c r="J272"/>
  <c r="J268"/>
  <c r="BK259"/>
  <c r="J250"/>
  <c r="BK242"/>
  <c r="BK215"/>
  <c r="J201"/>
  <c r="J170"/>
  <c r="BK167"/>
  <c r="BK150"/>
  <c r="BK147"/>
  <c i="3" r="BK382"/>
  <c r="J365"/>
  <c r="BK360"/>
  <c r="BK333"/>
  <c r="J330"/>
  <c r="BK312"/>
  <c r="J309"/>
  <c r="BK299"/>
  <c r="J297"/>
  <c r="J295"/>
  <c r="BK279"/>
  <c r="BK272"/>
  <c r="BK259"/>
  <c r="BK256"/>
  <c r="BK242"/>
  <c r="BK235"/>
  <c r="J218"/>
  <c r="J212"/>
  <c r="BK201"/>
  <c r="BK193"/>
  <c r="J184"/>
  <c r="BK160"/>
  <c r="J147"/>
  <c r="J141"/>
  <c i="2" r="J382"/>
  <c r="BK378"/>
  <c r="BK374"/>
  <c r="BK372"/>
  <c r="BK358"/>
  <c r="J355"/>
  <c r="J337"/>
  <c r="BK301"/>
  <c r="J299"/>
  <c r="J297"/>
  <c r="BK283"/>
  <c r="BK276"/>
  <c r="BK262"/>
  <c r="BK256"/>
  <c r="J245"/>
  <c r="J238"/>
  <c r="BK235"/>
  <c r="BK209"/>
  <c r="BK184"/>
  <c r="BK176"/>
  <c r="BK167"/>
  <c r="BK153"/>
  <c r="J141"/>
  <c r="J138"/>
  <c l="1" r="R129"/>
  <c r="BK291"/>
  <c r="J291"/>
  <c r="J101"/>
  <c r="R360"/>
  <c r="T381"/>
  <c r="T380"/>
  <c i="4" r="BK241"/>
  <c r="J241"/>
  <c r="J100"/>
  <c r="T241"/>
  <c r="T367"/>
  <c r="P389"/>
  <c r="P388"/>
  <c i="5" r="T133"/>
  <c r="BK326"/>
  <c r="J326"/>
  <c r="J101"/>
  <c r="T326"/>
  <c r="T465"/>
  <c r="P494"/>
  <c i="6" r="BK133"/>
  <c r="P223"/>
  <c r="P231"/>
  <c r="R267"/>
  <c r="R369"/>
  <c r="P388"/>
  <c r="P387"/>
  <c i="7" r="BK193"/>
  <c r="J193"/>
  <c r="J100"/>
  <c r="R220"/>
  <c r="R219"/>
  <c i="8" r="BK128"/>
  <c r="BK201"/>
  <c r="J201"/>
  <c r="J100"/>
  <c r="P245"/>
  <c r="P264"/>
  <c r="P263"/>
  <c i="2" r="P234"/>
  <c r="T291"/>
  <c i="4" r="P291"/>
  <c i="5" r="R279"/>
  <c r="R307"/>
  <c r="P326"/>
  <c r="BK465"/>
  <c r="J465"/>
  <c r="J103"/>
  <c r="R487"/>
  <c r="T512"/>
  <c r="T511"/>
  <c i="6" r="T133"/>
  <c r="T288"/>
  <c r="R396"/>
  <c r="R395"/>
  <c i="9" r="BK143"/>
  <c r="J143"/>
  <c r="J101"/>
  <c i="2" r="R234"/>
  <c r="P291"/>
  <c r="P360"/>
  <c r="R381"/>
  <c r="R380"/>
  <c i="3" r="P129"/>
  <c r="BK291"/>
  <c r="J291"/>
  <c r="J101"/>
  <c r="P359"/>
  <c r="BK381"/>
  <c r="BK380"/>
  <c r="J380"/>
  <c r="J104"/>
  <c i="4" r="R129"/>
  <c r="BK291"/>
  <c r="J291"/>
  <c r="J101"/>
  <c r="BK367"/>
  <c r="J367"/>
  <c r="J102"/>
  <c r="R389"/>
  <c r="R388"/>
  <c i="5" r="BK133"/>
  <c r="J133"/>
  <c r="J98"/>
  <c r="P279"/>
  <c r="P307"/>
  <c r="R384"/>
  <c r="P487"/>
  <c r="P486"/>
  <c r="R512"/>
  <c r="R511"/>
  <c i="6" r="P133"/>
  <c r="BK223"/>
  <c r="J223"/>
  <c r="J100"/>
  <c r="R231"/>
  <c r="T267"/>
  <c r="T369"/>
  <c r="P396"/>
  <c r="P395"/>
  <c i="7" r="P128"/>
  <c r="BK220"/>
  <c r="BK219"/>
  <c r="J219"/>
  <c r="J103"/>
  <c i="8" r="P179"/>
  <c r="T201"/>
  <c i="9" r="R143"/>
  <c i="2" r="P129"/>
  <c r="T234"/>
  <c r="R241"/>
  <c r="T360"/>
  <c r="BK381"/>
  <c r="J381"/>
  <c r="J105"/>
  <c i="3" r="BK129"/>
  <c r="BK234"/>
  <c r="J234"/>
  <c r="J99"/>
  <c r="R234"/>
  <c r="R241"/>
  <c r="BK359"/>
  <c r="J359"/>
  <c r="J102"/>
  <c i="4" r="T129"/>
  <c r="R234"/>
  <c r="P241"/>
  <c r="R367"/>
  <c i="5" r="R133"/>
  <c r="BK307"/>
  <c r="J307"/>
  <c r="J100"/>
  <c r="P384"/>
  <c r="T494"/>
  <c i="6" r="R213"/>
  <c r="BK288"/>
  <c r="J288"/>
  <c r="J103"/>
  <c i="7" r="R128"/>
  <c r="P220"/>
  <c r="P219"/>
  <c i="8" r="P128"/>
  <c r="P127"/>
  <c r="P126"/>
  <c i="1" r="AU101"/>
  <c i="8" r="P201"/>
  <c r="BK245"/>
  <c r="J245"/>
  <c r="J101"/>
  <c r="R264"/>
  <c r="R263"/>
  <c i="2" r="BK241"/>
  <c r="J241"/>
  <c r="J100"/>
  <c r="P241"/>
  <c i="3" r="BK241"/>
  <c r="J241"/>
  <c r="J100"/>
  <c r="P291"/>
  <c r="R359"/>
  <c r="T381"/>
  <c r="T380"/>
  <c i="6" r="P213"/>
  <c r="R223"/>
  <c r="T231"/>
  <c r="P267"/>
  <c r="BK369"/>
  <c r="J369"/>
  <c r="J104"/>
  <c r="R388"/>
  <c r="R387"/>
  <c i="7" r="BK128"/>
  <c r="J128"/>
  <c r="J98"/>
  <c r="R193"/>
  <c r="BK202"/>
  <c r="J202"/>
  <c r="J101"/>
  <c r="R202"/>
  <c r="BK212"/>
  <c r="J212"/>
  <c r="J102"/>
  <c r="R212"/>
  <c i="8" r="T128"/>
  <c r="R201"/>
  <c r="BK264"/>
  <c r="J264"/>
  <c r="J104"/>
  <c i="9" r="BK123"/>
  <c r="J123"/>
  <c r="J98"/>
  <c r="P123"/>
  <c r="R123"/>
  <c r="T123"/>
  <c r="BK130"/>
  <c r="J130"/>
  <c r="J99"/>
  <c r="P130"/>
  <c r="R130"/>
  <c r="T130"/>
  <c r="P143"/>
  <c i="2" r="T129"/>
  <c r="T128"/>
  <c r="T127"/>
  <c r="T241"/>
  <c r="BK360"/>
  <c r="J360"/>
  <c r="J102"/>
  <c i="3" r="P241"/>
  <c r="R291"/>
  <c r="P381"/>
  <c r="P380"/>
  <c i="4" r="BK129"/>
  <c r="J129"/>
  <c r="J98"/>
  <c r="BK234"/>
  <c r="J234"/>
  <c r="J99"/>
  <c r="T234"/>
  <c r="R241"/>
  <c r="P367"/>
  <c i="5" r="BK279"/>
  <c r="J279"/>
  <c r="J99"/>
  <c r="BK384"/>
  <c r="J384"/>
  <c r="J102"/>
  <c r="P465"/>
  <c r="BK487"/>
  <c r="T487"/>
  <c r="T486"/>
  <c r="BK512"/>
  <c r="J512"/>
  <c r="J109"/>
  <c i="6" r="T213"/>
  <c r="T223"/>
  <c r="BK231"/>
  <c r="J231"/>
  <c r="J101"/>
  <c r="BK267"/>
  <c r="J267"/>
  <c r="J102"/>
  <c r="P369"/>
  <c r="BK388"/>
  <c r="BK387"/>
  <c r="J387"/>
  <c r="J106"/>
  <c r="BK396"/>
  <c r="J396"/>
  <c r="J109"/>
  <c i="7" r="P193"/>
  <c r="T193"/>
  <c r="P202"/>
  <c r="T202"/>
  <c r="P212"/>
  <c r="T212"/>
  <c i="8" r="R128"/>
  <c r="R127"/>
  <c r="R126"/>
  <c r="R179"/>
  <c r="R245"/>
  <c r="T264"/>
  <c r="T263"/>
  <c i="3" r="T129"/>
  <c r="P234"/>
  <c r="T291"/>
  <c i="4" r="P234"/>
  <c r="T291"/>
  <c r="BK389"/>
  <c r="J389"/>
  <c r="J105"/>
  <c i="5" r="P133"/>
  <c r="P132"/>
  <c r="T279"/>
  <c r="T307"/>
  <c r="R326"/>
  <c r="R465"/>
  <c r="R494"/>
  <c i="6" r="BK213"/>
  <c r="J213"/>
  <c r="J99"/>
  <c r="P288"/>
  <c r="T396"/>
  <c r="T395"/>
  <c i="2" r="BK129"/>
  <c r="J129"/>
  <c r="J98"/>
  <c r="BK234"/>
  <c r="J234"/>
  <c r="J99"/>
  <c r="R291"/>
  <c r="P381"/>
  <c r="P380"/>
  <c i="3" r="R129"/>
  <c r="R128"/>
  <c r="R127"/>
  <c r="T234"/>
  <c r="T241"/>
  <c r="T359"/>
  <c r="R381"/>
  <c r="R380"/>
  <c i="4" r="P129"/>
  <c r="P128"/>
  <c r="P127"/>
  <c i="1" r="AU97"/>
  <c i="4" r="R291"/>
  <c r="T389"/>
  <c r="T388"/>
  <c i="5" r="T384"/>
  <c r="BK494"/>
  <c r="J494"/>
  <c r="J107"/>
  <c r="P512"/>
  <c r="P511"/>
  <c i="6" r="R133"/>
  <c r="R132"/>
  <c r="R131"/>
  <c r="R288"/>
  <c r="T388"/>
  <c r="T387"/>
  <c i="7" r="T128"/>
  <c r="T127"/>
  <c r="T220"/>
  <c r="T219"/>
  <c i="8" r="BK179"/>
  <c r="J179"/>
  <c r="J99"/>
  <c r="T179"/>
  <c r="T245"/>
  <c i="9" r="T143"/>
  <c i="2" r="F92"/>
  <c r="BE130"/>
  <c r="BE175"/>
  <c r="BE178"/>
  <c r="BE181"/>
  <c r="BE201"/>
  <c r="BE204"/>
  <c r="BE212"/>
  <c r="BE218"/>
  <c r="BE220"/>
  <c r="BE228"/>
  <c r="BE242"/>
  <c r="BE250"/>
  <c r="BE346"/>
  <c r="BE363"/>
  <c r="BE369"/>
  <c i="3" r="BE301"/>
  <c r="BE315"/>
  <c r="BE354"/>
  <c i="4" r="BE184"/>
  <c r="BE307"/>
  <c r="BE309"/>
  <c r="BE346"/>
  <c r="BE355"/>
  <c r="BE379"/>
  <c r="BE390"/>
  <c i="5" r="E121"/>
  <c r="F128"/>
  <c r="BE140"/>
  <c r="BE166"/>
  <c r="BE173"/>
  <c r="BE180"/>
  <c r="BE191"/>
  <c r="BE240"/>
  <c r="BE270"/>
  <c r="BE302"/>
  <c r="BE318"/>
  <c r="BE338"/>
  <c r="BE341"/>
  <c r="BE347"/>
  <c r="BE380"/>
  <c r="BE393"/>
  <c r="BE420"/>
  <c r="BE423"/>
  <c r="BE454"/>
  <c r="BE474"/>
  <c r="BE477"/>
  <c r="BE484"/>
  <c r="BE491"/>
  <c i="6" r="BE164"/>
  <c r="BE194"/>
  <c r="BE197"/>
  <c r="BE272"/>
  <c r="BE274"/>
  <c r="BE280"/>
  <c r="BE285"/>
  <c r="BE332"/>
  <c r="BE336"/>
  <c r="BE344"/>
  <c r="BE353"/>
  <c r="BE357"/>
  <c r="BK404"/>
  <c r="J404"/>
  <c r="J111"/>
  <c i="7" r="J120"/>
  <c r="BE151"/>
  <c r="BE172"/>
  <c r="BE175"/>
  <c r="BE209"/>
  <c r="BE239"/>
  <c r="BE240"/>
  <c r="BE276"/>
  <c r="BE281"/>
  <c r="BE287"/>
  <c r="BK291"/>
  <c r="BK290"/>
  <c r="J290"/>
  <c r="J105"/>
  <c i="8" r="J89"/>
  <c r="BE129"/>
  <c r="BE144"/>
  <c r="BE147"/>
  <c r="BE168"/>
  <c r="BE171"/>
  <c r="BE234"/>
  <c r="BE251"/>
  <c r="BK274"/>
  <c r="J274"/>
  <c r="J106"/>
  <c i="9" r="E85"/>
  <c r="F92"/>
  <c i="2" r="BE147"/>
  <c r="BE150"/>
  <c r="BE184"/>
  <c r="BE193"/>
  <c r="BE215"/>
  <c r="BE235"/>
  <c r="BE238"/>
  <c r="BE253"/>
  <c r="BE299"/>
  <c r="BE301"/>
  <c r="BE330"/>
  <c r="BE334"/>
  <c r="BE352"/>
  <c r="BE366"/>
  <c r="BE378"/>
  <c r="BK377"/>
  <c r="J377"/>
  <c r="J103"/>
  <c i="3" r="E117"/>
  <c r="BE147"/>
  <c r="BE176"/>
  <c r="BE181"/>
  <c r="BE198"/>
  <c r="BE253"/>
  <c r="BE256"/>
  <c r="BE268"/>
  <c r="BE292"/>
  <c r="BE295"/>
  <c r="BE333"/>
  <c r="BE345"/>
  <c r="BE371"/>
  <c r="BE374"/>
  <c i="4" r="BE141"/>
  <c r="BE176"/>
  <c r="BE228"/>
  <c r="BE259"/>
  <c r="BE287"/>
  <c r="BE315"/>
  <c r="BE322"/>
  <c r="BE334"/>
  <c r="BK385"/>
  <c r="J385"/>
  <c r="J103"/>
  <c i="5" r="J89"/>
  <c r="BE160"/>
  <c r="BE256"/>
  <c r="BE293"/>
  <c r="BE327"/>
  <c r="BE350"/>
  <c r="BE401"/>
  <c r="BE466"/>
  <c r="BE499"/>
  <c r="BE501"/>
  <c i="6" r="J125"/>
  <c r="BE146"/>
  <c r="BE152"/>
  <c r="BE252"/>
  <c r="BE284"/>
  <c r="BE305"/>
  <c r="BE349"/>
  <c r="BE372"/>
  <c i="7" r="F123"/>
  <c r="BE129"/>
  <c r="BE177"/>
  <c r="BE183"/>
  <c r="BE187"/>
  <c r="BE221"/>
  <c r="BE248"/>
  <c r="BE251"/>
  <c i="2" r="J89"/>
  <c r="BE135"/>
  <c r="BE138"/>
  <c r="BE176"/>
  <c r="BE209"/>
  <c r="BE276"/>
  <c r="BE307"/>
  <c r="BE309"/>
  <c r="BE326"/>
  <c r="BE355"/>
  <c r="BE361"/>
  <c r="BE382"/>
  <c i="3" r="J89"/>
  <c r="F124"/>
  <c r="BE130"/>
  <c r="BE141"/>
  <c r="BE144"/>
  <c r="BE150"/>
  <c r="BE184"/>
  <c r="BE204"/>
  <c r="BE206"/>
  <c r="BE262"/>
  <c r="BE326"/>
  <c r="BE330"/>
  <c r="BE362"/>
  <c r="BE368"/>
  <c i="4" r="BE187"/>
  <c r="BE193"/>
  <c r="BE212"/>
  <c r="BE276"/>
  <c r="BE301"/>
  <c r="BE330"/>
  <c r="BE337"/>
  <c r="BE341"/>
  <c r="BE368"/>
  <c r="BE382"/>
  <c r="BE393"/>
  <c i="5" r="BE154"/>
  <c r="BE203"/>
  <c r="BE216"/>
  <c r="BE224"/>
  <c r="BE246"/>
  <c r="BE261"/>
  <c r="BE372"/>
  <c r="BE397"/>
  <c r="BE399"/>
  <c r="BE415"/>
  <c r="BE457"/>
  <c r="BE468"/>
  <c r="BE471"/>
  <c r="BE495"/>
  <c r="BE504"/>
  <c r="BE516"/>
  <c r="BK483"/>
  <c r="J483"/>
  <c r="J104"/>
  <c i="6" r="BE161"/>
  <c r="BE202"/>
  <c r="BE214"/>
  <c r="BE217"/>
  <c r="BE240"/>
  <c r="BE259"/>
  <c r="BE268"/>
  <c r="BE278"/>
  <c r="BE291"/>
  <c r="BE293"/>
  <c r="BE314"/>
  <c r="BE340"/>
  <c r="BE378"/>
  <c r="BE400"/>
  <c r="BE405"/>
  <c i="7" r="E116"/>
  <c r="BE143"/>
  <c r="BE159"/>
  <c r="BE224"/>
  <c r="BE265"/>
  <c i="8" r="E116"/>
  <c r="BE132"/>
  <c r="BE152"/>
  <c r="BE155"/>
  <c r="BE185"/>
  <c r="BE195"/>
  <c r="BE206"/>
  <c r="BE210"/>
  <c r="BE215"/>
  <c r="BE237"/>
  <c r="BE243"/>
  <c r="BE265"/>
  <c r="BK260"/>
  <c r="J260"/>
  <c r="J102"/>
  <c i="9" r="BE126"/>
  <c r="BE131"/>
  <c r="BE141"/>
  <c i="2" r="BE187"/>
  <c r="BE206"/>
  <c r="BE259"/>
  <c r="BE262"/>
  <c r="BE272"/>
  <c r="BE279"/>
  <c r="BE283"/>
  <c r="BE295"/>
  <c r="BE297"/>
  <c r="BE303"/>
  <c r="BE305"/>
  <c r="BE322"/>
  <c i="3" r="BE178"/>
  <c r="BE193"/>
  <c r="BE209"/>
  <c r="BE220"/>
  <c r="BE242"/>
  <c r="BE259"/>
  <c r="BE287"/>
  <c r="BE309"/>
  <c r="BE348"/>
  <c r="BE351"/>
  <c r="BE357"/>
  <c r="BE378"/>
  <c r="BE385"/>
  <c r="BE392"/>
  <c i="4" r="J89"/>
  <c r="F124"/>
  <c r="BE144"/>
  <c r="BE215"/>
  <c r="BE218"/>
  <c r="BE235"/>
  <c r="BE242"/>
  <c r="BE247"/>
  <c r="BE250"/>
  <c r="BE303"/>
  <c r="BE305"/>
  <c r="BE312"/>
  <c r="BE365"/>
  <c r="BE373"/>
  <c r="BE376"/>
  <c r="BE386"/>
  <c i="5" r="BE146"/>
  <c r="BE200"/>
  <c r="BE210"/>
  <c r="BE220"/>
  <c r="BE222"/>
  <c r="BE237"/>
  <c r="BE278"/>
  <c r="BE280"/>
  <c r="BE322"/>
  <c r="BE355"/>
  <c r="BE359"/>
  <c r="BE363"/>
  <c r="BE405"/>
  <c i="6" r="BE134"/>
  <c r="BE143"/>
  <c r="BE180"/>
  <c r="BE220"/>
  <c r="BE246"/>
  <c r="BE286"/>
  <c r="BE295"/>
  <c r="BE302"/>
  <c r="BE317"/>
  <c r="BE320"/>
  <c r="BE326"/>
  <c r="BE329"/>
  <c r="BE397"/>
  <c i="7" r="BE157"/>
  <c r="BE286"/>
  <c r="BE292"/>
  <c i="8" r="F92"/>
  <c r="BE135"/>
  <c r="BE163"/>
  <c r="BE166"/>
  <c r="BE180"/>
  <c r="BE202"/>
  <c r="BE212"/>
  <c r="BE226"/>
  <c r="BE231"/>
  <c r="BE254"/>
  <c r="BE257"/>
  <c r="BE268"/>
  <c r="BE275"/>
  <c i="9" r="BK140"/>
  <c r="J140"/>
  <c r="J100"/>
  <c i="2" r="BE141"/>
  <c r="BE144"/>
  <c r="BE153"/>
  <c r="BE170"/>
  <c r="BE198"/>
  <c r="BE223"/>
  <c r="BE256"/>
  <c r="BE265"/>
  <c r="BE287"/>
  <c r="BE315"/>
  <c r="BE318"/>
  <c i="3" r="BE153"/>
  <c r="BE212"/>
  <c r="BE223"/>
  <c r="BE265"/>
  <c r="BE297"/>
  <c r="BE299"/>
  <c r="BE318"/>
  <c r="BE340"/>
  <c r="BE360"/>
  <c r="BK391"/>
  <c r="BK390"/>
  <c r="J390"/>
  <c r="J106"/>
  <c i="4" r="BE130"/>
  <c i="6" r="BE140"/>
  <c r="BE174"/>
  <c r="BE185"/>
  <c r="BE188"/>
  <c r="BE270"/>
  <c r="BE289"/>
  <c r="BE299"/>
  <c r="BE392"/>
  <c i="7" r="BE135"/>
  <c r="BE231"/>
  <c r="BE257"/>
  <c r="BE260"/>
  <c r="BE263"/>
  <c r="BE271"/>
  <c i="8" r="BE190"/>
  <c r="BE198"/>
  <c r="BE261"/>
  <c i="9" r="BE146"/>
  <c i="2" r="BE160"/>
  <c r="BE245"/>
  <c r="BE268"/>
  <c r="BE292"/>
  <c r="BE312"/>
  <c r="BE372"/>
  <c r="BE374"/>
  <c r="BK391"/>
  <c r="BK390"/>
  <c r="J390"/>
  <c r="J106"/>
  <c i="3" r="BE160"/>
  <c r="BE175"/>
  <c r="BE235"/>
  <c r="BE250"/>
  <c r="BE312"/>
  <c r="BE365"/>
  <c r="BK377"/>
  <c r="J377"/>
  <c r="J103"/>
  <c i="4" r="E85"/>
  <c r="BE147"/>
  <c r="BE170"/>
  <c r="BE175"/>
  <c r="BE178"/>
  <c r="BE181"/>
  <c r="BE198"/>
  <c r="BE204"/>
  <c r="BE206"/>
  <c r="BE209"/>
  <c r="BE253"/>
  <c r="BE256"/>
  <c r="BE265"/>
  <c r="BE268"/>
  <c r="BK399"/>
  <c r="BK398"/>
  <c r="J398"/>
  <c r="J106"/>
  <c i="5" r="BE134"/>
  <c r="BE148"/>
  <c r="BE151"/>
  <c r="BE157"/>
  <c r="BE229"/>
  <c r="BE234"/>
  <c r="BE249"/>
  <c r="BE252"/>
  <c r="BE264"/>
  <c r="BE314"/>
  <c r="BE332"/>
  <c r="BE344"/>
  <c r="BE440"/>
  <c r="BE460"/>
  <c r="BE462"/>
  <c r="BE509"/>
  <c i="6" r="E121"/>
  <c r="BE137"/>
  <c r="BE155"/>
  <c r="BE200"/>
  <c r="BE224"/>
  <c r="BE243"/>
  <c r="BE255"/>
  <c r="BE297"/>
  <c r="BE363"/>
  <c r="BE366"/>
  <c i="7" r="BE138"/>
  <c r="BE148"/>
  <c r="BE154"/>
  <c r="BE180"/>
  <c r="BE194"/>
  <c r="BE198"/>
  <c r="BE206"/>
  <c r="BE216"/>
  <c r="BE233"/>
  <c r="BE235"/>
  <c r="BE254"/>
  <c r="BE288"/>
  <c r="BK186"/>
  <c r="J186"/>
  <c r="J99"/>
  <c i="8" r="BE158"/>
  <c r="BE160"/>
  <c r="BE223"/>
  <c r="BE246"/>
  <c r="BE248"/>
  <c i="9" r="J89"/>
  <c r="BE128"/>
  <c r="BE144"/>
  <c i="3" r="BE135"/>
  <c r="BE138"/>
  <c r="BE187"/>
  <c r="BE215"/>
  <c r="BE218"/>
  <c r="BE238"/>
  <c r="BE272"/>
  <c r="BE276"/>
  <c r="BE279"/>
  <c r="BE283"/>
  <c r="BE303"/>
  <c r="BE305"/>
  <c i="4" r="BE135"/>
  <c r="BE153"/>
  <c r="BE160"/>
  <c r="BE167"/>
  <c r="BE220"/>
  <c r="BE223"/>
  <c r="BE272"/>
  <c r="BE292"/>
  <c r="BE295"/>
  <c r="BE297"/>
  <c r="BE299"/>
  <c r="BE318"/>
  <c r="BE326"/>
  <c r="BE370"/>
  <c i="5" r="BE144"/>
  <c r="BE163"/>
  <c r="BE183"/>
  <c r="BE214"/>
  <c r="BE218"/>
  <c r="BE296"/>
  <c r="BE308"/>
  <c r="BE311"/>
  <c r="BE335"/>
  <c r="BE367"/>
  <c r="BE385"/>
  <c r="BE388"/>
  <c r="BE390"/>
  <c r="BE403"/>
  <c r="BE427"/>
  <c r="BE444"/>
  <c r="BE448"/>
  <c r="BE451"/>
  <c r="BE480"/>
  <c r="BE497"/>
  <c r="BE498"/>
  <c r="BE513"/>
  <c r="BE522"/>
  <c r="BK521"/>
  <c r="J521"/>
  <c r="J111"/>
  <c i="6" r="BE149"/>
  <c r="BE177"/>
  <c r="BE205"/>
  <c r="BE227"/>
  <c r="BE232"/>
  <c r="BE237"/>
  <c r="BE249"/>
  <c r="BE311"/>
  <c r="BE323"/>
  <c r="BE381"/>
  <c i="7" r="BE132"/>
  <c r="BE161"/>
  <c r="BE164"/>
  <c r="BE169"/>
  <c r="BE203"/>
  <c r="BE213"/>
  <c r="BE228"/>
  <c r="BE238"/>
  <c r="BE243"/>
  <c i="2" r="E85"/>
  <c r="BE167"/>
  <c r="BE337"/>
  <c r="BE341"/>
  <c r="BE349"/>
  <c r="BE358"/>
  <c r="BE385"/>
  <c r="BE392"/>
  <c i="3" r="BE167"/>
  <c r="BE170"/>
  <c r="BE201"/>
  <c r="BE228"/>
  <c r="BE247"/>
  <c r="BE307"/>
  <c r="BE322"/>
  <c r="BE336"/>
  <c r="BE382"/>
  <c i="4" r="BE138"/>
  <c r="BE150"/>
  <c r="BE201"/>
  <c r="BE238"/>
  <c r="BE262"/>
  <c r="BE279"/>
  <c r="BE283"/>
  <c r="BE349"/>
  <c r="BE352"/>
  <c r="BE358"/>
  <c r="BE362"/>
  <c r="BE400"/>
  <c i="5" r="BE142"/>
  <c r="BE192"/>
  <c r="BE195"/>
  <c r="BE226"/>
  <c r="BE232"/>
  <c r="BE243"/>
  <c r="BE259"/>
  <c r="BE276"/>
  <c r="BE283"/>
  <c r="BE287"/>
  <c r="BE290"/>
  <c r="BE299"/>
  <c r="BE376"/>
  <c r="BE395"/>
  <c r="BE407"/>
  <c r="BE409"/>
  <c r="BE412"/>
  <c r="BE417"/>
  <c r="BE431"/>
  <c r="BE435"/>
  <c r="BE488"/>
  <c i="6" r="F92"/>
  <c r="BE171"/>
  <c r="BE182"/>
  <c r="BE191"/>
  <c r="BE208"/>
  <c r="BE263"/>
  <c r="BE276"/>
  <c r="BE282"/>
  <c r="BE308"/>
  <c r="BE360"/>
  <c r="BE370"/>
  <c r="BE375"/>
  <c r="BE385"/>
  <c r="BE389"/>
  <c r="BK384"/>
  <c r="J384"/>
  <c r="J105"/>
  <c i="7" r="BE245"/>
  <c i="8" r="BE141"/>
  <c r="BE174"/>
  <c r="BE204"/>
  <c r="BE208"/>
  <c r="BE219"/>
  <c r="BE240"/>
  <c i="9" r="BE124"/>
  <c r="BE133"/>
  <c r="BE135"/>
  <c r="BE138"/>
  <c i="2" r="J34"/>
  <c i="1" r="AW95"/>
  <c i="2" r="F36"/>
  <c i="1" r="BC95"/>
  <c i="2" r="F37"/>
  <c i="1" r="BD95"/>
  <c i="6" r="J34"/>
  <c i="1" r="AW99"/>
  <c i="5" r="F37"/>
  <c i="1" r="BD98"/>
  <c i="3" r="F34"/>
  <c i="1" r="BA96"/>
  <c i="7" r="F35"/>
  <c i="1" r="BB100"/>
  <c i="9" r="F37"/>
  <c i="1" r="BD102"/>
  <c i="4" r="F36"/>
  <c i="1" r="BC97"/>
  <c i="5" r="J34"/>
  <c i="1" r="AW98"/>
  <c i="9" r="F34"/>
  <c i="1" r="BA102"/>
  <c i="2" r="F35"/>
  <c i="1" r="BB95"/>
  <c i="6" r="F35"/>
  <c i="1" r="BB99"/>
  <c i="4" r="F37"/>
  <c i="1" r="BD97"/>
  <c i="8" r="F36"/>
  <c i="1" r="BC101"/>
  <c i="4" r="F34"/>
  <c i="1" r="BA97"/>
  <c i="7" r="F34"/>
  <c i="1" r="BA100"/>
  <c i="9" r="F36"/>
  <c i="1" r="BC102"/>
  <c i="2" r="F34"/>
  <c i="1" r="BA95"/>
  <c i="4" r="F35"/>
  <c i="1" r="BB97"/>
  <c i="6" r="F34"/>
  <c i="1" r="BA99"/>
  <c i="4" r="J34"/>
  <c i="1" r="AW97"/>
  <c i="8" r="F37"/>
  <c i="1" r="BD101"/>
  <c i="7" r="F36"/>
  <c i="1" r="BC100"/>
  <c i="3" r="F35"/>
  <c i="1" r="BB96"/>
  <c i="3" r="J34"/>
  <c i="1" r="AW96"/>
  <c i="8" r="J34"/>
  <c i="1" r="AW101"/>
  <c i="8" r="F34"/>
  <c i="1" r="BA101"/>
  <c i="3" r="F37"/>
  <c i="1" r="BD96"/>
  <c i="3" r="F36"/>
  <c i="1" r="BC96"/>
  <c i="5" r="F35"/>
  <c i="1" r="BB98"/>
  <c i="9" r="J34"/>
  <c i="1" r="AW102"/>
  <c i="5" r="F34"/>
  <c i="1" r="BA98"/>
  <c i="9" r="F35"/>
  <c i="1" r="BB102"/>
  <c i="7" r="F37"/>
  <c i="1" r="BD100"/>
  <c i="6" r="F36"/>
  <c i="1" r="BC99"/>
  <c i="5" r="F36"/>
  <c i="1" r="BC98"/>
  <c i="6" r="F37"/>
  <c i="1" r="BD99"/>
  <c i="7" r="J34"/>
  <c i="1" r="AW100"/>
  <c i="8" r="F35"/>
  <c i="1" r="BB101"/>
  <c i="5" l="1" r="BK486"/>
  <c r="J486"/>
  <c r="J105"/>
  <c i="4" r="T128"/>
  <c r="T127"/>
  <c i="7" r="P127"/>
  <c r="P126"/>
  <c i="1" r="AU100"/>
  <c i="3" r="P128"/>
  <c r="P127"/>
  <c i="1" r="AU96"/>
  <c i="7" r="T126"/>
  <c i="3" r="T128"/>
  <c r="T127"/>
  <c i="9" r="R122"/>
  <c r="R121"/>
  <c i="5" r="R132"/>
  <c i="4" r="R128"/>
  <c r="R127"/>
  <c i="8" r="BK127"/>
  <c r="J127"/>
  <c r="J97"/>
  <c i="5" r="P131"/>
  <c i="1" r="AU98"/>
  <c i="9" r="T122"/>
  <c r="T121"/>
  <c i="2" r="P128"/>
  <c r="P127"/>
  <c i="1" r="AU95"/>
  <c i="6" r="P132"/>
  <c r="P131"/>
  <c i="1" r="AU99"/>
  <c i="6" r="T132"/>
  <c r="T131"/>
  <c i="5" r="R486"/>
  <c i="8" r="T127"/>
  <c r="T126"/>
  <c i="3" r="BK128"/>
  <c r="J128"/>
  <c r="J97"/>
  <c i="5" r="T132"/>
  <c r="T131"/>
  <c i="2" r="R128"/>
  <c r="R127"/>
  <c i="9" r="P122"/>
  <c r="P121"/>
  <c i="1" r="AU102"/>
  <c i="7" r="R127"/>
  <c r="R126"/>
  <c i="6" r="BK132"/>
  <c r="J132"/>
  <c r="J97"/>
  <c i="2" r="J391"/>
  <c r="J107"/>
  <c i="6" r="J133"/>
  <c r="J98"/>
  <c r="BK395"/>
  <c r="J395"/>
  <c r="J108"/>
  <c i="7" r="BK127"/>
  <c r="J127"/>
  <c r="J97"/>
  <c i="8" r="J128"/>
  <c r="J98"/>
  <c i="2" r="BK380"/>
  <c r="J380"/>
  <c r="J104"/>
  <c i="5" r="BK132"/>
  <c r="BK520"/>
  <c r="J520"/>
  <c r="J110"/>
  <c i="2" r="BK128"/>
  <c r="BK127"/>
  <c r="J127"/>
  <c r="J96"/>
  <c i="4" r="J399"/>
  <c r="J107"/>
  <c i="6" r="J388"/>
  <c r="J107"/>
  <c i="7" r="J291"/>
  <c r="J106"/>
  <c i="8" r="BK263"/>
  <c r="J263"/>
  <c r="J103"/>
  <c i="3" r="J129"/>
  <c r="J98"/>
  <c r="J381"/>
  <c r="J105"/>
  <c i="4" r="BK388"/>
  <c r="J388"/>
  <c r="J104"/>
  <c i="6" r="BK403"/>
  <c r="J403"/>
  <c r="J110"/>
  <c i="7" r="J220"/>
  <c r="J104"/>
  <c i="9" r="BK122"/>
  <c r="J122"/>
  <c r="J97"/>
  <c i="3" r="J391"/>
  <c r="J107"/>
  <c i="5" r="J487"/>
  <c r="J106"/>
  <c i="8" r="BK273"/>
  <c r="J273"/>
  <c r="J105"/>
  <c i="4" r="BK128"/>
  <c r="BK127"/>
  <c r="J127"/>
  <c r="J96"/>
  <c i="5" r="BK511"/>
  <c r="J511"/>
  <c r="J108"/>
  <c i="6" r="F33"/>
  <c i="1" r="AZ99"/>
  <c i="5" r="F33"/>
  <c i="1" r="AZ98"/>
  <c i="7" r="J33"/>
  <c i="1" r="AV100"/>
  <c r="AT100"/>
  <c r="BC94"/>
  <c r="W32"/>
  <c i="4" r="F33"/>
  <c i="1" r="AZ97"/>
  <c i="8" r="J33"/>
  <c i="1" r="AV101"/>
  <c r="AT101"/>
  <c i="2" r="J33"/>
  <c i="1" r="AV95"/>
  <c r="AT95"/>
  <c r="BA94"/>
  <c r="W30"/>
  <c i="3" r="J33"/>
  <c i="1" r="AV96"/>
  <c r="AT96"/>
  <c i="7" r="F33"/>
  <c i="1" r="AZ100"/>
  <c i="9" r="F33"/>
  <c i="1" r="AZ102"/>
  <c i="4" r="J33"/>
  <c i="1" r="AV97"/>
  <c r="AT97"/>
  <c i="9" r="J33"/>
  <c i="1" r="AV102"/>
  <c r="AT102"/>
  <c i="5" r="J33"/>
  <c i="1" r="AV98"/>
  <c r="AT98"/>
  <c r="BB94"/>
  <c r="W31"/>
  <c i="2" r="F33"/>
  <c i="1" r="AZ95"/>
  <c i="8" r="F33"/>
  <c i="1" r="AZ101"/>
  <c r="BD94"/>
  <c r="W33"/>
  <c i="3" r="F33"/>
  <c i="1" r="AZ96"/>
  <c i="6" r="J33"/>
  <c i="1" r="AV99"/>
  <c r="AT99"/>
  <c i="5" l="1" r="R131"/>
  <c r="BK131"/>
  <c r="J131"/>
  <c i="4" r="J128"/>
  <c r="J97"/>
  <c i="9" r="BK121"/>
  <c r="J121"/>
  <c r="J96"/>
  <c i="2" r="J128"/>
  <c r="J97"/>
  <c i="5" r="J132"/>
  <c r="J97"/>
  <c i="3" r="BK127"/>
  <c r="J127"/>
  <c r="J96"/>
  <c i="6" r="BK131"/>
  <c r="J131"/>
  <c i="7" r="BK126"/>
  <c r="J126"/>
  <c i="8" r="BK126"/>
  <c r="J126"/>
  <c r="J96"/>
  <c i="4" r="J30"/>
  <c i="1" r="AG97"/>
  <c r="AN97"/>
  <c r="AX94"/>
  <c i="2" r="J30"/>
  <c i="1" r="AG95"/>
  <c r="AN95"/>
  <c r="AW94"/>
  <c r="AK30"/>
  <c i="7" r="J30"/>
  <c i="1" r="AG100"/>
  <c r="AN100"/>
  <c i="5" r="J30"/>
  <c i="1" r="AG98"/>
  <c r="AN98"/>
  <c r="AZ94"/>
  <c r="AV94"/>
  <c r="AK29"/>
  <c i="6" r="J30"/>
  <c i="1" r="AG99"/>
  <c r="AN99"/>
  <c r="AU94"/>
  <c r="AY94"/>
  <c i="7" l="1" r="J96"/>
  <c i="2" r="J39"/>
  <c i="5" r="J96"/>
  <c i="4" r="J39"/>
  <c i="6" r="J96"/>
  <c i="7" r="J39"/>
  <c i="6" r="J39"/>
  <c i="5" r="J39"/>
  <c i="1" r="W29"/>
  <c i="3" r="J30"/>
  <c i="1" r="AG96"/>
  <c r="AN96"/>
  <c i="8" r="J30"/>
  <c i="1" r="AG101"/>
  <c r="AN101"/>
  <c r="AT94"/>
  <c i="9" r="J30"/>
  <c i="1" r="AG102"/>
  <c r="AN102"/>
  <c i="3" l="1" r="J39"/>
  <c i="9" r="J39"/>
  <c i="8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<sst xmlns="http://schemas.openxmlformats.org/spreadsheetml/2006/main">
  <si>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</si>
  <si>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</si>
  <si>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</si>
  <si>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</si>
  <si>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</si>
  <si>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{1a68941b-fcdf-4029-859f-fff31e4339d5}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</si>
  <si>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</si>
  <si>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</si>
  <si>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</si>
  <si>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</si>
  <si>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</si>
  <si>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</si>
  <si>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</si>
  <si>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</si>
  <si>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</si>
  <si>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</si>
  <si>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</si>
  <si>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Rozšíření parkovacích míst mezi bytovými domy ul. Vinohradská, Litvínov</t>
  </si>
  <si>
    <t>KSO:</t>
  </si>
  <si>
    <t>CC-CZ:</t>
  </si>
  <si>
    <t>Místo:</t>
  </si>
  <si>
    <t>město Litvínov</t>
  </si>
  <si>
    <t>Datum:</t>
  </si>
  <si>
    <t>19. 1. 2021</t>
  </si>
  <si>
    <t>Zadavatel:</t>
  </si>
  <si>
    <t>IČ:</t>
  </si>
  <si>
    <t>00266027</t>
  </si>
  <si>
    <t>Město Litvínov, Náměstí Míru 11, 43601 Litvínov</t>
  </si>
  <si>
    <t>DIČ:</t>
  </si>
  <si>
    <t>Uchazeč:</t>
  </si>
  <si>
    <t>Vyplň údaj</t>
  </si>
  <si>
    <t>Projektant:</t>
  </si>
  <si>
    <t xml:space="preserve">Ing. Ota Vettermann ČKAIT  0402018</t>
  </si>
  <si>
    <t>True</t>
  </si>
  <si>
    <t>Zpracovatel:</t>
  </si>
  <si>
    <t>28738217</t>
  </si>
  <si>
    <t>MESSOR s.r.o.</t>
  </si>
  <si>
    <t>CZ28738217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</si>
  <si>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</si>
  <si>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</si>
  <si>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</si>
  <si>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</si>
  <si>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</si>
  <si>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</si>
  <si>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</si>
  <si>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</si>
  <si>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</si>
  <si>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</si>
  <si>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</si>
  <si>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</si>
  <si>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</si>
  <si>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</si>
  <si>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</si>
  <si>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</si>
  <si>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</si>
  <si>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</si>
  <si>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</si>
  <si>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</si>
  <si>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</si>
  <si>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</si>
  <si>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</si>
  <si>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</si>
  <si>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</si>
  <si>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</si>
  <si>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</si>
  <si>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</si>
  <si>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</si>
  <si>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</si>
  <si>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</si>
  <si>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</si>
  <si>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</si>
  <si>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</si>
  <si>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</si>
  <si>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</si>
  <si>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</si>
  <si>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</si>
  <si>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</si>
  <si>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</si>
  <si>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</si>
  <si>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</si>
  <si>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</si>
  <si>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</si>
  <si>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</si>
  <si>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</si>
  <si>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A1</t>
  </si>
  <si>
    <t>Objekty pozemních komunikací</t>
  </si>
  <si>
    <t>STA</t>
  </si>
  <si>
    <t>1</t>
  </si>
  <si>
    <t>{d1066c32-2697-4b18-b61e-557992622419}</t>
  </si>
  <si>
    <t>2</t>
  </si>
  <si>
    <t>A2</t>
  </si>
  <si>
    <t>{28196881-55e7-4325-b803-399b82871fe8}</t>
  </si>
  <si>
    <t>A3</t>
  </si>
  <si>
    <t>{d2a485f8-4305-402c-b5ab-d430f4663202}</t>
  </si>
  <si>
    <t>A4</t>
  </si>
  <si>
    <t>{fb22b680-cc42-4791-aa6b-7fe7515bcf08}</t>
  </si>
  <si>
    <t>A</t>
  </si>
  <si>
    <t>{ffeff126-fda1-4ff8-9b98-2e24ec222f41}</t>
  </si>
  <si>
    <t>A-A4</t>
  </si>
  <si>
    <t>Osvětlení pozemní komunikace</t>
  </si>
  <si>
    <t>{44572745-e469-4824-80ef-3da18736d52f}</t>
  </si>
  <si>
    <t>B</t>
  </si>
  <si>
    <t>{99bd9f32-6deb-4ad2-a644-5c7f7f062a41}</t>
  </si>
  <si>
    <t>C</t>
  </si>
  <si>
    <t>VRN</t>
  </si>
  <si>
    <t>{fb00c766-6416-4df9-950d-8d3a45a22b2a}</t>
  </si>
  <si>
    <t>KRYCÍ LIST SOUPISU PRACÍ</t>
  </si>
  <si>
    <t>Objekt:</t>
  </si>
  <si>
    <t>A1 - Objekty pozemních komunikací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</si>
  <si>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</si>
  <si>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</si>
  <si>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</si>
  <si>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</si>
  <si>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</si>
  <si>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</si>
  <si>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</si>
  <si>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</si>
  <si>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</si>
  <si>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</si>
  <si>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</si>
  <si>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</si>
  <si>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</si>
  <si>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22-M - Montáže technologických zařízení pro dopravní stavby</t>
  </si>
  <si>
    <t>VRN - Vedlejší rozpočtové náklady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</si>
  <si>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</si>
  <si>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</si>
  <si>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</si>
  <si>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</si>
  <si>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</si>
  <si>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</si>
  <si>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</si>
  <si>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</si>
  <si>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</si>
  <si>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</si>
  <si>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</si>
  <si>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</si>
  <si>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</si>
  <si>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</si>
  <si>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</si>
  <si>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</si>
  <si>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</si>
  <si>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</si>
  <si>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M</t>
  </si>
  <si>
    <t>10364101</t>
  </si>
  <si>
    <t xml:space="preserve">zemina pro terénní úpravy -  ornice</t>
  </si>
  <si>
    <t>t</t>
  </si>
  <si>
    <t>CS ÚRS 2019 01</t>
  </si>
  <si>
    <t>8</t>
  </si>
  <si>
    <t>4</t>
  </si>
  <si>
    <t>-1605193097</t>
  </si>
  <si>
    <t>PP</t>
  </si>
  <si>
    <t>VV</t>
  </si>
  <si>
    <t>"výsadba strom"2*0,5*1,1*1,5</t>
  </si>
  <si>
    <t>"travnaté plochy- doplnění 50%"438,3*0,15*1,1*1,5*0,5</t>
  </si>
  <si>
    <t>Součet</t>
  </si>
  <si>
    <t>K</t>
  </si>
  <si>
    <t>113106123</t>
  </si>
  <si>
    <t>Rozebrání dlažeb ze zámkových dlaždic komunikací pro pěší ručně</t>
  </si>
  <si>
    <t>m2</t>
  </si>
  <si>
    <t>CS ÚRS 2021 01</t>
  </si>
  <si>
    <t>-1737047677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</si>
  <si>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</si>
  <si>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14,2</t>
  </si>
  <si>
    <t>3</t>
  </si>
  <si>
    <t>113107332</t>
  </si>
  <si>
    <t>Odstranění podkladu z betonu prostého tl 300 mm strojně pl do 50 m2</t>
  </si>
  <si>
    <t>-774791648</t>
  </si>
  <si>
    <t>Odstranění podkladů nebo krytů strojně plochy jednotlivě do 50 m2 s přemístěním hmot na skládku na vzdálenost do 3 m nebo s naložením na dopravní prostředek z betonu prostého, o tl. vrstvy přes 150 do 300 mm</t>
  </si>
  <si>
    <t>"obrubník retardér"(5,2+4,5)*0,3</t>
  </si>
  <si>
    <t>113107336</t>
  </si>
  <si>
    <t>Odstranění podkladu z betonu vyztuženého sítěmi tl 150 mm strojně pl do 50 m2</t>
  </si>
  <si>
    <t>-554168702</t>
  </si>
  <si>
    <t>Odstranění podkladů nebo krytů strojně plochy jednotlivě do 50 m2 s přemístěním hmot na skládku na vzdálenost do 3 m nebo s naložením na dopravní prostředek z betonu vyztuženého sítěmi, o tl. vrstvy přes 100 do 150 mm</t>
  </si>
  <si>
    <t>"v zeleni, plocha pod klepadlem"16,6</t>
  </si>
  <si>
    <t>5</t>
  </si>
  <si>
    <t>113154233</t>
  </si>
  <si>
    <t>Frézování živičného krytu tl 50 mm pruh š 2 m pl do 1000 m2 bez překážek v trase</t>
  </si>
  <si>
    <t>-345062323</t>
  </si>
  <si>
    <t xml:space="preserve">Frézování živičného podkladu nebo krytu  s naložením na dopravní prostředek plochy přes 500 do 1 000 m2 bez překážek v trase pruhu šířky přes 1 m do 2 m, tloušťky vrstvy 50 mm</t>
  </si>
  <si>
    <t>218,6</t>
  </si>
  <si>
    <t>6</t>
  </si>
  <si>
    <t>113201112</t>
  </si>
  <si>
    <t>Vytrhání obrub silničních ležatých</t>
  </si>
  <si>
    <t>m</t>
  </si>
  <si>
    <t>35195595</t>
  </si>
  <si>
    <t xml:space="preserve">Vytrhání obrub  s vybouráním lože, s přemístěním hmot na skládku na vzdálenost do 3 m nebo s naložením na dopravní prostředek silničních ležatých</t>
  </si>
  <si>
    <t>118,2+7,1</t>
  </si>
  <si>
    <t>7</t>
  </si>
  <si>
    <t>113204111</t>
  </si>
  <si>
    <t>Vytrhání obrub záhonových</t>
  </si>
  <si>
    <t>-2058490074</t>
  </si>
  <si>
    <t xml:space="preserve">Vytrhání obrub  s vybouráním lože, s přemístěním hmot na skládku na vzdálenost do 3 m nebo s naložením na dopravní prostředek záhonových</t>
  </si>
  <si>
    <t>3,3+9,7+5,9</t>
  </si>
  <si>
    <t>121151113</t>
  </si>
  <si>
    <t>Sejmutí ornice plochy do 500 m2 tl vrstvy do 200 mm strojně</t>
  </si>
  <si>
    <t>-1069342990</t>
  </si>
  <si>
    <t>Sejmutí ornice strojně při souvislé ploše přes 100 do 500 m2, tl. vrstvy do 200 mm</t>
  </si>
  <si>
    <t>"chodník"14,6</t>
  </si>
  <si>
    <t>"parkovací stání"284,5</t>
  </si>
  <si>
    <t>"vsakovací průleh"(1,5+2,5)/2*(27+23)</t>
  </si>
  <si>
    <t>"rozšíření voz"39,2</t>
  </si>
  <si>
    <t>9</t>
  </si>
  <si>
    <t>122252203</t>
  </si>
  <si>
    <t>Odkopávky a prokopávky nezapažené pro silnice a dálnice v hornině třídy těžitelnosti I objem do 100 m3 strojně</t>
  </si>
  <si>
    <t>m3</t>
  </si>
  <si>
    <t>683472952</t>
  </si>
  <si>
    <t>Odkopávky a prokopávky nezapažené pro silnice a dálnice strojně v hornině třídy těžitelnosti I do 100 m3</t>
  </si>
  <si>
    <t>"chodník"(14,6+9,9)*(0,25-0,15)</t>
  </si>
  <si>
    <t>"parkovací stání+točna"284,5*(0,32-0,15)</t>
  </si>
  <si>
    <t>"rozšíření voz"39,2*(0,42-0,15)</t>
  </si>
  <si>
    <t>"sanace podkladu"(284,5+39,2)*0,25</t>
  </si>
  <si>
    <t>10</t>
  </si>
  <si>
    <t>125253101</t>
  </si>
  <si>
    <t>Vykopávky melioračních kanálů pro meliorace zemědělské v hornině třídy těžitelnosti I, skupiny 3</t>
  </si>
  <si>
    <t>-333184048</t>
  </si>
  <si>
    <t>Vykopávky melioračních kanálů přívodních (závlahových) nebo odpadních pro jakoukoliv šířku kanálu, jeho hloubku a množství vykopávky pro zemědělské meliorace v hornině třídy těžitelnosti I skupiny 3</t>
  </si>
  <si>
    <t>"vsakovací průleh"(1,5+2,5)/2*(0,7-0,15)*(27+23)</t>
  </si>
  <si>
    <t>11</t>
  </si>
  <si>
    <t>131203101</t>
  </si>
  <si>
    <t>Hloubení jam ručním nebo pneum nářadím v soudržných horninách tř. 3</t>
  </si>
  <si>
    <t>-1288506947</t>
  </si>
  <si>
    <t xml:space="preserve">Hloubení zapažených i nezapažených jam ručním nebo pneumatickým nářadím  s urovnáním dna do předepsaného profilu a spádu v horninách tř. 3 soudržných</t>
  </si>
  <si>
    <t>"strom"2*0,5</t>
  </si>
  <si>
    <t>"dopravní zančky"0,5*0,5*0,8*2</t>
  </si>
  <si>
    <t>12</t>
  </si>
  <si>
    <t>0264044R1</t>
  </si>
  <si>
    <t>Craraegus laevigata ipauls scarlet 150-200cm, obv.kmene 12-14cm</t>
  </si>
  <si>
    <t>kus</t>
  </si>
  <si>
    <t>569426385</t>
  </si>
  <si>
    <t>13</t>
  </si>
  <si>
    <t>02650381</t>
  </si>
  <si>
    <t>Jeřáb ptačí /Sorbus aucuparia/ 150-200cm</t>
  </si>
  <si>
    <t>671520647</t>
  </si>
  <si>
    <t>14</t>
  </si>
  <si>
    <t>60591253</t>
  </si>
  <si>
    <t>kůl vyvazovací dřevěný impregnovaný D 8cm dl 2m</t>
  </si>
  <si>
    <t>536990382</t>
  </si>
  <si>
    <t>2*3</t>
  </si>
  <si>
    <t>10391100</t>
  </si>
  <si>
    <t>kůra mulčovací VL</t>
  </si>
  <si>
    <t>-520508189</t>
  </si>
  <si>
    <t>2*0,2*2</t>
  </si>
  <si>
    <t>16</t>
  </si>
  <si>
    <t>61894010</t>
  </si>
  <si>
    <t>síť kokosová (400 g/m2) 2x50m</t>
  </si>
  <si>
    <t>-1303947466</t>
  </si>
  <si>
    <t>2*1,5*1</t>
  </si>
  <si>
    <t>17</t>
  </si>
  <si>
    <t>132151102</t>
  </si>
  <si>
    <t xml:space="preserve">Hloubení rýh nezapažených  š do 800 mm v hornině třídy těžitelnosti I, skupiny 1 a 2 objem do 50 m3 strojně</t>
  </si>
  <si>
    <t>-818436407</t>
  </si>
  <si>
    <t>Hloubení nezapažených rýh šířky do 800 mm strojně s urovnáním dna do předepsaného profilu a spádu v hornině třídy těžitelnosti I skupiny 1 a 2 přes 20 do 50 m3</t>
  </si>
  <si>
    <t>"rozšíření rýhy pro osazení obruby"</t>
  </si>
  <si>
    <t>"silniční"164,4*0,4*0,2</t>
  </si>
  <si>
    <t>"chodníková"(1+48,1+48,9+1,9+9,8)*0,3*0,2</t>
  </si>
  <si>
    <t>18</t>
  </si>
  <si>
    <t>139001101</t>
  </si>
  <si>
    <t>Příplatek za ztížení vykopávky v blízkosti podzemního vedení</t>
  </si>
  <si>
    <t>-1182841472</t>
  </si>
  <si>
    <t>Příplatek k cenám hloubených vykopávek za ztížení vykopávky v blízkosti podzemního vedení nebo výbušnin pro jakoukoliv třídu horniny</t>
  </si>
  <si>
    <t>"kabel OPT"5,6*(1+1)*0,32</t>
  </si>
  <si>
    <t>"kabel NN+DATA+VO"(2,5+1)*(1+1)*0,25</t>
  </si>
  <si>
    <t>19</t>
  </si>
  <si>
    <t>162701105</t>
  </si>
  <si>
    <t>Vodorovné přemístění do 10000 m výkopku/sypaniny z horniny tř. 1 až 4</t>
  </si>
  <si>
    <t>CS ÚRS 2018 01</t>
  </si>
  <si>
    <t>-1191650122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</si>
  <si>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</si>
  <si>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438,3*0,15*0,5+142,3+55+1,4</t>
  </si>
  <si>
    <t>20</t>
  </si>
  <si>
    <t>162701109</t>
  </si>
  <si>
    <t>Příplatek k vodorovnému přemístění výkopku/sypaniny z horniny tř. 1 až 4 ZKD 1000 m přes 10000 m</t>
  </si>
  <si>
    <t>726397886</t>
  </si>
  <si>
    <t xml:space="preserve"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</si>
  <si>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231,573*5 'Přepočtené koeficientem množství</t>
  </si>
  <si>
    <t>171201201</t>
  </si>
  <si>
    <t>Uložení sypaniny na skládky</t>
  </si>
  <si>
    <t>-2004305158</t>
  </si>
  <si>
    <t xml:space="preserve">Uložení sypaniny  na skládky</t>
  </si>
  <si>
    <t>22</t>
  </si>
  <si>
    <t>171201211</t>
  </si>
  <si>
    <t>Poplatek za uložení stavebního odpadu - zeminy a kameniva na skládce</t>
  </si>
  <si>
    <t>-1979936021</t>
  </si>
  <si>
    <t>Poplatek za uložení stavebního odpadu na skládce (skládkovné) zeminy a kameniva zatříděného do Katalogu odpadů pod kódem 170 504</t>
  </si>
  <si>
    <t>231,573*1,8</t>
  </si>
  <si>
    <t>23</t>
  </si>
  <si>
    <t>174251101</t>
  </si>
  <si>
    <t>Zásyp jam, šachet rýh nebo kolem objektů sypaninou bez zhutnění</t>
  </si>
  <si>
    <t>803173108</t>
  </si>
  <si>
    <t>Zásyp sypaninou z jakékoliv horniny strojně s uložením výkopku ve vrstvách bez zhutnění jam, šachet, rýh nebo kolem objektů v těchto vykopávkách</t>
  </si>
  <si>
    <t>"vsakovací průleh"2,5*(27+23)*0,5</t>
  </si>
  <si>
    <t>24</t>
  </si>
  <si>
    <t>58344003</t>
  </si>
  <si>
    <t>kamenivo drcené hrubé frakce 63/125</t>
  </si>
  <si>
    <t>1283836574</t>
  </si>
  <si>
    <t>"vsakovací průleh"2,5*(27+23)*0,5*1,8*1,1</t>
  </si>
  <si>
    <t>25</t>
  </si>
  <si>
    <t>181351103</t>
  </si>
  <si>
    <t>Rozprostření ornice tl vrstvy do 200 mm pl do 500 m2 v rovině nebo ve svahu do 1:5 strojně</t>
  </si>
  <si>
    <t>616613625</t>
  </si>
  <si>
    <t>Rozprostření a urovnání ornice v rovině nebo ve svahu sklonu do 1:5 strojně při souvislé ploše přes 100 do 500 m2, tl. vrstvy do 200 mm</t>
  </si>
  <si>
    <t>"rozprostření sejnmuté ornice"438,3</t>
  </si>
  <si>
    <t>26</t>
  </si>
  <si>
    <t>181411131</t>
  </si>
  <si>
    <t>Založení parkového trávníku výsevem plochy do 1000 m2 v rovině a ve svahu do 1:5</t>
  </si>
  <si>
    <t>1718598949</t>
  </si>
  <si>
    <t>Založení trávníku na půdě předem připravené plochy do 1000 m2 výsevem včetně utažení parkového v rovině nebo na svahu do 1:5</t>
  </si>
  <si>
    <t>27</t>
  </si>
  <si>
    <t>00572410</t>
  </si>
  <si>
    <t>osivo směs travní parková</t>
  </si>
  <si>
    <t>kg</t>
  </si>
  <si>
    <t>-690958104</t>
  </si>
  <si>
    <t>438,3*15/1000</t>
  </si>
  <si>
    <t>28</t>
  </si>
  <si>
    <t>08211320</t>
  </si>
  <si>
    <t>voda pitná pro smluvní odběratele</t>
  </si>
  <si>
    <t>776778493</t>
  </si>
  <si>
    <t>"trávník 4 zálivky á 4l/m2"4*0,004*438,3</t>
  </si>
  <si>
    <t>"stromy 4 zálivky á 250 l"0,25*4*2</t>
  </si>
  <si>
    <t>29</t>
  </si>
  <si>
    <t>181951112</t>
  </si>
  <si>
    <t>Úprava pláně v hornině třídy těžitelnosti I, skupiny 1 až 3 se zhutněním strojně</t>
  </si>
  <si>
    <t>1366919545</t>
  </si>
  <si>
    <t>Úprava pláně vyrovnáním výškových rozdílů strojně v hornině třídy těžitelnosti I, skupiny 1 až 3 se zhutněním</t>
  </si>
  <si>
    <t>"chodník"14,6+9,9</t>
  </si>
  <si>
    <t>"parkovací stání+točna"284,5</t>
  </si>
  <si>
    <t>Zakládání</t>
  </si>
  <si>
    <t>30</t>
  </si>
  <si>
    <t>213141121</t>
  </si>
  <si>
    <t>Zřízení vrstvy z geotextilie ve sklonu do 1:2 š do 3 m</t>
  </si>
  <si>
    <t>1652064854</t>
  </si>
  <si>
    <t xml:space="preserve">Zřízení vrstvy z geotextilie  filtrační, separační, odvodňovací, ochranné, výztužné nebo protierozní ve sklonu přes 1:5 do 1:2, šířky do 3 m</t>
  </si>
  <si>
    <t>"vsakovací průleh"2,5*(27+23)</t>
  </si>
  <si>
    <t>31</t>
  </si>
  <si>
    <t>JTA.0013477.URS</t>
  </si>
  <si>
    <t>geotextilie netkaná geoNetex M/B, 300 g/m2, šíře 300 cm</t>
  </si>
  <si>
    <t>-754854979</t>
  </si>
  <si>
    <t>125*1,05</t>
  </si>
  <si>
    <t>Komunikace pozemní</t>
  </si>
  <si>
    <t>32</t>
  </si>
  <si>
    <t>564861111</t>
  </si>
  <si>
    <t>Podklad ze štěrkodrtě ŠD tl 200 mm</t>
  </si>
  <si>
    <t>-952103141</t>
  </si>
  <si>
    <t xml:space="preserve">Podklad ze štěrkodrti ŠD  s rozprostřením a zhutněním, po zhutnění tl. 200 mm</t>
  </si>
  <si>
    <t>"parkovací stání+točna"60,7+109,3+109,1</t>
  </si>
  <si>
    <t>33</t>
  </si>
  <si>
    <t>564851111</t>
  </si>
  <si>
    <t>Podklad ze štěrkodrtě ŠD tl 150 mm</t>
  </si>
  <si>
    <t>24610055</t>
  </si>
  <si>
    <t xml:space="preserve">Podklad ze štěrkodrti ŠD  s rozprostřením a zhutněním, po zhutnění tl. 150 mm</t>
  </si>
  <si>
    <t>"chodník"9,9+14,6</t>
  </si>
  <si>
    <t>"rozšíření voz"39,2*2</t>
  </si>
  <si>
    <t>34</t>
  </si>
  <si>
    <t>564971315</t>
  </si>
  <si>
    <t>Podklad z betonového recyklátu tl 250 mm</t>
  </si>
  <si>
    <t>-2062082044</t>
  </si>
  <si>
    <t xml:space="preserve">Podklad nebo podsyp z betonového recyklátu  s rozprostřením a zhutněním, po zhutnění tl. 250 mm</t>
  </si>
  <si>
    <t>"sanace podkladu"284,5+39,2</t>
  </si>
  <si>
    <t>35</t>
  </si>
  <si>
    <t>565131111</t>
  </si>
  <si>
    <t>Vyrovnání povrchu dosavadních podkladů obalovaným kamenivem ACP (OK) tl 50 mm</t>
  </si>
  <si>
    <t>-916681482</t>
  </si>
  <si>
    <t xml:space="preserve">Vyrovnání povrchu dosavadních podkladů  s rozprostřením hmot a zhutněním obalovaným kamenivem ACP (OK) tl. 50 mm</t>
  </si>
  <si>
    <t>249,5</t>
  </si>
  <si>
    <t>36</t>
  </si>
  <si>
    <t>565155101</t>
  </si>
  <si>
    <t>Asfaltový beton vrstva podkladní ACP 16 (obalované kamenivo OKS) tl 70 mm š do 1,5 m</t>
  </si>
  <si>
    <t>-254818504</t>
  </si>
  <si>
    <t xml:space="preserve">Asfaltový beton vrstva podkladní ACP 16 (obalované kamenivo střednězrnné - OKS)  s rozprostřením a zhutněním v pruhu šířky do 1,5 m, po zhutnění tl. 70 mm</t>
  </si>
  <si>
    <t>37</t>
  </si>
  <si>
    <t>573211111</t>
  </si>
  <si>
    <t>Postřik živičný spojovací z asfaltu v množství 0,60 kg/m2</t>
  </si>
  <si>
    <t>1523814563</t>
  </si>
  <si>
    <t>Postřik spojovací PS bez posypu kamenivem z asfaltu silničního, v množství 0,60 kg/m2</t>
  </si>
  <si>
    <t>38</t>
  </si>
  <si>
    <t>577144111</t>
  </si>
  <si>
    <t>Asfaltový beton vrstva obrusná ACO 11 (ABS) tř. I tl 50 mm š do 3 m z nemodifikovaného asfaltu</t>
  </si>
  <si>
    <t>101401181</t>
  </si>
  <si>
    <t xml:space="preserve">Asfaltový beton vrstva obrusná ACO 11 (ABS)  s rozprostřením a se zhutněním z nemodifikovaného asfaltu v pruhu šířky do 3 m tř. I, po zhutnění tl. 50 mm</t>
  </si>
  <si>
    <t>39</t>
  </si>
  <si>
    <t>596211110</t>
  </si>
  <si>
    <t>Kladení zámkové dlažby komunikací pro pěší tl 60 mm skupiny A pl do 50 m2</t>
  </si>
  <si>
    <t>-494602384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</si>
  <si>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</si>
  <si>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9,9+28,4+23,6</t>
  </si>
  <si>
    <t>40</t>
  </si>
  <si>
    <t>59245006</t>
  </si>
  <si>
    <t>dlažba skladebná betonová pro nevidomé 200x100x60mm barevná</t>
  </si>
  <si>
    <t>2140185271</t>
  </si>
  <si>
    <t>3,5+0,8+0,7+1,2+1,5</t>
  </si>
  <si>
    <t>7,7*1,02 'Přepočtené koeficientem množství</t>
  </si>
  <si>
    <t>41</t>
  </si>
  <si>
    <t>59245018</t>
  </si>
  <si>
    <t>dlažba skladebná betonová 200x100x60mm přírodní</t>
  </si>
  <si>
    <t>-2145634049</t>
  </si>
  <si>
    <t>61,9-7,7</t>
  </si>
  <si>
    <t>54,2*1,02 'Přepočtené koeficientem množství</t>
  </si>
  <si>
    <t>42</t>
  </si>
  <si>
    <t>596212212</t>
  </si>
  <si>
    <t>Kladení zámkové dlažby pozemních komunikací tl 80 mm skupiny A pl do 300 m2</t>
  </si>
  <si>
    <t>-1438283465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</si>
  <si>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</si>
  <si>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"parkovací stání+točna"70,1+109,3+109,1</t>
  </si>
  <si>
    <t>43</t>
  </si>
  <si>
    <t>59245004</t>
  </si>
  <si>
    <t>dlažba tvar čtverec betonová 200x200x80mm barevná</t>
  </si>
  <si>
    <t>-1542412466</t>
  </si>
  <si>
    <t>"parkoviště antracit"109,3+109,1-(7+7)*5*0,1</t>
  </si>
  <si>
    <t>211,4*1,01 'Přepočtené koeficientem množství</t>
  </si>
  <si>
    <t>44</t>
  </si>
  <si>
    <t>59245030</t>
  </si>
  <si>
    <t>dlažba tvar čtverec betonová 200x200x80mm přírodní</t>
  </si>
  <si>
    <t>-1264536626</t>
  </si>
  <si>
    <t>"točna"70,1</t>
  </si>
  <si>
    <t>70,1*1,01 'Přepočtené koeficientem množství</t>
  </si>
  <si>
    <t>45</t>
  </si>
  <si>
    <t>59245020</t>
  </si>
  <si>
    <t>dlažba tvar obdélník betonová 200x100x80mm přírodní</t>
  </si>
  <si>
    <t>-1480355675</t>
  </si>
  <si>
    <t>"V10b parkoviště"(7+7)*5*0,1</t>
  </si>
  <si>
    <t>7*1,01 'Přepočtené koeficientem množství</t>
  </si>
  <si>
    <t>Ostatní konstrukce a práce, bourání</t>
  </si>
  <si>
    <t>46</t>
  </si>
  <si>
    <t>912111113</t>
  </si>
  <si>
    <t>Montáž zábrany parkovací sloupku v do 800 mm přichycené šrouby</t>
  </si>
  <si>
    <t>1071194720</t>
  </si>
  <si>
    <t xml:space="preserve">Montáž zábrany parkovací  tvaru sloupku do výšky 800 mm přichycené šrouby</t>
  </si>
  <si>
    <t>(8+8)*2</t>
  </si>
  <si>
    <t>47</t>
  </si>
  <si>
    <t>7491017R1</t>
  </si>
  <si>
    <t>CAR STOP plastový 780x80x60mm černý</t>
  </si>
  <si>
    <t>286541709</t>
  </si>
  <si>
    <t>48</t>
  </si>
  <si>
    <t>914111111</t>
  </si>
  <si>
    <t>Montáž svislé dopravní značky do velikosti 1 m2 objímkami na sloupek nebo konzolu</t>
  </si>
  <si>
    <t>-1918544890</t>
  </si>
  <si>
    <t xml:space="preserve">Montáž svislé dopravní značky základní  velikosti do 1 m2 objímkami na sloupky nebo konzoly</t>
  </si>
  <si>
    <t>49</t>
  </si>
  <si>
    <t>40445625</t>
  </si>
  <si>
    <t>informativní značky provozní IP8, IP9, IP11-IP13 500x700mm</t>
  </si>
  <si>
    <t>1510868773</t>
  </si>
  <si>
    <t>50</t>
  </si>
  <si>
    <t>40445620</t>
  </si>
  <si>
    <t>zákazové, příkazové dopravní značky B1-B34, C1-15 700mm</t>
  </si>
  <si>
    <t>-557057656</t>
  </si>
  <si>
    <t>51</t>
  </si>
  <si>
    <t>914511111</t>
  </si>
  <si>
    <t>Montáž sloupku dopravních značek délky do 3,5 m s betonovým základem</t>
  </si>
  <si>
    <t>113822524</t>
  </si>
  <si>
    <t xml:space="preserve">Montáž sloupku dopravních značek  délky do 3,5 m do betonového základu</t>
  </si>
  <si>
    <t>52</t>
  </si>
  <si>
    <t>40445225</t>
  </si>
  <si>
    <t>sloupek pro dopravní značku Zn D 60mm v 3,5m</t>
  </si>
  <si>
    <t>-919348022</t>
  </si>
  <si>
    <t>53</t>
  </si>
  <si>
    <t>40445253</t>
  </si>
  <si>
    <t>víčko plastové na sloupek D 60mm</t>
  </si>
  <si>
    <t>-473754487</t>
  </si>
  <si>
    <t>54</t>
  </si>
  <si>
    <t>915131111</t>
  </si>
  <si>
    <t>Vodorovné dopravní značení přechody pro chodce, šipky, symboly základní bílá barva</t>
  </si>
  <si>
    <t>-576649097</t>
  </si>
  <si>
    <t xml:space="preserve">Vodorovné dopravní značení stříkané barvou  přechody pro chodce, šipky, symboly bílé základní</t>
  </si>
  <si>
    <t>"V10F"1,5</t>
  </si>
  <si>
    <t>55</t>
  </si>
  <si>
    <t>915621111</t>
  </si>
  <si>
    <t>Předznačení vodorovného plošného značení</t>
  </si>
  <si>
    <t>719312162</t>
  </si>
  <si>
    <t xml:space="preserve">Předznačení pro vodorovné značení  stříkané barvou nebo prováděné z nátěrových hmot plošné šipky, symboly, nápisy</t>
  </si>
  <si>
    <t>56</t>
  </si>
  <si>
    <t>916131213</t>
  </si>
  <si>
    <t>Osazení silničního obrubníku betonového stojatého s boční opěrou do lože z betonu prostého</t>
  </si>
  <si>
    <t>253068932</t>
  </si>
  <si>
    <t>Osazení silničního obrubníku betonového se zřízením lože, s vyplněním a zatřením spár cementovou maltou stojatého s boční opěrou z betonu prostého, do lože z betonu prostého</t>
  </si>
  <si>
    <t>164,4</t>
  </si>
  <si>
    <t>57</t>
  </si>
  <si>
    <t>59217031</t>
  </si>
  <si>
    <t>obrubník betonový silniční 1000x150x250mm</t>
  </si>
  <si>
    <t>1424323096</t>
  </si>
  <si>
    <t>164,4-35,8</t>
  </si>
  <si>
    <t>128,6*1,02 'Přepočtené koeficientem množství</t>
  </si>
  <si>
    <t>58</t>
  </si>
  <si>
    <t>59217029</t>
  </si>
  <si>
    <t>obrubník betonový silniční nájezdový 1000x150x150mm</t>
  </si>
  <si>
    <t>-142335361</t>
  </si>
  <si>
    <t>3,3+3+21+8,5</t>
  </si>
  <si>
    <t>35,8*1,02 'Přepočtené koeficientem množství</t>
  </si>
  <si>
    <t>59</t>
  </si>
  <si>
    <t>59217030</t>
  </si>
  <si>
    <t>obrubník betonový silniční přechodový 1000x150x150-250mm</t>
  </si>
  <si>
    <t>137825216</t>
  </si>
  <si>
    <t>8*1,02 'Přepočtené koeficientem množství</t>
  </si>
  <si>
    <t>60</t>
  </si>
  <si>
    <t>59217035</t>
  </si>
  <si>
    <t>obrubník betonový obloukový vnější 780x150x250mm</t>
  </si>
  <si>
    <t>676359826</t>
  </si>
  <si>
    <t>61</t>
  </si>
  <si>
    <t>916231213</t>
  </si>
  <si>
    <t>Osazení chodníkového obrubníku betonového stojatého s boční opěrou do lože z betonu prostého</t>
  </si>
  <si>
    <t>-550878092</t>
  </si>
  <si>
    <t>Osazení chodníkového obrubníku betonového se zřízením lože, s vyplněním a zatřením spár cementovou maltou stojatého s boční opěrou z betonu prostého, do lože z betonu prostého</t>
  </si>
  <si>
    <t>1+48,1+48,9+1,9+9,8+5,2+4,5</t>
  </si>
  <si>
    <t>62</t>
  </si>
  <si>
    <t>59217018</t>
  </si>
  <si>
    <t>obrubník betonový chodníkový 1000x80x200mm</t>
  </si>
  <si>
    <t>1263891574</t>
  </si>
  <si>
    <t>119,4*1,02 'Přepočtené koeficientem množství</t>
  </si>
  <si>
    <t>63</t>
  </si>
  <si>
    <t>919121111</t>
  </si>
  <si>
    <t>Těsnění spár zálivkou za studena pro komůrky š 10 mm hl 20 mm s těsnicím profilem</t>
  </si>
  <si>
    <t>478181650</t>
  </si>
  <si>
    <t xml:space="preserve">Utěsnění dilatačních spár zálivkou za studena  v cementobetonovém nebo živičném krytu včetně adhezního nátěru s těsnicím profilem pod zálivkou, pro komůrky šířky 10 mm, hloubky 20 mm</t>
  </si>
  <si>
    <t>"na styku silniční obrzby a asfaltu"164,4</t>
  </si>
  <si>
    <t>"napojení na stáv povrchy asfalt"14,6</t>
  </si>
  <si>
    <t>64</t>
  </si>
  <si>
    <t>919731121</t>
  </si>
  <si>
    <t>Zarovnání styčné plochy podkladu nebo krytu živičného tl do 50 mm</t>
  </si>
  <si>
    <t>-122525537</t>
  </si>
  <si>
    <t xml:space="preserve">Zarovnání styčné plochy podkladu nebo krytu podél vybourané části komunikace nebo zpevněné plochy  živičné tl. do 50 mm</t>
  </si>
  <si>
    <t>14,6</t>
  </si>
  <si>
    <t>65</t>
  </si>
  <si>
    <t>919735111</t>
  </si>
  <si>
    <t>Řezání stávajícího živičného krytu hl do 50 mm</t>
  </si>
  <si>
    <t>105995053</t>
  </si>
  <si>
    <t xml:space="preserve">Řezání stávajícího živičného krytu nebo podkladu  hloubky do 50 mm</t>
  </si>
  <si>
    <t>66</t>
  </si>
  <si>
    <t>919735124</t>
  </si>
  <si>
    <t>Řezání stávajícího betonového krytu hl do 200 mm</t>
  </si>
  <si>
    <t>-1030159227</t>
  </si>
  <si>
    <t xml:space="preserve">Řezání stávajícího betonového krytu nebo podkladu  hloubky přes 150 do 200 mm</t>
  </si>
  <si>
    <t>"obrubník retardér"(5,2+4,5)*2</t>
  </si>
  <si>
    <t>67</t>
  </si>
  <si>
    <t>938909311</t>
  </si>
  <si>
    <t>Čištění vozovek metením strojně podkladu nebo krytu betonového nebo živičného</t>
  </si>
  <si>
    <t>-132629775</t>
  </si>
  <si>
    <t>Čištění vozovek metením bláta, prachu nebo hlinitého nánosu s odklizením na hromady na vzdálenost do 20 m nebo naložením na dopravní prostředek strojně povrchu podkladu nebo krytu betonového nebo živičného</t>
  </si>
  <si>
    <t>68</t>
  </si>
  <si>
    <t>966006132</t>
  </si>
  <si>
    <t>Odstranění značek dopravních nebo orientačních se sloupky s betonovými patkami</t>
  </si>
  <si>
    <t>-430616816</t>
  </si>
  <si>
    <t xml:space="preserve">Odstranění dopravních nebo orientačních značek se sloupkem  s uložením hmot na vzdálenost do 20 m nebo s naložením na dopravní prostředek, se zásypem jam a jeho zhutněním s betonovou patkou</t>
  </si>
  <si>
    <t>997</t>
  </si>
  <si>
    <t>Přesun sutě</t>
  </si>
  <si>
    <t>69</t>
  </si>
  <si>
    <t>997002511</t>
  </si>
  <si>
    <t>Vodorovné přemístění suti a vybouraných hmot bez naložení ale se složením a urovnáním do 1 km</t>
  </si>
  <si>
    <t>-915949598</t>
  </si>
  <si>
    <t xml:space="preserve">Vodorovné přemístění suti a vybouraných hmot  bez naložení, se složením a hrubým urovnáním na vzdálenost do 1 km</t>
  </si>
  <si>
    <t>70</t>
  </si>
  <si>
    <t>997002519</t>
  </si>
  <si>
    <t>Příplatek ZKD 1 km přemístění suti a vybouraných hmot</t>
  </si>
  <si>
    <t>494411759</t>
  </si>
  <si>
    <t xml:space="preserve">Vodorovné přemístění suti a vybouraných hmot  bez naložení, se složením a hrubým urovnáním Příplatek k ceně za každý další i započatý 1 km přes 1 km</t>
  </si>
  <si>
    <t>77,675*14 'Přepočtené koeficientem množství</t>
  </si>
  <si>
    <t>71</t>
  </si>
  <si>
    <t>997221815</t>
  </si>
  <si>
    <t>Poplatek za uložení na skládce (skládkovné) stavebního odpadu betonového kód odpadu 170 101</t>
  </si>
  <si>
    <t>419853013</t>
  </si>
  <si>
    <t>Poplatek za uložení stavebního odpadu na skládce (skládkovné) z prostého betonu zatříděného do Katalogu odpadů pod kódem 170 101</t>
  </si>
  <si>
    <t>3,6+1,8+36,7+0,3</t>
  </si>
  <si>
    <t>72</t>
  </si>
  <si>
    <t>99722184R1</t>
  </si>
  <si>
    <t>Odkup asfaltové suroviny klasifikace ZAS-T1 (po rozboru obsahu PAU v sušině) včetně nákladů na dopravu suroviny ze stavby na meziskládku, včetně naložení na dopravní prostředek</t>
  </si>
  <si>
    <t>-1208552924</t>
  </si>
  <si>
    <t>25,1*-1</t>
  </si>
  <si>
    <t>73</t>
  </si>
  <si>
    <t>997221862</t>
  </si>
  <si>
    <t>Poplatek za uložení stavebního odpadu na recyklační skládce (skládkovné) z armovaného betonu pod kódem 17 01 01</t>
  </si>
  <si>
    <t>2118112934</t>
  </si>
  <si>
    <t>Poplatek za uložení stavebního odpadu na recyklační skládce (skládkovné) z armovaného betonu zatříděného do Katalogu odpadů pod kódem 17 01 01</t>
  </si>
  <si>
    <t>74</t>
  </si>
  <si>
    <t>997221873</t>
  </si>
  <si>
    <t>Poplatek za uložení stavebního odpadu na recyklační skládce (skládkovné) zeminy a kamení zatříděného do Katalogu odpadů pod kódem 17 05 04</t>
  </si>
  <si>
    <t>410427788</t>
  </si>
  <si>
    <t>77,593-42,4-5,5-25,1</t>
  </si>
  <si>
    <t>998</t>
  </si>
  <si>
    <t>Přesun hmot</t>
  </si>
  <si>
    <t>75</t>
  </si>
  <si>
    <t>998225111</t>
  </si>
  <si>
    <t>Přesun hmot pro pozemní komunikace s krytem z kamene, monolitickým betonovým nebo živičným</t>
  </si>
  <si>
    <t>871226628</t>
  </si>
  <si>
    <t xml:space="preserve">Přesun hmot pro komunikace s krytem z kameniva, monolitickým betonovým nebo živičným  dopravní vzdálenost do 200 m jakékoliv délky objektu</t>
  </si>
  <si>
    <t>Práce a dodávky M</t>
  </si>
  <si>
    <t>22-M</t>
  </si>
  <si>
    <t>Montáže technologických zařízení pro dopravní stavby</t>
  </si>
  <si>
    <t>76</t>
  </si>
  <si>
    <t>3457135R1</t>
  </si>
  <si>
    <t>Dělená chránička trubka 110mm</t>
  </si>
  <si>
    <t>128</t>
  </si>
  <si>
    <t>-781653632</t>
  </si>
  <si>
    <t>16,1*1,05</t>
  </si>
  <si>
    <t>77</t>
  </si>
  <si>
    <t>220182022</t>
  </si>
  <si>
    <t>Uložení HDPE trubky pro optický kabel do výkopu bez zřízení lože a bez krytí</t>
  </si>
  <si>
    <t>1734992154</t>
  </si>
  <si>
    <t>Uložení trubky HDPE do výkopu pro optický kabel bez zřízení lože a bez krytí</t>
  </si>
  <si>
    <t>"kabel OPT"5,6</t>
  </si>
  <si>
    <t>"kabel NN+DATA+VO"(2,5+1)*3</t>
  </si>
  <si>
    <t>Vedlejší rozpočtové náklady</t>
  </si>
  <si>
    <t>VRN4</t>
  </si>
  <si>
    <t>Inženýrská činnost</t>
  </si>
  <si>
    <t>78</t>
  </si>
  <si>
    <t>043154000</t>
  </si>
  <si>
    <t>Zkoušky hutnicí</t>
  </si>
  <si>
    <t>ks</t>
  </si>
  <si>
    <t>1024</t>
  </si>
  <si>
    <t>251697278</t>
  </si>
  <si>
    <t>"parkovací záliv"2</t>
  </si>
  <si>
    <t>A2 - Objekty pozemních komunikací</t>
  </si>
  <si>
    <t>653426878</t>
  </si>
  <si>
    <t>"travnaté plochy- doplnění 50%"478*0,15*1,1*1,5*0,5</t>
  </si>
  <si>
    <t>1105725439</t>
  </si>
  <si>
    <t>25,7</t>
  </si>
  <si>
    <t>-1554402843</t>
  </si>
  <si>
    <t>-812172728</t>
  </si>
  <si>
    <t>"v zeleni, plocha pod klepadlem"18,1</t>
  </si>
  <si>
    <t>1533313581</t>
  </si>
  <si>
    <t>218,7</t>
  </si>
  <si>
    <t>-1842972587</t>
  </si>
  <si>
    <t>5,5+118</t>
  </si>
  <si>
    <t>-1697298023</t>
  </si>
  <si>
    <t>9,6+7,3+5,1+8,1</t>
  </si>
  <si>
    <t>614318934</t>
  </si>
  <si>
    <t>"chodník"30+11,7</t>
  </si>
  <si>
    <t>"parkovací stání"305,6</t>
  </si>
  <si>
    <t>"vsakovací průleh"(1,5+2,5)/2*(23+25)</t>
  </si>
  <si>
    <t>"rozšíření voz"34,7</t>
  </si>
  <si>
    <t>630802373</t>
  </si>
  <si>
    <t>"chodník"(30+11,7)*(0,25-0,15)</t>
  </si>
  <si>
    <t>"parkovací stání+točna"305,6*(0,32-0,15)</t>
  </si>
  <si>
    <t>"rozšíření voz"34,7*(0,42-0,15)</t>
  </si>
  <si>
    <t>"sanace podkladu"(305,6+34,7)*0,25</t>
  </si>
  <si>
    <t>1737490489</t>
  </si>
  <si>
    <t>"vsakovací průleh"(1,5+2,5)/2*(0,7-0,15)*(23+25)</t>
  </si>
  <si>
    <t>290069921</t>
  </si>
  <si>
    <t>"dopravní značky"0,5*0,5*0,8*2</t>
  </si>
  <si>
    <t>1813166758</t>
  </si>
  <si>
    <t>751234438</t>
  </si>
  <si>
    <t>-970949050</t>
  </si>
  <si>
    <t>-620424286</t>
  </si>
  <si>
    <t>-717921849</t>
  </si>
  <si>
    <t>289877951</t>
  </si>
  <si>
    <t>"silniční"154,2*0,4*0,2</t>
  </si>
  <si>
    <t>"chodníková"(3,1+6,4+2,3+5,2+4,5+50,6+51,1+1,9+6,6)*0,3*0,2</t>
  </si>
  <si>
    <t>935875768</t>
  </si>
  <si>
    <t>"kabel OPT"6,5*(1+1)*0,32</t>
  </si>
  <si>
    <t>"kabel NN+DATA+VO"(4)*(1+1)*0,25</t>
  </si>
  <si>
    <t>380177533</t>
  </si>
  <si>
    <t>478*0,15*0,5+150,6+52,8+1,4</t>
  </si>
  <si>
    <t>-1105384283</t>
  </si>
  <si>
    <t>240,65*5 'Přepočtené koeficientem množství</t>
  </si>
  <si>
    <t>418327839</t>
  </si>
  <si>
    <t>-1122599058</t>
  </si>
  <si>
    <t>240,65*1,8</t>
  </si>
  <si>
    <t>1596086887</t>
  </si>
  <si>
    <t>"vsakovací průleh"2,5*(23+25)*0,5</t>
  </si>
  <si>
    <t>1778709191</t>
  </si>
  <si>
    <t>"vsakovací průleh"2,5*(23+25)*0,5*1,8*1,1</t>
  </si>
  <si>
    <t>-380911513</t>
  </si>
  <si>
    <t>"rozprostření sejnmuté ornice"478</t>
  </si>
  <si>
    <t>-780027868</t>
  </si>
  <si>
    <t>-2088825713</t>
  </si>
  <si>
    <t>478*15/1000</t>
  </si>
  <si>
    <t>1088583587</t>
  </si>
  <si>
    <t>"trávník 4 zálivky á 4l/m2"4*0,004*478</t>
  </si>
  <si>
    <t>1699670778</t>
  </si>
  <si>
    <t>"parkovací stání+točna"305,6</t>
  </si>
  <si>
    <t>143634226</t>
  </si>
  <si>
    <t>"vsakovací průleh"2,5*(23+25)</t>
  </si>
  <si>
    <t>835073472</t>
  </si>
  <si>
    <t>120*1,05</t>
  </si>
  <si>
    <t>1675027001</t>
  </si>
  <si>
    <t>"rozšíření voz"34,7*2</t>
  </si>
  <si>
    <t>-1856392678</t>
  </si>
  <si>
    <t>"parkovací stání+točna"57,7+109,3+122,4</t>
  </si>
  <si>
    <t>667495682</t>
  </si>
  <si>
    <t>"sanace podkladu"289,4+34,7</t>
  </si>
  <si>
    <t>1995518330</t>
  </si>
  <si>
    <t>246,8</t>
  </si>
  <si>
    <t>-238163763</t>
  </si>
  <si>
    <t>-847278156</t>
  </si>
  <si>
    <t>362711945</t>
  </si>
  <si>
    <t>865277547</t>
  </si>
  <si>
    <t>8,7+2,2+30+16,3+1,2+1,1</t>
  </si>
  <si>
    <t>-453369188</t>
  </si>
  <si>
    <t>1,2+2,2+1,1+3,2</t>
  </si>
  <si>
    <t>-1765555085</t>
  </si>
  <si>
    <t>59,5-7,7</t>
  </si>
  <si>
    <t>51,8*1,02 'Přepočtené koeficientem množství</t>
  </si>
  <si>
    <t>-447148151</t>
  </si>
  <si>
    <t>"parkovací stání+točna"70,1+109,3+122,4</t>
  </si>
  <si>
    <t>-1062108940</t>
  </si>
  <si>
    <t>"parkoviště antracit"109,3+122,4-(7+8)*5*0,1</t>
  </si>
  <si>
    <t>224,2*1,02 'Přepočtené koeficientem množství</t>
  </si>
  <si>
    <t>1031112457</t>
  </si>
  <si>
    <t>70,1*1,02 'Přepočtené koeficientem množství</t>
  </si>
  <si>
    <t>776412754</t>
  </si>
  <si>
    <t>"V10b parkoviště"(7+8)*5*0,1</t>
  </si>
  <si>
    <t>7,5*1,02 'Přepočtené koeficientem množství</t>
  </si>
  <si>
    <t>-269749417</t>
  </si>
  <si>
    <t>(8+9)*2</t>
  </si>
  <si>
    <t>406025620</t>
  </si>
  <si>
    <t>20021704</t>
  </si>
  <si>
    <t>2110661350</t>
  </si>
  <si>
    <t>-203557474</t>
  </si>
  <si>
    <t>1986454252</t>
  </si>
  <si>
    <t>696705049</t>
  </si>
  <si>
    <t>-1811994277</t>
  </si>
  <si>
    <t>-271612364</t>
  </si>
  <si>
    <t>-729524899</t>
  </si>
  <si>
    <t>-1639125492</t>
  </si>
  <si>
    <t>154,2</t>
  </si>
  <si>
    <t>912134527</t>
  </si>
  <si>
    <t>154,2-34,2</t>
  </si>
  <si>
    <t>120*1,02 'Přepočtené koeficientem množství</t>
  </si>
  <si>
    <t>815886846</t>
  </si>
  <si>
    <t>3+3+20+8,2</t>
  </si>
  <si>
    <t>34,2*1,02 'Přepočtené koeficientem množství</t>
  </si>
  <si>
    <t>1254840207</t>
  </si>
  <si>
    <t>1963316594</t>
  </si>
  <si>
    <t>-1799760314</t>
  </si>
  <si>
    <t>3,1+6,4+2,3+5,2+4,5+50,6+51,1+1,9+6,6</t>
  </si>
  <si>
    <t>-1036738515</t>
  </si>
  <si>
    <t>131,7</t>
  </si>
  <si>
    <t>131,7*1,02 'Přepočtené koeficientem množství</t>
  </si>
  <si>
    <t>810061729</t>
  </si>
  <si>
    <t>"na styku silniční obruby a asfaltu"154,2</t>
  </si>
  <si>
    <t>"napojení na stáv povrchy asfalt"8,6</t>
  </si>
  <si>
    <t>1830351727</t>
  </si>
  <si>
    <t>8,6</t>
  </si>
  <si>
    <t>1379527931</t>
  </si>
  <si>
    <t>675082366</t>
  </si>
  <si>
    <t>-1755754146</t>
  </si>
  <si>
    <t>1808686980</t>
  </si>
  <si>
    <t>-1740647061</t>
  </si>
  <si>
    <t>-141533749</t>
  </si>
  <si>
    <t>81,661*14 'Přepočtené koeficientem množství</t>
  </si>
  <si>
    <t>451003270</t>
  </si>
  <si>
    <t>1,8+35,8+1,2+6,7</t>
  </si>
  <si>
    <t>-1007560662</t>
  </si>
  <si>
    <t>-863919695</t>
  </si>
  <si>
    <t>1365021833</t>
  </si>
  <si>
    <t>81,7-45,5-6-25,1</t>
  </si>
  <si>
    <t>-524901909</t>
  </si>
  <si>
    <t>1350255584</t>
  </si>
  <si>
    <t>22,1*1,05</t>
  </si>
  <si>
    <t>-1148765791</t>
  </si>
  <si>
    <t>"kabel OPT"10,1</t>
  </si>
  <si>
    <t>"kabel NN+DATA+VO"4*3</t>
  </si>
  <si>
    <t>2079883546</t>
  </si>
  <si>
    <t>A3 - Objekty pozemních komunikací</t>
  </si>
  <si>
    <t>-1034401096</t>
  </si>
  <si>
    <t>"travnaté plochy- doplnění 50%"430*0,15*1,1*1,5*0,5</t>
  </si>
  <si>
    <t>1656488263</t>
  </si>
  <si>
    <t>13,4</t>
  </si>
  <si>
    <t>1062645833</t>
  </si>
  <si>
    <t>-424364328</t>
  </si>
  <si>
    <t>"v zeleni, plocha pod klepadlem"18,6</t>
  </si>
  <si>
    <t>1896180513</t>
  </si>
  <si>
    <t>218,3</t>
  </si>
  <si>
    <t>-571189143</t>
  </si>
  <si>
    <t>8+117,3</t>
  </si>
  <si>
    <t>-1572851573</t>
  </si>
  <si>
    <t>1,9+6,7+5,9</t>
  </si>
  <si>
    <t>98928107</t>
  </si>
  <si>
    <t>"chodník"9,2+8,6+28,4</t>
  </si>
  <si>
    <t>"parkovací stání+točna"279,8</t>
  </si>
  <si>
    <t>"vsakovací průleh"(1+1,5)/2*15+(1,6+2,1)/2*27</t>
  </si>
  <si>
    <t>828079124</t>
  </si>
  <si>
    <t>"chodník"(9,2+8,6+28,4)*(0,25-0,15)</t>
  </si>
  <si>
    <t>"parkovací stání+točna"279,8*(0,32-0,15)</t>
  </si>
  <si>
    <t>"sanace podkladu"(279,8+34,7)*0,25</t>
  </si>
  <si>
    <t>-1624366870</t>
  </si>
  <si>
    <t>"vsakovací průleh"(1+1,5)/2*15*(0,7-0,15)+(1,6+2,1)/2*27*(0,7*0,15)</t>
  </si>
  <si>
    <t>1410904807</t>
  </si>
  <si>
    <t>1898779909</t>
  </si>
  <si>
    <t>-982027097</t>
  </si>
  <si>
    <t>1860038933</t>
  </si>
  <si>
    <t>-1121387880</t>
  </si>
  <si>
    <t>-1773666048</t>
  </si>
  <si>
    <t>1954648677</t>
  </si>
  <si>
    <t>"silniční"162,2*0,4*0,2</t>
  </si>
  <si>
    <t>"chodníková"(11,3+48,5+1,9+5,2+4,5+48,1)*0,3*0,2</t>
  </si>
  <si>
    <t>1091810160</t>
  </si>
  <si>
    <t>1381386356</t>
  </si>
  <si>
    <t>429,4*0,15*0,5+140,2+15,6+1,4</t>
  </si>
  <si>
    <t>-2061887912</t>
  </si>
  <si>
    <t>189,405*5 'Přepočtené koeficientem množství</t>
  </si>
  <si>
    <t>809342786</t>
  </si>
  <si>
    <t>111969757</t>
  </si>
  <si>
    <t>189,405*1,8</t>
  </si>
  <si>
    <t>-1346957225</t>
  </si>
  <si>
    <t>"vsakovací průleh"(1+1,5)/2*15*0,5+(1,6+2,1)/2*27*0,5</t>
  </si>
  <si>
    <t>-1923649057</t>
  </si>
  <si>
    <t>"vsakovací průleh"34,4*1,8*1,1</t>
  </si>
  <si>
    <t>-1141237861</t>
  </si>
  <si>
    <t>"rozprostření sejnmuté ornice"429,4</t>
  </si>
  <si>
    <t>-282361502</t>
  </si>
  <si>
    <t>-1386582852</t>
  </si>
  <si>
    <t>429,4*15/1000</t>
  </si>
  <si>
    <t>1850024526</t>
  </si>
  <si>
    <t>"trávník 4 zálivky á 4l/m2"4*0,004*430</t>
  </si>
  <si>
    <t>2058413798</t>
  </si>
  <si>
    <t>"chodník"28,4+9,2+8,6</t>
  </si>
  <si>
    <t>"parkovací stání+točna"53,6+109,3+109,1</t>
  </si>
  <si>
    <t>"rozšíření voz"41,8</t>
  </si>
  <si>
    <t>-1115105775</t>
  </si>
  <si>
    <t>2047313988</t>
  </si>
  <si>
    <t>68,7*1,05</t>
  </si>
  <si>
    <t>-1508064694</t>
  </si>
  <si>
    <t>"rozšíření voz"41,8*2</t>
  </si>
  <si>
    <t>1063778117</t>
  </si>
  <si>
    <t>1568351620</t>
  </si>
  <si>
    <t>"sanace podkladu"272+41,8</t>
  </si>
  <si>
    <t>-450672200</t>
  </si>
  <si>
    <t>243,9</t>
  </si>
  <si>
    <t>-355481352</t>
  </si>
  <si>
    <t>-2109869296</t>
  </si>
  <si>
    <t>1110139052</t>
  </si>
  <si>
    <t>-89852001</t>
  </si>
  <si>
    <t>28,4+9,2+8,6+1,3+0,7+1,2</t>
  </si>
  <si>
    <t>-589214964</t>
  </si>
  <si>
    <t>1,3+0,7+1,2+3,5</t>
  </si>
  <si>
    <t>6,7*1,02 'Přepočtené koeficientem množství</t>
  </si>
  <si>
    <t>1104342691</t>
  </si>
  <si>
    <t>49,4-6,7</t>
  </si>
  <si>
    <t>42,7*1,02 'Přepočtené koeficientem množství</t>
  </si>
  <si>
    <t>1290234325</t>
  </si>
  <si>
    <t>260303217</t>
  </si>
  <si>
    <t>211,4*1,02 'Přepočtené koeficientem množství</t>
  </si>
  <si>
    <t>-1697800004</t>
  </si>
  <si>
    <t>269742977</t>
  </si>
  <si>
    <t>7*1,02 'Přepočtené koeficientem množství</t>
  </si>
  <si>
    <t>-190947425</t>
  </si>
  <si>
    <t>1240581227</t>
  </si>
  <si>
    <t>-1714772255</t>
  </si>
  <si>
    <t>-511788622</t>
  </si>
  <si>
    <t>1021873366</t>
  </si>
  <si>
    <t>4173689</t>
  </si>
  <si>
    <t>-381792620</t>
  </si>
  <si>
    <t>469443533</t>
  </si>
  <si>
    <t>832295412</t>
  </si>
  <si>
    <t>2016407252</t>
  </si>
  <si>
    <t>797857722</t>
  </si>
  <si>
    <t>162,2</t>
  </si>
  <si>
    <t>657518469</t>
  </si>
  <si>
    <t>162,2-30,2</t>
  </si>
  <si>
    <t>132*1,02 'Přepočtené koeficientem množství</t>
  </si>
  <si>
    <t>-1472277568</t>
  </si>
  <si>
    <t>4+3+14,5+8,7</t>
  </si>
  <si>
    <t>30,2*1,02 'Přepočtené koeficientem množství</t>
  </si>
  <si>
    <t>1067427489</t>
  </si>
  <si>
    <t>-1640479996</t>
  </si>
  <si>
    <t>-1580002558</t>
  </si>
  <si>
    <t>11,3+48,5+1,9+5,2+4,5+48,1</t>
  </si>
  <si>
    <t>87163016</t>
  </si>
  <si>
    <t>119,5</t>
  </si>
  <si>
    <t>119,5*1,02 'Přepočtené koeficientem množství</t>
  </si>
  <si>
    <t>1341359267</t>
  </si>
  <si>
    <t>"na styku silniční obruby a asfaltu"162,2</t>
  </si>
  <si>
    <t>"napojení na stáv povrchy asfalt"12,1</t>
  </si>
  <si>
    <t>1425637298</t>
  </si>
  <si>
    <t>12,1</t>
  </si>
  <si>
    <t>-629601745</t>
  </si>
  <si>
    <t>-2054204763</t>
  </si>
  <si>
    <t>935111111</t>
  </si>
  <si>
    <t>Osazení příkopového žlabu do štěrkopísku tl 100 mm z betonových tvárnic š 500 mm</t>
  </si>
  <si>
    <t>-1762927795</t>
  </si>
  <si>
    <t>Osazení betonového příkopového žlabu s vyplněním a zatřením spár cementovou maltou s ložem tl. 100 mm z kameniva těženého nebo štěrkopísku z betonových příkopových tvárnic šířky do 500 mm</t>
  </si>
  <si>
    <t>59227016</t>
  </si>
  <si>
    <t>žlabovka příkopová betonová s lomenými stěnami 300x650x245mm</t>
  </si>
  <si>
    <t>-624266068</t>
  </si>
  <si>
    <t>10/0,3</t>
  </si>
  <si>
    <t>33,333*1,02 'Přepočtené koeficientem množství</t>
  </si>
  <si>
    <t>-1274124582</t>
  </si>
  <si>
    <t>-904139608</t>
  </si>
  <si>
    <t>-495341171</t>
  </si>
  <si>
    <t>-1857631148</t>
  </si>
  <si>
    <t>78,422*14 'Přepočtené koeficientem množství</t>
  </si>
  <si>
    <t>-1272953373</t>
  </si>
  <si>
    <t>3,5+1,8+36,3+0,6</t>
  </si>
  <si>
    <t>-577991744</t>
  </si>
  <si>
    <t>257734770</t>
  </si>
  <si>
    <t>6,1</t>
  </si>
  <si>
    <t>-598009182</t>
  </si>
  <si>
    <t>78,4-42,2-25,1-6,1</t>
  </si>
  <si>
    <t>1255714764</t>
  </si>
  <si>
    <t>-643997335</t>
  </si>
  <si>
    <t>18,5*1,05</t>
  </si>
  <si>
    <t>79</t>
  </si>
  <si>
    <t>-2050827993</t>
  </si>
  <si>
    <t>"kabel OPT"6,5</t>
  </si>
  <si>
    <t>80</t>
  </si>
  <si>
    <t>-1022083800</t>
  </si>
  <si>
    <t>A4 - Objekty pozemních komunikací</t>
  </si>
  <si>
    <t xml:space="preserve">    3 - Svislé a kompletní konstrukce</t>
  </si>
  <si>
    <t>PSV - Práce a dodávky PSV</t>
  </si>
  <si>
    <t xml:space="preserve">    711 - Izolace proti vodě, vlhkosti a plynům</t>
  </si>
  <si>
    <t xml:space="preserve">    767 - Konstrukce zámečnické</t>
  </si>
  <si>
    <t>937849347</t>
  </si>
  <si>
    <t>"výsadba keře"22*0,05*1,1*1,5</t>
  </si>
  <si>
    <t>"výsadba strom"1*0,5*1,1*1,5</t>
  </si>
  <si>
    <t>"travnaté plochy- doplnění 50%"549,6*0,15*1,1*1,5*0,5</t>
  </si>
  <si>
    <t>112101101</t>
  </si>
  <si>
    <t>Odstranění stromů listnatých průměru kmene do 300 mm</t>
  </si>
  <si>
    <t>-89853634</t>
  </si>
  <si>
    <t>Odstranění stromů s odřezáním kmene a s odvětvením listnatých, průměru kmene přes 100 do 300 mm</t>
  </si>
  <si>
    <t>112101102</t>
  </si>
  <si>
    <t>Odstranění stromů listnatých průměru kmene do 500 mm</t>
  </si>
  <si>
    <t>-80196737</t>
  </si>
  <si>
    <t>Odstranění stromů s odřezáním kmene a s odvětvením listnatých, průměru kmene přes 300 do 500 mm</t>
  </si>
  <si>
    <t>112251101</t>
  </si>
  <si>
    <t>Odstranění pařezů D do 300 mm</t>
  </si>
  <si>
    <t>640388618</t>
  </si>
  <si>
    <t>Odstranění pařezů strojně s jejich vykopáním, vytrháním nebo odstřelením průměru přes 100 do 300 mm</t>
  </si>
  <si>
    <t>112251102</t>
  </si>
  <si>
    <t>Odstranění pařezů D do 500 mm</t>
  </si>
  <si>
    <t>1230742211</t>
  </si>
  <si>
    <t>Odstranění pařezů strojně s jejich vykopáním, vytrháním nebo odstřelením průměru přes 300 do 500 mm</t>
  </si>
  <si>
    <t>-1874206508</t>
  </si>
  <si>
    <t>2,1+8</t>
  </si>
  <si>
    <t>113106271</t>
  </si>
  <si>
    <t>Rozebrání dlažeb vozovek ze zámkové dlažby s ložem z kameniva strojně pl přes 50 do 200 m2</t>
  </si>
  <si>
    <t>-1929326932</t>
  </si>
  <si>
    <t>Rozebrání dlažeb a dílců vozovek a ploch s přemístěním hmot na skládku na vzdálenost do 3 m nebo s naložením na dopravní prostředek, s jakoukoliv výplní spár strojně plochy jednotlivě přes 50 m2 do 200 m2 ze zámkové dlažby s ložem z kameniva</t>
  </si>
  <si>
    <t>92,8</t>
  </si>
  <si>
    <t>698844599</t>
  </si>
  <si>
    <t>"v zeleni, plocha pod klepadlem"121+17,9+20,1</t>
  </si>
  <si>
    <t>1702450628</t>
  </si>
  <si>
    <t>487,2+25,7</t>
  </si>
  <si>
    <t>-1851023247</t>
  </si>
  <si>
    <t>5,7+57,5+133,2+104,1+4,5</t>
  </si>
  <si>
    <t>709435561</t>
  </si>
  <si>
    <t>3,2+5</t>
  </si>
  <si>
    <t>-1873542626</t>
  </si>
  <si>
    <t>"chodník"9,6+76,4+44,5+36,9</t>
  </si>
  <si>
    <t>"parkovací stání"101,9+192,2</t>
  </si>
  <si>
    <t>"vsakovací průleh"2,5*20+14*2</t>
  </si>
  <si>
    <t>"rozšíření voz"10,1</t>
  </si>
  <si>
    <t>-215074625</t>
  </si>
  <si>
    <t>"chodník"(36,9+2,4+44,6+76,4+9,6)*(0,25-0,15)</t>
  </si>
  <si>
    <t>"parkovací stání"(195,2+118)*(0,32-0,15)</t>
  </si>
  <si>
    <t>"rozšíření voz"(47,3+10+4,6)*(0,42-0,15)</t>
  </si>
  <si>
    <t>"sanace podkladu"(47,3+10+4,6+195,2+118)*0,25</t>
  </si>
  <si>
    <t>-1341702290</t>
  </si>
  <si>
    <t>"vsakovací průleh"(0,7-0,15)*(2,5*19+13*1,5)</t>
  </si>
  <si>
    <t>-784913838</t>
  </si>
  <si>
    <t>"zábradlí"(25,8+6,1)/2*0,3*0,3*0,5</t>
  </si>
  <si>
    <t>"keře"0,25*22</t>
  </si>
  <si>
    <t>"strom"1*0,5</t>
  </si>
  <si>
    <t>"dopravní zančky"0,5*0,5*0,8*20</t>
  </si>
  <si>
    <t>"základy lavička+koš"4*0,25*0,5*0,3+0,25*0,5*0,25</t>
  </si>
  <si>
    <t>1801928975</t>
  </si>
  <si>
    <t>1054609336</t>
  </si>
  <si>
    <t>-34034970</t>
  </si>
  <si>
    <t>"keře"2*0,05*22</t>
  </si>
  <si>
    <t>"strom"2*0,2*1</t>
  </si>
  <si>
    <t>1153207513</t>
  </si>
  <si>
    <t>1,5*1</t>
  </si>
  <si>
    <t>-1200591953</t>
  </si>
  <si>
    <t>"rýha palisáda"34,4*0,6*0,5</t>
  </si>
  <si>
    <t>-1427937625</t>
  </si>
  <si>
    <t>"kabel OPT"6*(1+1)*0,32</t>
  </si>
  <si>
    <t>162201401</t>
  </si>
  <si>
    <t>Vodorovné přemístění větví stromů listnatých do 1 km D kmene do 300 mm</t>
  </si>
  <si>
    <t>-1370857508</t>
  </si>
  <si>
    <t>Vodorovné přemístění větví, kmenů nebo pařezů s naložením, složením a dopravou do 1000 m větví stromů listnatých, průměru kmene přes 100 do 300 mm</t>
  </si>
  <si>
    <t>162201402</t>
  </si>
  <si>
    <t>Vodorovné přemístění větví stromů listnatých do 1 km D kmene do 500 mm</t>
  </si>
  <si>
    <t>404803761</t>
  </si>
  <si>
    <t>Vodorovné přemístění větví, kmenů nebo pařezů s naložením, složením a dopravou do 1000 m větví stromů listnatých, průměru kmene přes 300 do 500 mm</t>
  </si>
  <si>
    <t>162201411</t>
  </si>
  <si>
    <t>Vodorovné přemístění kmenů stromů listnatých do 1 km D kmene do 300 mm</t>
  </si>
  <si>
    <t>-812603752</t>
  </si>
  <si>
    <t>Vodorovné přemístění větví, kmenů nebo pařezů s naložením, složením a dopravou do 1000 m kmenů stromů listnatých, průměru přes 100 do 300 mm</t>
  </si>
  <si>
    <t>162201412</t>
  </si>
  <si>
    <t>Vodorovné přemístění kmenů stromů listnatých do 1 km D kmene do 500 mm</t>
  </si>
  <si>
    <t>-1156582393</t>
  </si>
  <si>
    <t>Vodorovné přemístění větví, kmenů nebo pařezů s naložením, složením a dopravou do 1000 m kmenů stromů listnatých, průměru přes 300 do 500 mm</t>
  </si>
  <si>
    <t>162201421</t>
  </si>
  <si>
    <t>Vodorovné přemístění pařezů do 1 km D do 300 mm</t>
  </si>
  <si>
    <t>1058075318</t>
  </si>
  <si>
    <t>Vodorovné přemístění větví, kmenů nebo pařezů s naložením, složením a dopravou do 1000 m pařezů kmenů, průměru přes 100 do 300 mm</t>
  </si>
  <si>
    <t>162201422</t>
  </si>
  <si>
    <t>Vodorovné přemístění pařezů do 1 km D do 500 mm</t>
  </si>
  <si>
    <t>-267915623</t>
  </si>
  <si>
    <t>Vodorovné přemístění větví, kmenů nebo pařezů s naložením, složením a dopravou do 1000 m pařezů kmenů, průměru přes 300 do 500 mm</t>
  </si>
  <si>
    <t>1116202381</t>
  </si>
  <si>
    <t>594,6*0,15*0,5+180,7+36,8+10,7+30,1</t>
  </si>
  <si>
    <t>1053937662</t>
  </si>
  <si>
    <t>302,895*5 'Přepočtené koeficientem množství</t>
  </si>
  <si>
    <t>-680062238</t>
  </si>
  <si>
    <t>1711781530</t>
  </si>
  <si>
    <t>302,895*1,8</t>
  </si>
  <si>
    <t>174151101</t>
  </si>
  <si>
    <t>Zásyp jam, šachet rýh nebo kolem objektů sypaninou se zhutněním</t>
  </si>
  <si>
    <t>-66871372</t>
  </si>
  <si>
    <t>Zásyp sypaninou z jakékoliv horniny strojně s uložením výkopku ve vrstvách se zhutněním jam, šachet, rýh nebo kolem objektů v těchto vykopávkách</t>
  </si>
  <si>
    <t>"palisádová stěna-štěrkopísek"39,5*0,6*0,6/2</t>
  </si>
  <si>
    <t>58331200</t>
  </si>
  <si>
    <t>štěrkopísek netříděný zásypový</t>
  </si>
  <si>
    <t>-60269392</t>
  </si>
  <si>
    <t>"palisádová stěna-štěrkopísek"7,11*1,8*1,1</t>
  </si>
  <si>
    <t>1254608625</t>
  </si>
  <si>
    <t>"vsakovací průleh"(2,5*19+13*1,5)*0,5</t>
  </si>
  <si>
    <t>1206716808</t>
  </si>
  <si>
    <t>"vsakovací průleh"33*1,8*1,1</t>
  </si>
  <si>
    <t>175111201</t>
  </si>
  <si>
    <t>Obsypání objektu nad přilehlým původním terénem sypaninou bez prohození, uloženou do 3 m ručně</t>
  </si>
  <si>
    <t>1207809063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</si>
  <si>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</si>
  <si>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"palisádová stěna"39,5*0,9*0,4</t>
  </si>
  <si>
    <t>58333674</t>
  </si>
  <si>
    <t>kamenivo těžené hrubé frakce 16/32</t>
  </si>
  <si>
    <t>757109427</t>
  </si>
  <si>
    <t>14,22*1,8</t>
  </si>
  <si>
    <t>25,596*1,1 'Přepočtené koeficientem množství</t>
  </si>
  <si>
    <t>-1353850169</t>
  </si>
  <si>
    <t>"rozprostření sejnmuté ornice"549,6</t>
  </si>
  <si>
    <t>-1873318790</t>
  </si>
  <si>
    <t>824424805</t>
  </si>
  <si>
    <t>549,6*15/1000</t>
  </si>
  <si>
    <t>-539090074</t>
  </si>
  <si>
    <t>"trávník 4 zálivky á 4l/m2"4*0,004*549,6</t>
  </si>
  <si>
    <t>"stromy 4 zálivky á 250 l"0,25*4*1</t>
  </si>
  <si>
    <t>"keře zálivka 4 zálivky á 50 l"0,05*4*22</t>
  </si>
  <si>
    <t>-398214116</t>
  </si>
  <si>
    <t>"chodník"36,9+2,4+44,6+76,4+9,6</t>
  </si>
  <si>
    <t>"parkovací stání"195,2+118</t>
  </si>
  <si>
    <t>"rozšíření voz"47,3+10+4,6</t>
  </si>
  <si>
    <t>184102211</t>
  </si>
  <si>
    <t>Výsadba keře bez balu v do 1 m do jamky se zalitím v rovině a svahu do 1:5</t>
  </si>
  <si>
    <t>2089386764</t>
  </si>
  <si>
    <t xml:space="preserve">Výsadba keře bez balu do předem vyhloubené jamky se zalitím  v rovině nebo na svahu do 1:5 výšky do 1 m v terénu</t>
  </si>
  <si>
    <t>0265202R1</t>
  </si>
  <si>
    <t>Keře výšky 40-60 cm dle specifikace PD</t>
  </si>
  <si>
    <t>-1691002553</t>
  </si>
  <si>
    <t>211971121</t>
  </si>
  <si>
    <t>Zřízení opláštění žeber nebo trativodů geotextilií v rýze nebo zářezu sklonu přes 1:2 š do 2,5 m</t>
  </si>
  <si>
    <t>1105941998</t>
  </si>
  <si>
    <t xml:space="preserve">Zřízení opláštění výplně z geotextilie odvodňovacích žeber nebo trativodů  v rýze nebo zářezu se stěnami svislými nebo šikmými o sklonu přes 1:2 při rozvinuté šířce opláštění do 2,5 m</t>
  </si>
  <si>
    <t>"Palisádová stěna"(17+20,1)*(1,2+0,4)*2</t>
  </si>
  <si>
    <t>69311080</t>
  </si>
  <si>
    <t>geotextilie netkaná separační, ochranná, filtrační, drenážní PES 200g/m2</t>
  </si>
  <si>
    <t>2005078220</t>
  </si>
  <si>
    <t>118,72*1,1845 'Přepočtené koeficientem množství</t>
  </si>
  <si>
    <t>212752111</t>
  </si>
  <si>
    <t>Trativod z drenážních trubek korugovaných PE-HD SN 4 perforace 220° včetně lože otevřený výkop DN 100 pro liniové stavby</t>
  </si>
  <si>
    <t>-217892435</t>
  </si>
  <si>
    <t>Trativody z drenážních trubek pro liniové stavby a komunikace se zřízením štěrkového lože pod trubky a s jejich obsypem v otevřeném výkopu trubka korugovaná sendvičová PE-HD SN 4 perforace 220° DN 100</t>
  </si>
  <si>
    <t>"palisádová stěna"39,5</t>
  </si>
  <si>
    <t>1635084425</t>
  </si>
  <si>
    <t>"vsakovací průleh"2,5*19+13*1,5</t>
  </si>
  <si>
    <t>-1507381438</t>
  </si>
  <si>
    <t>67*1,05</t>
  </si>
  <si>
    <t>275321511</t>
  </si>
  <si>
    <t>Základové patky ze ŽB bez zvýšených nároků na prostředí tř. C 25/30</t>
  </si>
  <si>
    <t>-2139920968</t>
  </si>
  <si>
    <t>Základy z betonu železového (bez výztuže) patky z betonu bez zvláštních nároků na prostředí tř. C 25/30</t>
  </si>
  <si>
    <t>275361821</t>
  </si>
  <si>
    <t>Výztuž základových patek betonářskou ocelí 10 505 (R)</t>
  </si>
  <si>
    <t>1104100966</t>
  </si>
  <si>
    <t>Výztuž základů patek z betonářské oceli 10 505 (R)</t>
  </si>
  <si>
    <t>"zábradlí"0,718*25/1000</t>
  </si>
  <si>
    <t>279113143</t>
  </si>
  <si>
    <t>Základová zeď tl do 250 mm z tvárnic ztraceného bednění včetně výplně z betonu tř. C 20/25</t>
  </si>
  <si>
    <t>-258793231</t>
  </si>
  <si>
    <t xml:space="preserve">Základové zdi z tvárnic ztraceného bednění včetně výplně z betonu  bez zvláštních nároků na vliv prostředí třídy C 20/25, tloušťky zdiva přes 200 do 250 mm</t>
  </si>
  <si>
    <t>"patka pod koš"0,5*0,25</t>
  </si>
  <si>
    <t>"patky pod lavičky"0,5*0,25*4</t>
  </si>
  <si>
    <t>Svislé a kompletní konstrukce</t>
  </si>
  <si>
    <t>339921132</t>
  </si>
  <si>
    <t>Osazování betonových palisád do betonového základu v řadě výšky prvku přes 0,5 do 1 m</t>
  </si>
  <si>
    <t>-339022777</t>
  </si>
  <si>
    <t xml:space="preserve">Osazování palisád  betonových v řadě se zabetonováním výšky palisády přes 500 do 1000 mm</t>
  </si>
  <si>
    <t>2,9+8,8+4+1,3</t>
  </si>
  <si>
    <t>339921133</t>
  </si>
  <si>
    <t>Osazování betonových palisád do betonového základu v řadě výšky prvku přes 1 do 1,5 m</t>
  </si>
  <si>
    <t>-1257324431</t>
  </si>
  <si>
    <t xml:space="preserve">Osazování palisád  betonových v řadě se zabetonováním výšky palisády přes 1000 do 1500 mm</t>
  </si>
  <si>
    <t>20,2</t>
  </si>
  <si>
    <t>59228412</t>
  </si>
  <si>
    <t>palisáda betonová tyčová půlkulatá přírodní 175x200x600mm</t>
  </si>
  <si>
    <t>-872309319</t>
  </si>
  <si>
    <t>(2,9+1,3)/0,175</t>
  </si>
  <si>
    <t>24*1,02 'Přepočtené koeficientem množství</t>
  </si>
  <si>
    <t>59228414</t>
  </si>
  <si>
    <t>palisáda betonová tyčová půlkulatá přírodní 175x200x1000mm</t>
  </si>
  <si>
    <t>591297038</t>
  </si>
  <si>
    <t>(8,8+4)/0,175</t>
  </si>
  <si>
    <t>73,143*1,02 'Přepočtené koeficientem množství</t>
  </si>
  <si>
    <t>59228415</t>
  </si>
  <si>
    <t>palisáda betonová tyčová půlkulatá přírodní 175x200x1200mm</t>
  </si>
  <si>
    <t>1571728284</t>
  </si>
  <si>
    <t>20,2/0,175</t>
  </si>
  <si>
    <t>115,429*1,02 'Přepočtené koeficientem množství</t>
  </si>
  <si>
    <t>1205155413</t>
  </si>
  <si>
    <t>"rozšíření voz"(47,3+10+4,6)*2</t>
  </si>
  <si>
    <t>781166121</t>
  </si>
  <si>
    <t>1518169032</t>
  </si>
  <si>
    <t>"sanace podkladu"47,3+10+4,6+195,2+118</t>
  </si>
  <si>
    <t>2083476825</t>
  </si>
  <si>
    <t>536,3+54,2</t>
  </si>
  <si>
    <t>-1409910076</t>
  </si>
  <si>
    <t>-400954859</t>
  </si>
  <si>
    <t>908075020</t>
  </si>
  <si>
    <t>432992011</t>
  </si>
  <si>
    <t>"schodiště"3*0,6</t>
  </si>
  <si>
    <t>"plochy"36,9+2,4+44,6+76,4+9,6</t>
  </si>
  <si>
    <t>-1203402597</t>
  </si>
  <si>
    <t>1,6+3,2+18,9+2,4</t>
  </si>
  <si>
    <t>26,1*1,02 'Přepočtené koeficientem množství</t>
  </si>
  <si>
    <t>623485234</t>
  </si>
  <si>
    <t>169,9-26,1</t>
  </si>
  <si>
    <t>143,8*1,02 'Přepočtené koeficientem množství</t>
  </si>
  <si>
    <t>59245008</t>
  </si>
  <si>
    <t>dlažba tvar obdélník betonová 200x100x60mm barevná</t>
  </si>
  <si>
    <t>1443471451</t>
  </si>
  <si>
    <t>1,8*1,02 'Přepočtené koeficientem množství</t>
  </si>
  <si>
    <t>-961678233</t>
  </si>
  <si>
    <t>"vozovka nad horkovodem"83,8</t>
  </si>
  <si>
    <t>-1124281763</t>
  </si>
  <si>
    <t>"parkoviště antracit"195,2+118-22*5*0,1</t>
  </si>
  <si>
    <t>302,2*1,02 'Přepočtené koeficientem množství</t>
  </si>
  <si>
    <t>1358387483</t>
  </si>
  <si>
    <t>83,8*1,02 'Přepočtené koeficientem množství</t>
  </si>
  <si>
    <t>-1137082514</t>
  </si>
  <si>
    <t>"V10b parkoviště"22*5*0,1</t>
  </si>
  <si>
    <t>11*1,02 'Přepočtené koeficientem množství</t>
  </si>
  <si>
    <t>-1199411946</t>
  </si>
  <si>
    <t>(15+9)*2</t>
  </si>
  <si>
    <t>-85559536</t>
  </si>
  <si>
    <t>-925279334</t>
  </si>
  <si>
    <t>-1579872813</t>
  </si>
  <si>
    <t>40445621</t>
  </si>
  <si>
    <t>informativní značky provozní IP1-IP3, IP4b-IP7, IP10a, b 500x500mm</t>
  </si>
  <si>
    <t>2060769593</t>
  </si>
  <si>
    <t>40445650</t>
  </si>
  <si>
    <t>dodatkové tabulky E7, E12, E13 500x300mm</t>
  </si>
  <si>
    <t>1461091564</t>
  </si>
  <si>
    <t>40445646</t>
  </si>
  <si>
    <t>informativní značky jiné IJ17, IJ18 1750x1500mm</t>
  </si>
  <si>
    <t>-558321817</t>
  </si>
  <si>
    <t>35113814</t>
  </si>
  <si>
    <t>81</t>
  </si>
  <si>
    <t>-166281230</t>
  </si>
  <si>
    <t>82</t>
  </si>
  <si>
    <t>-726074533</t>
  </si>
  <si>
    <t>83</t>
  </si>
  <si>
    <t>-1188247774</t>
  </si>
  <si>
    <t>84</t>
  </si>
  <si>
    <t>-149580414</t>
  </si>
  <si>
    <t>"V10F"1,5*2</t>
  </si>
  <si>
    <t>85</t>
  </si>
  <si>
    <t>915211111</t>
  </si>
  <si>
    <t>Vodorovné dopravní značení dělící čáry souvislé š 125 mm bílý plast</t>
  </si>
  <si>
    <t>-348668710</t>
  </si>
  <si>
    <t xml:space="preserve">Vodorovné dopravní značení stříkaným plastem  dělící čára šířky 125 mm souvislá bílá základní</t>
  </si>
  <si>
    <t>"V5"3</t>
  </si>
  <si>
    <t>86</t>
  </si>
  <si>
    <t>915611111</t>
  </si>
  <si>
    <t>Předznačení vodorovného liniového značení</t>
  </si>
  <si>
    <t>2046505962</t>
  </si>
  <si>
    <t xml:space="preserve">Předznačení pro vodorovné značení  stříkané barvou nebo prováděné z nátěrových hmot liniové dělicí čáry, vodicí proužky</t>
  </si>
  <si>
    <t>87</t>
  </si>
  <si>
    <t>-1435994549</t>
  </si>
  <si>
    <t>88</t>
  </si>
  <si>
    <t>1508001533</t>
  </si>
  <si>
    <t>64,8+10,3+34,2+11,2+50,2+45,3+100,5+9,8</t>
  </si>
  <si>
    <t>89</t>
  </si>
  <si>
    <t>-385659504</t>
  </si>
  <si>
    <t>326,3-130,7</t>
  </si>
  <si>
    <t>195,6*1,02 'Přepočtené koeficientem množství</t>
  </si>
  <si>
    <t>90</t>
  </si>
  <si>
    <t>-1222383580</t>
  </si>
  <si>
    <t>3,2+1,6+29,5+4,9+1,7+1,4+50,5+7,3+24,2+3,8+2,6</t>
  </si>
  <si>
    <t>130,7*1,02 'Přepočtené koeficientem množství</t>
  </si>
  <si>
    <t>91</t>
  </si>
  <si>
    <t>-507917577</t>
  </si>
  <si>
    <t>12*1,02 'Přepočtené koeficientem množství</t>
  </si>
  <si>
    <t>92</t>
  </si>
  <si>
    <t>-319783543</t>
  </si>
  <si>
    <t>"schodiště"3*2,6</t>
  </si>
  <si>
    <t>"chodník"24,4+2,7+3,3+5,3+18,2+6,2+52,3+6,1+40,3+7,5</t>
  </si>
  <si>
    <t>93</t>
  </si>
  <si>
    <t>-1226345369</t>
  </si>
  <si>
    <t>166,3*1,02 'Přepočtené koeficientem množství</t>
  </si>
  <si>
    <t>94</t>
  </si>
  <si>
    <t>59217016</t>
  </si>
  <si>
    <t>obrubník betonový chodníkový 1000x80x250mm</t>
  </si>
  <si>
    <t>-677161223</t>
  </si>
  <si>
    <t>7,8*1,02 'Přepočtené koeficientem množství</t>
  </si>
  <si>
    <t>95</t>
  </si>
  <si>
    <t>1002578503</t>
  </si>
  <si>
    <t>"na styku silniční obrzby a asfaltu"263,9+42,6</t>
  </si>
  <si>
    <t>96</t>
  </si>
  <si>
    <t>1491938987</t>
  </si>
  <si>
    <t>19,1</t>
  </si>
  <si>
    <t>97</t>
  </si>
  <si>
    <t>-1138240025</t>
  </si>
  <si>
    <t>7,3+5,7+6,1</t>
  </si>
  <si>
    <t>98</t>
  </si>
  <si>
    <t>-1603114541</t>
  </si>
  <si>
    <t>99</t>
  </si>
  <si>
    <t>-2011528429</t>
  </si>
  <si>
    <t>100</t>
  </si>
  <si>
    <t>977151113</t>
  </si>
  <si>
    <t>Jádrové vrty diamantovými korunkami do D 50 mm do stavebních materiálů</t>
  </si>
  <si>
    <t>-1835201326</t>
  </si>
  <si>
    <t>Jádrové vrty diamantovými korunkami do stavebních materiálů (železobetonu, betonu, cihel, obkladů, dlažeb, kamene) průměru přes 40 do 50 mm</t>
  </si>
  <si>
    <t>"palisádová stěna"39,5/1,5*0,175</t>
  </si>
  <si>
    <t>101</t>
  </si>
  <si>
    <t>-555523755</t>
  </si>
  <si>
    <t>102</t>
  </si>
  <si>
    <t>2003047285</t>
  </si>
  <si>
    <t>242,244*14 'Přepočtené koeficientem množství</t>
  </si>
  <si>
    <t>103</t>
  </si>
  <si>
    <t>-1645600980</t>
  </si>
  <si>
    <t>2,6+27,3+88,5+0,3</t>
  </si>
  <si>
    <t>104</t>
  </si>
  <si>
    <t>1145482783</t>
  </si>
  <si>
    <t>60*-1</t>
  </si>
  <si>
    <t>105</t>
  </si>
  <si>
    <t>2013266549</t>
  </si>
  <si>
    <t>52,5</t>
  </si>
  <si>
    <t>106</t>
  </si>
  <si>
    <t>1892393143</t>
  </si>
  <si>
    <t>242,2-118,7-60-52,5</t>
  </si>
  <si>
    <t>107</t>
  </si>
  <si>
    <t>1045843497</t>
  </si>
  <si>
    <t>PSV</t>
  </si>
  <si>
    <t>Práce a dodávky PSV</t>
  </si>
  <si>
    <t>711</t>
  </si>
  <si>
    <t>Izolace proti vodě, vlhkosti a plynům</t>
  </si>
  <si>
    <t>108</t>
  </si>
  <si>
    <t>711161273</t>
  </si>
  <si>
    <t>Provedení izolace proti zemní vlhkosti svislé z nopové fólie</t>
  </si>
  <si>
    <t>485597956</t>
  </si>
  <si>
    <t>Provedení izolace proti zemní vlhkosti nopovou fólií na ploše svislé S z nopové fólie</t>
  </si>
  <si>
    <t>109</t>
  </si>
  <si>
    <t>28323005</t>
  </si>
  <si>
    <t>fólie profilovaná (nopová) drenážní HDPE s výškou nopů 8mm</t>
  </si>
  <si>
    <t>-896558821</t>
  </si>
  <si>
    <t>39,5*1,221 'Přepočtené koeficientem množství</t>
  </si>
  <si>
    <t>767</t>
  </si>
  <si>
    <t>Konstrukce zámečnické</t>
  </si>
  <si>
    <t>110</t>
  </si>
  <si>
    <t>767995116</t>
  </si>
  <si>
    <t>Montáž atypických zámečnických konstrukcí hmotnosti do 250 kg</t>
  </si>
  <si>
    <t>30499705</t>
  </si>
  <si>
    <t xml:space="preserve">Montáž ostatních atypických zámečnických konstrukcí  hmotnosti přes 100 do 250 kg</t>
  </si>
  <si>
    <t>111</t>
  </si>
  <si>
    <t>7491015R1</t>
  </si>
  <si>
    <t xml:space="preserve">Dodávka a montáž odpadkového koše  kovová konstrukce 45l</t>
  </si>
  <si>
    <t>-1076228221</t>
  </si>
  <si>
    <t>112</t>
  </si>
  <si>
    <t>7491015R2</t>
  </si>
  <si>
    <t>Dodávka a montáž lavičky ocelové konstrukce z čtvercových profilů práškově lakovaná, černá, sedáky dřevo 195*42*85cm</t>
  </si>
  <si>
    <t>1259462037</t>
  </si>
  <si>
    <t>113</t>
  </si>
  <si>
    <t>7679951X1</t>
  </si>
  <si>
    <t>Žárové zinkování ocelové konstrukce</t>
  </si>
  <si>
    <t>1772797079</t>
  </si>
  <si>
    <t>114</t>
  </si>
  <si>
    <t>911111111</t>
  </si>
  <si>
    <t>Montáž zábradlí ocelového zabetonovaného</t>
  </si>
  <si>
    <t>888093166</t>
  </si>
  <si>
    <t xml:space="preserve">Montáž zábradlí ocelového  zabetonovaného</t>
  </si>
  <si>
    <t>25,8+6,1</t>
  </si>
  <si>
    <t>115</t>
  </si>
  <si>
    <t>14011026</t>
  </si>
  <si>
    <t>trubka ocelová bezešvá hladká jakost 11 353 51x3,2mm</t>
  </si>
  <si>
    <t>-492210482</t>
  </si>
  <si>
    <t>"vodorovné"(25,8+6,1)*3*1,05</t>
  </si>
  <si>
    <t>"stojiny"((25,8+6,1)/2+4)*2*1,05</t>
  </si>
  <si>
    <t>116</t>
  </si>
  <si>
    <t>998767101</t>
  </si>
  <si>
    <t>Přesun hmot tonážní pro zámečnické konstrukce v objektech v do 6 m</t>
  </si>
  <si>
    <t>-1768014821</t>
  </si>
  <si>
    <t xml:space="preserve">Přesun hmot pro zámečnické konstrukce  stanovený z hmotnosti přesunovaného materiálu vodorovná dopravní vzdálenost do 50 m v objektech výšky do 6 m</t>
  </si>
  <si>
    <t>117</t>
  </si>
  <si>
    <t>615519672</t>
  </si>
  <si>
    <t>6*1,05</t>
  </si>
  <si>
    <t>118</t>
  </si>
  <si>
    <t>-1082326780</t>
  </si>
  <si>
    <t>"kabel OPT"6</t>
  </si>
  <si>
    <t>119</t>
  </si>
  <si>
    <t>-1384572457</t>
  </si>
  <si>
    <t>A - Objekty pozemních komunikací</t>
  </si>
  <si>
    <t xml:space="preserve">    8 - Trubní vedení</t>
  </si>
  <si>
    <t>1857959934</t>
  </si>
  <si>
    <t>"travnaté plochy- doplnění 50%"215,5*0,15*1,1*1,5*0,5</t>
  </si>
  <si>
    <t>113106144</t>
  </si>
  <si>
    <t>Rozebrání dlažeb ze zámkových dlaždic komunikací pro pěší strojně pl přes 50 m2</t>
  </si>
  <si>
    <t>926523814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</si>
  <si>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</si>
  <si>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0,5+42,4+9,3+40,8+10+43,2+7,5+134,2+2,5+5,8</t>
  </si>
  <si>
    <t>113107231</t>
  </si>
  <si>
    <t>Odstranění podkladu z betonu prostého tl 150 mm strojně pl přes 200 m2</t>
  </si>
  <si>
    <t>1069732891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</si>
  <si>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</si>
  <si>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"rozšíření asf. vozovky k BD,beton pod chodníkem"42,4+40,8+43,2+134,2</t>
  </si>
  <si>
    <t>-1450964791</t>
  </si>
  <si>
    <t>908,6</t>
  </si>
  <si>
    <t>65160204</t>
  </si>
  <si>
    <t>207,5+74,6+28,7+27,9+27,8</t>
  </si>
  <si>
    <t>2030003512</t>
  </si>
  <si>
    <t>1,6+28,4+3,2+5,3+12,4+4,7+14+10,4+4,6+16,5+39,2+20,4+16,1+3,2</t>
  </si>
  <si>
    <t>661562936</t>
  </si>
  <si>
    <t>"přesun chodníku"8,5+25,5+47,5+15+25,5+93,5</t>
  </si>
  <si>
    <t>-1151203195</t>
  </si>
  <si>
    <t>"rozšíření asf. vozovky k BD,beton pod chodníkem"(42,4+40,8+43,2+134,2)*0,15</t>
  </si>
  <si>
    <t>"přesun chodníku"(8,5+25,5+47,5+15+25,5+93,5)*0,15</t>
  </si>
  <si>
    <t>"sanace podkladu"(42,4+40,8+43,2+134,2)*0,25</t>
  </si>
  <si>
    <t>-128452419</t>
  </si>
  <si>
    <t>"dopravní značky"0,5*0,5*0,8*4</t>
  </si>
  <si>
    <t>1566929047</t>
  </si>
  <si>
    <t>"silniční"1354,9*0,4*0,2</t>
  </si>
  <si>
    <t>"chodníková"159*0,3*0,2</t>
  </si>
  <si>
    <t>"palisáda"(15,3+8,3)*0,4*0,3</t>
  </si>
  <si>
    <t>-2078873581</t>
  </si>
  <si>
    <t>"kabel VO, NN"(65+26+25+25)*0,3*0,3</t>
  </si>
  <si>
    <t>-1094899910</t>
  </si>
  <si>
    <t>215,5*0,15*0,5+136,5+0,8+120,8</t>
  </si>
  <si>
    <t>1154381044</t>
  </si>
  <si>
    <t>274,26*5 'Přepočtené koeficientem množství</t>
  </si>
  <si>
    <t>-1587224347</t>
  </si>
  <si>
    <t>-66883275</t>
  </si>
  <si>
    <t>274,26*1,8</t>
  </si>
  <si>
    <t>-581541242</t>
  </si>
  <si>
    <t>"palisádová stěna-štěrkopísek"(15,3+8,3)*0,6*0,6/2</t>
  </si>
  <si>
    <t>281414092</t>
  </si>
  <si>
    <t>"palisádová stěna-štěrkopísek"4,2*1,8*1,1</t>
  </si>
  <si>
    <t>87891122</t>
  </si>
  <si>
    <t>"palisádová stěna"(15,3+8,3)*0,6*0,2</t>
  </si>
  <si>
    <t>1878606719</t>
  </si>
  <si>
    <t>2,8*1,8</t>
  </si>
  <si>
    <t>2047870720</t>
  </si>
  <si>
    <t>"rozprostření sejmuté ornice"215,5</t>
  </si>
  <si>
    <t>1571147368</t>
  </si>
  <si>
    <t>800401811</t>
  </si>
  <si>
    <t>215,5*15/1000</t>
  </si>
  <si>
    <t>130317612</t>
  </si>
  <si>
    <t>"trávník 4 zálivky á 4l/m2"4*0,004*215</t>
  </si>
  <si>
    <t>965650066</t>
  </si>
  <si>
    <t>227645269</t>
  </si>
  <si>
    <t>"Palisádová stěna"(15,3+8,3)*(0,6+0,2)*2</t>
  </si>
  <si>
    <t>-435333861</t>
  </si>
  <si>
    <t>"Palisádová stěna"37,76*1,1</t>
  </si>
  <si>
    <t>-1257560972</t>
  </si>
  <si>
    <t>"palisádová stěna"15,3+8,3</t>
  </si>
  <si>
    <t>1024737392</t>
  </si>
  <si>
    <t>15,3+8,3</t>
  </si>
  <si>
    <t>1659177549</t>
  </si>
  <si>
    <t>(15,3+8,3)/0,175</t>
  </si>
  <si>
    <t>134,857*1,02 'Přepočtené koeficientem množství</t>
  </si>
  <si>
    <t>-2101324862</t>
  </si>
  <si>
    <t>"rozšíření asf. vozovky k BD,beton pod chodníkem"(42,4+40,8+43,2+134,2)*2</t>
  </si>
  <si>
    <t>1262044474</t>
  </si>
  <si>
    <t>42,4+40,8+43,2+134,2</t>
  </si>
  <si>
    <t>692776939</t>
  </si>
  <si>
    <t>1147-260,6</t>
  </si>
  <si>
    <t>720144812</t>
  </si>
  <si>
    <t>-424757237</t>
  </si>
  <si>
    <t>1147</t>
  </si>
  <si>
    <t>145894280</t>
  </si>
  <si>
    <t>596211112</t>
  </si>
  <si>
    <t>Kladení zámkové dlažby komunikací pro pěší tl 60 mm skupiny A pl do 300 m2</t>
  </si>
  <si>
    <t>1630184712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</si>
  <si>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</si>
  <si>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"přesun chodníku"8,5+9,3+25,5+47,5+15+7,5+25,5+113+1,5+1,5</t>
  </si>
  <si>
    <t>962673326</t>
  </si>
  <si>
    <t>1,8+1,2+1,8+1,8+1,8+1,4+1,1+1,6</t>
  </si>
  <si>
    <t>12,5*1,02 'Přepočtené koeficientem množství</t>
  </si>
  <si>
    <t>1096830929</t>
  </si>
  <si>
    <t>"schodiště"2*0,6</t>
  </si>
  <si>
    <t>1,2*1,02 'Přepočtené koeficientem množství</t>
  </si>
  <si>
    <t>-378381854</t>
  </si>
  <si>
    <t>254,8-12,5-1,2</t>
  </si>
  <si>
    <t>241,1*1,02 'Přepočtené koeficientem množství</t>
  </si>
  <si>
    <t>Trubní vedení</t>
  </si>
  <si>
    <t>895941111</t>
  </si>
  <si>
    <t>Zřízení vpusti kanalizační uliční z betonových dílců typ UV-50 normální</t>
  </si>
  <si>
    <t>1776946317</t>
  </si>
  <si>
    <t xml:space="preserve">Zřízení vpusti kanalizační  uliční z betonových dílců typ UV-50 normální</t>
  </si>
  <si>
    <t>59223852</t>
  </si>
  <si>
    <t>dno pro uliční vpusť s kalovou prohlubní betonové 450x300x50mm</t>
  </si>
  <si>
    <t>-204402798</t>
  </si>
  <si>
    <t>BTL.0006305.URS</t>
  </si>
  <si>
    <t>skruž betonová pro uliční vpusťs výtokovým otvorem PVC TBV-Q 450/350/3a, 45x35x5 cm</t>
  </si>
  <si>
    <t>671880110</t>
  </si>
  <si>
    <t>59223860</t>
  </si>
  <si>
    <t>skruž pro uliční vpusť středová betonová 450x195x50mm</t>
  </si>
  <si>
    <t>770489169</t>
  </si>
  <si>
    <t>59223858</t>
  </si>
  <si>
    <t>skruž pro uliční vpusť horní betonová 450x570x50mm</t>
  </si>
  <si>
    <t>490620212</t>
  </si>
  <si>
    <t>59223864</t>
  </si>
  <si>
    <t>prstenec pro uliční vpusť vyrovnávací betonový 390x60x130mm</t>
  </si>
  <si>
    <t>1035680457</t>
  </si>
  <si>
    <t>BTL.0006314.URS</t>
  </si>
  <si>
    <t>koš pozink. C3 DIN 4052, vysoký, pro rám 500/300</t>
  </si>
  <si>
    <t>1773406615</t>
  </si>
  <si>
    <t>899204112</t>
  </si>
  <si>
    <t>Osazení mříží litinových včetně rámů a košů na bahno pro třídu zatížení D400, E600</t>
  </si>
  <si>
    <t>1118811133</t>
  </si>
  <si>
    <t>8959411R1</t>
  </si>
  <si>
    <t>Přepojení uliční vpusti do 2 m, včetně spojovacího materiálu</t>
  </si>
  <si>
    <t>kpl</t>
  </si>
  <si>
    <t>-1127499704</t>
  </si>
  <si>
    <t>8959411R2</t>
  </si>
  <si>
    <t>Vybourání stávající uliční vpusti, včetně naložení nebo přesunu na skládku do 50m</t>
  </si>
  <si>
    <t>1382679280</t>
  </si>
  <si>
    <t>899431111</t>
  </si>
  <si>
    <t>Výšková úprava uličního vstupu nebo vpusti do 200 mm zvýšením krycího hrnce, šoupěte nebo hydrantu</t>
  </si>
  <si>
    <t>1926822493</t>
  </si>
  <si>
    <t xml:space="preserve">Výšková úprava uličního vstupu nebo vpusti do 200 mm  zvýšením krycího hrnce, šoupěte nebo hydrantu bez úpravy armatur</t>
  </si>
  <si>
    <t>1208809771</t>
  </si>
  <si>
    <t>-747054335</t>
  </si>
  <si>
    <t>-2058138013</t>
  </si>
  <si>
    <t>1958712082</t>
  </si>
  <si>
    <t>874724119</t>
  </si>
  <si>
    <t>-1882876253</t>
  </si>
  <si>
    <t>"V4, V10d,V5"18,4+91+69,5+28,4+7,6+4,7+5,1+5,3+6</t>
  </si>
  <si>
    <t>72383798</t>
  </si>
  <si>
    <t>"V5"7,6+4,7+5,1+5,3+6</t>
  </si>
  <si>
    <t>915111111</t>
  </si>
  <si>
    <t>Vodorovné dopravní značení dělící čáry souvislé š 125 mm základní bílá barva</t>
  </si>
  <si>
    <t>1834947762</t>
  </si>
  <si>
    <t xml:space="preserve">Vodorovné dopravní značení stříkané barvou  dělící čára šířky 125 mm souvislá bílá základní</t>
  </si>
  <si>
    <t>915221111</t>
  </si>
  <si>
    <t>Vodorovné dopravní značení vodící čáry souvislé š 250 mm bílý plast</t>
  </si>
  <si>
    <t>-417275351</t>
  </si>
  <si>
    <t xml:space="preserve">Vodorovné dopravní značení stříkaným plastem  vodící čára bílá šířky 250 mm souvislá základní</t>
  </si>
  <si>
    <t>"V4, V5"18,4+28,4</t>
  </si>
  <si>
    <t>915121111</t>
  </si>
  <si>
    <t>Vodorovné dopravní značení vodící čáry souvislé š 250 mm základní bílá barva</t>
  </si>
  <si>
    <t>232806004</t>
  </si>
  <si>
    <t xml:space="preserve">Vodorovné dopravní značení stříkané barvou  vodící čára bílá šířky 250 mm souvislá základní</t>
  </si>
  <si>
    <t>915221121</t>
  </si>
  <si>
    <t>Vodorovné dopravní značení vodící čáry přerušované š 250 mm bílý plast</t>
  </si>
  <si>
    <t>524094712</t>
  </si>
  <si>
    <t xml:space="preserve">Vodorovné dopravní značení stříkaným plastem  vodící čára bílá šířky 250 mm přerušovaná základní</t>
  </si>
  <si>
    <t>"V10d"91+69,5</t>
  </si>
  <si>
    <t>915121121</t>
  </si>
  <si>
    <t>Vodorovné dopravní značení vodící čáry přerušované š 250 mm základní bílá barva</t>
  </si>
  <si>
    <t>-223664796</t>
  </si>
  <si>
    <t xml:space="preserve">Vodorovné dopravní značení stříkané barvou  vodící čára bílá šířky 250 mm přerušovaná základní</t>
  </si>
  <si>
    <t>366505233</t>
  </si>
  <si>
    <t>"V13"5,3+9,9</t>
  </si>
  <si>
    <t>915231111</t>
  </si>
  <si>
    <t>Vodorovné dopravní značení přechody pro chodce, šipky, symboly bílý plast</t>
  </si>
  <si>
    <t>654504964</t>
  </si>
  <si>
    <t xml:space="preserve">Vodorovné dopravní značení stříkaným plastem  přechody pro chodce, šipky, symboly nápisy bílé základní</t>
  </si>
  <si>
    <t>2120070741</t>
  </si>
  <si>
    <t>220980212</t>
  </si>
  <si>
    <t>31,8+27,2+18,2+6,1+64,1+98+109,5</t>
  </si>
  <si>
    <t>-1256945686</t>
  </si>
  <si>
    <t>354,9-18,3</t>
  </si>
  <si>
    <t>336,6*1,02 'Přepočtené koeficientem množství</t>
  </si>
  <si>
    <t>752525867</t>
  </si>
  <si>
    <t>3,5+3,5+4+3,5+3,8</t>
  </si>
  <si>
    <t>18,3*1,02 'Přepočtené koeficientem množství</t>
  </si>
  <si>
    <t>686138779</t>
  </si>
  <si>
    <t>10*1,02 'Přepočtené koeficientem množství</t>
  </si>
  <si>
    <t>-321364308</t>
  </si>
  <si>
    <t>"schodiště"2,5+2,5+3*1,8</t>
  </si>
  <si>
    <t>"chodník"8+21,8+8+24,2+7,2+21,1+5,3+9,6+2,8+2,8+17,4+2,3+2,3+9,2+6,6</t>
  </si>
  <si>
    <t>1256149403</t>
  </si>
  <si>
    <t>148,6*1,02 'Přepočtené koeficientem množství</t>
  </si>
  <si>
    <t>622312108</t>
  </si>
  <si>
    <t>10,4*1,02 'Přepočtené koeficientem množství</t>
  </si>
  <si>
    <t>-500704218</t>
  </si>
  <si>
    <t>"na styku silniční obruby a asfaltu"422,1</t>
  </si>
  <si>
    <t>2070559080</t>
  </si>
  <si>
    <t>78,1</t>
  </si>
  <si>
    <t>-277258990</t>
  </si>
  <si>
    <t>"napojení na větve A1-A4, napojení na okolní vozovky"14,6+14+14,2+13,4+13,9+4+4</t>
  </si>
  <si>
    <t>-355365094</t>
  </si>
  <si>
    <t>2106555114</t>
  </si>
  <si>
    <t>652786153</t>
  </si>
  <si>
    <t>402,621*14 'Přepočtené koeficientem množství</t>
  </si>
  <si>
    <t>-1950840783</t>
  </si>
  <si>
    <t>77+84,7+106,3+7,3</t>
  </si>
  <si>
    <t>-345414682</t>
  </si>
  <si>
    <t>104,5*-1</t>
  </si>
  <si>
    <t>294946902</t>
  </si>
  <si>
    <t>402,62-104,5-275,31</t>
  </si>
  <si>
    <t>2016330900</t>
  </si>
  <si>
    <t>-626795605</t>
  </si>
  <si>
    <t>"palisádová stěna"(15,3+8,3)*0,6</t>
  </si>
  <si>
    <t>-1620765335</t>
  </si>
  <si>
    <t>14,2*1,05</t>
  </si>
  <si>
    <t>-1573634563</t>
  </si>
  <si>
    <t>"kabel VO, NN"(65+26+25+25)*2*1,05</t>
  </si>
  <si>
    <t>-92756640</t>
  </si>
  <si>
    <t>"kabel VO, NN"(65+26+25+25)*2</t>
  </si>
  <si>
    <t>-572317592</t>
  </si>
  <si>
    <t>A-A4 - Osvětlení pozemní komunikace</t>
  </si>
  <si>
    <t xml:space="preserve">    21-M - Elektromontáže</t>
  </si>
  <si>
    <t>113107031</t>
  </si>
  <si>
    <t>Odstranění podkladu z betonu prostého tl 150 mm při překopech ručně</t>
  </si>
  <si>
    <t>842974420</t>
  </si>
  <si>
    <t>Odstranění podkladů nebo krytů při překopech inženýrských sítí s přemístěním hmot na skládku ve vzdálenosti do 3 m nebo s naložením na dopravní prostředek ručně z betonu prostého, o tl. vrstvy přes 100 do 150 mm</t>
  </si>
  <si>
    <t>"překopy vozovek"3*4,5*0,4</t>
  </si>
  <si>
    <t>CS ÚRS 2020 01</t>
  </si>
  <si>
    <t>1742801181</t>
  </si>
  <si>
    <t>"rýha trasy NN,VO v zeleni "0,15*(46,5+176,3+2,2+15,1+67,7+35,1-3*5)</t>
  </si>
  <si>
    <t>129001101</t>
  </si>
  <si>
    <t>Příplatek za ztížení odkopávky nebo prokopávky v blízkosti inženýrských sítí</t>
  </si>
  <si>
    <t>-361982356</t>
  </si>
  <si>
    <t>Příplatek k cenám vykopávek za ztížení vykopávky v blízkosti podzemního vedení nebo výbušnin v horninách jakékoliv třídy</t>
  </si>
  <si>
    <t>"křížení s IS OP 1m na obě strany(23 střetů)"0,4*0,8*(1+1)*23</t>
  </si>
  <si>
    <t>131213101</t>
  </si>
  <si>
    <t>Hloubení jam v soudržných horninách třídy těžitelnosti I, skupiny 3 ručně</t>
  </si>
  <si>
    <t>1862790315</t>
  </si>
  <si>
    <t>Hloubení jam ručně zapažených i nezapažených s urovnáním dna do předepsaného profilu a spádu v hornině třídy těžitelnosti I skupiny 3 soudržných</t>
  </si>
  <si>
    <t>"základ stožáru VO 5m"0,6*0,6*0,6*7</t>
  </si>
  <si>
    <t>"základ stožáru VO 8m"0,8*0,8*0,8*6</t>
  </si>
  <si>
    <t>132251104</t>
  </si>
  <si>
    <t xml:space="preserve">Hloubení rýh nezapažených  š do 800 mm v hornině třídy těžitelnosti I, skupiny 3 objem přes 100 m3 strojně</t>
  </si>
  <si>
    <t>1110414450</t>
  </si>
  <si>
    <t>Hloubení nezapažených rýh šířky do 800 mm strojně s urovnáním dna do předepsaného profilu a spádu v hornině třídy těžitelnosti I skupiny 3 přes 100 m3</t>
  </si>
  <si>
    <t>(46,5+176,3+2,2+15,1+67,7+35,1)*0,4*0,8</t>
  </si>
  <si>
    <t>"prohloubení rýhy křížení vozovka"(10+10+10)*0,4*0,4</t>
  </si>
  <si>
    <t>162206111</t>
  </si>
  <si>
    <t>Vodorovné přemístění do 20 m bez naložení výkopku ze zemin schopných zúrodnění</t>
  </si>
  <si>
    <t>-1264086050</t>
  </si>
  <si>
    <t xml:space="preserve">Vodorovné přemístění výkopku bez naložení, avšak se složením  zemin schopných zúrodnění, na vzdálenost do 20 m</t>
  </si>
  <si>
    <t>114,5</t>
  </si>
  <si>
    <t>-1929332116</t>
  </si>
  <si>
    <t>114,5-52,4</t>
  </si>
  <si>
    <t>-555091515</t>
  </si>
  <si>
    <t>62,1*5 'Přepočtené koeficientem množství</t>
  </si>
  <si>
    <t>167103101</t>
  </si>
  <si>
    <t>Nakládání výkopku ze zemin schopných zúrodnění</t>
  </si>
  <si>
    <t>1252976344</t>
  </si>
  <si>
    <t xml:space="preserve">Nakládání neulehlého výkopku z hromad  zeminy schopné zúrodnění</t>
  </si>
  <si>
    <t>2124352378</t>
  </si>
  <si>
    <t>214546622</t>
  </si>
  <si>
    <t>62,1*1,8</t>
  </si>
  <si>
    <t>279631576</t>
  </si>
  <si>
    <t>"rýha trasy NN,VO v zeleni h=0,8m,š=0,4m"(0,8-0,25-0,15)*0,4*(46,5+176,3+2,2+15,1+67,7+35,1)</t>
  </si>
  <si>
    <t>"rýhy ve vozovce"(5+5+5)*(0,8-0,25-0,15)*(0,4)</t>
  </si>
  <si>
    <t>58337331</t>
  </si>
  <si>
    <t>štěrkopísek frakce 0/22</t>
  </si>
  <si>
    <t>186942194</t>
  </si>
  <si>
    <t>"rýhy ve vozovce"(5+5+5)*(0,8-0,25-0,15)*(0,4)*1,8*1,1</t>
  </si>
  <si>
    <t>58331289</t>
  </si>
  <si>
    <t>kamenivo těžené drobné frakce 0/2</t>
  </si>
  <si>
    <t>932605894</t>
  </si>
  <si>
    <t>(46,5+176,3+2,2+15,1+67,7+35,1)*(0,15+0,2)*0,4*1,8*1,05</t>
  </si>
  <si>
    <t>181411133</t>
  </si>
  <si>
    <t>Založení parkového trávníku výsevem plochy do 1000 m2 ve svahu do 1:1</t>
  </si>
  <si>
    <t>390806120</t>
  </si>
  <si>
    <t>Založení trávníku na půdě předem připravené plochy do 1000 m2 výsevem včetně utažení parkového na svahu přes 1:2 do 1:1</t>
  </si>
  <si>
    <t>55564962</t>
  </si>
  <si>
    <t>49,2*30/1000</t>
  </si>
  <si>
    <t>-1679489950</t>
  </si>
  <si>
    <t>"zálivka 3x15l/m2"49,2*15/1000*3</t>
  </si>
  <si>
    <t>182351123</t>
  </si>
  <si>
    <t>Rozprostření ornice pl do 500 m2 ve svahu přes 1:5 tl vrstvy do 200 mm strojně</t>
  </si>
  <si>
    <t>-1257691639</t>
  </si>
  <si>
    <t>Rozprostření a urovnání ornice ve svahu sklonu přes 1:5 strojně při souvislé ploše přes 100 do 500 m2, tl. vrstvy do 200 mm</t>
  </si>
  <si>
    <t>275313711</t>
  </si>
  <si>
    <t>Základové patky z betonu tř. C 20/25</t>
  </si>
  <si>
    <t>195379992</t>
  </si>
  <si>
    <t>Základy z betonu prostého patky a bloky z betonu kamenem neprokládaného tř. C 20/25</t>
  </si>
  <si>
    <t>4,584*1,1 'Přepočtené koeficientem množství</t>
  </si>
  <si>
    <t>311101213</t>
  </si>
  <si>
    <t>Vytvoření prostupů do 0,10 m2 ve zdech nosných osazením vložek z trub, dílců, tvarovek</t>
  </si>
  <si>
    <t>-663011177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</si>
  <si>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0,05 do 0,10 m2</t>
  </si>
  <si>
    <t>chráničky pro osazení stožáru</t>
  </si>
  <si>
    <t>1,0*(6+7)</t>
  </si>
  <si>
    <t>28619326</t>
  </si>
  <si>
    <t>trubka kanalizační PE-HD D 200mm</t>
  </si>
  <si>
    <t>-1943498123</t>
  </si>
  <si>
    <t>1*(6+7)</t>
  </si>
  <si>
    <t>13*1,1 'Přepočtené koeficientem množství</t>
  </si>
  <si>
    <t>1907956715</t>
  </si>
  <si>
    <t>"překop vozovek"0,4*4,5*3</t>
  </si>
  <si>
    <t>572340112</t>
  </si>
  <si>
    <t>Vyspravení krytu komunikací po překopech plochy do 15 m2 asfaltovým betonem ACO (AB) tl 70 mm</t>
  </si>
  <si>
    <t>-2048267249</t>
  </si>
  <si>
    <t>Vyspravení krytu komunikací po překopech inženýrských sítí plochy do 15 m2 asfaltovým betonem ACO (AB), po zhutnění tl. přes 50 do 70 mm</t>
  </si>
  <si>
    <t>581121115</t>
  </si>
  <si>
    <t>Kryt cementobetonový vozovek skupiny CB I tl 150 mm</t>
  </si>
  <si>
    <t>-1009008046</t>
  </si>
  <si>
    <t xml:space="preserve">Kryt cementobetonový silničních komunikací  skupiny CB I tl. 150 mm</t>
  </si>
  <si>
    <t>-1122500901</t>
  </si>
  <si>
    <t>"překopy vozovek"3*4,5*2</t>
  </si>
  <si>
    <t>919735123</t>
  </si>
  <si>
    <t>Řezání stávajícího betonového krytu hl do 150 mm</t>
  </si>
  <si>
    <t>1573242397</t>
  </si>
  <si>
    <t xml:space="preserve">Řezání stávajícího betonového krytu nebo podkladu  hloubky přes 100 do 150 mm</t>
  </si>
  <si>
    <t>21-M</t>
  </si>
  <si>
    <t>Elektromontáže</t>
  </si>
  <si>
    <t>210021063</t>
  </si>
  <si>
    <t>Osazení výstražné fólie z PVC</t>
  </si>
  <si>
    <t>-673638945</t>
  </si>
  <si>
    <t xml:space="preserve">Ostatní elektromontážní doplňkové práce  osazení výstražné fólie z PVC</t>
  </si>
  <si>
    <t>46,5+176,3+2,2+15,1+67,7+35,1</t>
  </si>
  <si>
    <t>Výstražná fólie z PVC šíře 22 cm s potiskem</t>
  </si>
  <si>
    <t>-57500002</t>
  </si>
  <si>
    <t>342,9*1,1 'Přepočtené koeficientem množství</t>
  </si>
  <si>
    <t>210204011</t>
  </si>
  <si>
    <t>Montáž stožárů osvětlení ocelových samostatně stojících délky do12 m</t>
  </si>
  <si>
    <t>CS ÚRS 2017 01</t>
  </si>
  <si>
    <t>-1211446643</t>
  </si>
  <si>
    <t>Montáž stožárů osvětlení, bez zemních prací ocelových samostatně stojících, délky do 12 m</t>
  </si>
  <si>
    <t>6+7</t>
  </si>
  <si>
    <t>3167411R1</t>
  </si>
  <si>
    <t>stožár osvětlovací uliční viz specifikace výška 6m pozink</t>
  </si>
  <si>
    <t>256</t>
  </si>
  <si>
    <t>1448299622</t>
  </si>
  <si>
    <t>stožár osvětlovací uliční viz specifikace výška 6m pozink viz výkresy veřejného osvětlení D14...</t>
  </si>
  <si>
    <t>3167411R2</t>
  </si>
  <si>
    <t>stožár osvětlovací uliční viz specifikace výška 8m pozink</t>
  </si>
  <si>
    <t>-810786494</t>
  </si>
  <si>
    <t>stožár osvětlovací uliční viz specifikace výška 8m pozink viz výkresy veřejného osvětlení D14...</t>
  </si>
  <si>
    <t>2102041R1</t>
  </si>
  <si>
    <t>Montáž svítidel</t>
  </si>
  <si>
    <t>894742735</t>
  </si>
  <si>
    <t>2102000R1</t>
  </si>
  <si>
    <t>Svítidlo VO výkon 24 W specifikace viz PD</t>
  </si>
  <si>
    <t>-1829795923</t>
  </si>
  <si>
    <t>2102000R2</t>
  </si>
  <si>
    <t>Svítidlo VO výkon 55 W specifikace viz PD</t>
  </si>
  <si>
    <t>1129667712</t>
  </si>
  <si>
    <t>2102042R1</t>
  </si>
  <si>
    <t>Montáž elektrovýzbroje stožárů VO</t>
  </si>
  <si>
    <t>1302259483</t>
  </si>
  <si>
    <t>Montáž elektrovýzbroje stožárů osvětlení 2 okruhy</t>
  </si>
  <si>
    <t>3544206R2</t>
  </si>
  <si>
    <t>Elektrovýzbroj stožárů</t>
  </si>
  <si>
    <t>1703221571</t>
  </si>
  <si>
    <t>210220001</t>
  </si>
  <si>
    <t>Montáž uzemňovacího vedení vodičů FeZn pomocí svorek na povrchu páskou do 120 mm2</t>
  </si>
  <si>
    <t>-746314101</t>
  </si>
  <si>
    <t>Montáž uzemňovacího vedení s upevněním, propojením a připojením pomocí svorek na povrchu vodičů FeZn páskou průřezu do 120 mm2</t>
  </si>
  <si>
    <t>35442062</t>
  </si>
  <si>
    <t>pás zemnící 30x4mm FeZn</t>
  </si>
  <si>
    <t>-1488491776</t>
  </si>
  <si>
    <t>"hmotnost 1m=1,05kg"342,9*1,05*1,03</t>
  </si>
  <si>
    <t>35441875</t>
  </si>
  <si>
    <t>svorka křížová pro vodič D 6-10mm</t>
  </si>
  <si>
    <t>-1758522135</t>
  </si>
  <si>
    <t>2*13</t>
  </si>
  <si>
    <t>210220002</t>
  </si>
  <si>
    <t>Montáž uzemňovacích vedení vodičů FeZn pomocí svorek na povrchu drátem nebo lanem do 10 mm</t>
  </si>
  <si>
    <t>-1248894572</t>
  </si>
  <si>
    <t xml:space="preserve">Montáž uzemňovacího vedení s upevněním, propojením a připojením pomocí svorek  na povrchu vodičů FeZn drátem nebo lanem průměru do 10 mm</t>
  </si>
  <si>
    <t>(6+7)*(0,2+1+0,5)</t>
  </si>
  <si>
    <t>35442063R1</t>
  </si>
  <si>
    <t>zemnící drát FeZn 10mm</t>
  </si>
  <si>
    <t>-240581067</t>
  </si>
  <si>
    <t>"1m=0,61 kg"22,1*0,61*1,03</t>
  </si>
  <si>
    <t>3544206R1</t>
  </si>
  <si>
    <t>Uzemňovací svorky</t>
  </si>
  <si>
    <t>626134408</t>
  </si>
  <si>
    <t>74112020R1</t>
  </si>
  <si>
    <t>Napojení kabel CYKY přívod na lampu VO</t>
  </si>
  <si>
    <t>soub</t>
  </si>
  <si>
    <t>-564474068</t>
  </si>
  <si>
    <t>7411202R1</t>
  </si>
  <si>
    <t>Montáž vodič Cu volně (CYKY)</t>
  </si>
  <si>
    <t>-2127170295</t>
  </si>
  <si>
    <t>"kabel v stožáru h=8m"8*6</t>
  </si>
  <si>
    <t>"kabel v stožáru h=6m"6*7</t>
  </si>
  <si>
    <t>"trasy NN,VO"46,5+176,3+2,2+15,1+67,7+35,1</t>
  </si>
  <si>
    <t>"z výkopu do lampy"13*4</t>
  </si>
  <si>
    <t>341110800</t>
  </si>
  <si>
    <t>kabel silový s Cu jádrem CYKY 4x25 mm2</t>
  </si>
  <si>
    <t>1300506759</t>
  </si>
  <si>
    <t>"trasy NN,VO"(46,5+176,3+2,2+15,1+67,7+35,1)*1,05</t>
  </si>
  <si>
    <t>"z výkopu do lampy"13*4*1,05</t>
  </si>
  <si>
    <t>34111030</t>
  </si>
  <si>
    <t>kabel silový s Cu jádrem 1kV 3x1,5mm2</t>
  </si>
  <si>
    <t>-826208817</t>
  </si>
  <si>
    <t>"kabel v stožáru h=8m"8*6*1,05</t>
  </si>
  <si>
    <t>"kabel v stožáru h=6m"6*7*1,05</t>
  </si>
  <si>
    <t>34571352</t>
  </si>
  <si>
    <t>trubka elektroinstalační ohebná dvouplášťová korugovaná (chránička) D 52/63mm, HDPE+LDPE</t>
  </si>
  <si>
    <t>-1358688572</t>
  </si>
  <si>
    <t>74137583R1</t>
  </si>
  <si>
    <t>Demontáž svítidla veřejného osvětlení výbojkového venkovního na stožáru přes 3 m se zachováním funkčnosti</t>
  </si>
  <si>
    <t>-529750696</t>
  </si>
  <si>
    <t>74137583R3</t>
  </si>
  <si>
    <t>Demontáž stožáru veřejného osvětlení přes 3 m včetně elektroinstal. materiálu</t>
  </si>
  <si>
    <t>1741899638</t>
  </si>
  <si>
    <t>998741101</t>
  </si>
  <si>
    <t>Přesun hmot tonážní pro silnoproud v objektech v do 6 m</t>
  </si>
  <si>
    <t>-354529178</t>
  </si>
  <si>
    <t>Přesun hmot pro silnoproud stanovený z hmotnosti přesunovaného materiálu vodorovná dopravní vzdálenost do 50 m v objektech výšky do 6 m</t>
  </si>
  <si>
    <t>044002000</t>
  </si>
  <si>
    <t>Revize</t>
  </si>
  <si>
    <t>-880788915</t>
  </si>
  <si>
    <t>Hlavní tituly průvodních činností a nákladů inženýrská činnost revize</t>
  </si>
  <si>
    <t>B - Objekty pozemních komunikací</t>
  </si>
  <si>
    <t>113107171</t>
  </si>
  <si>
    <t>Odstranění podkladu z betonu prostého tl 150 mm strojně pl přes 50 do 200 m2</t>
  </si>
  <si>
    <t>1504876667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</si>
  <si>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</si>
  <si>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"bet plochy před garážemi"66,6+66,7+67,2+67,1+58,6+62,6+61,4+47+42,3+42,6+33,3</t>
  </si>
  <si>
    <t>1363160858</t>
  </si>
  <si>
    <t>"příjezdová komunikace"502,7+369,2+65</t>
  </si>
  <si>
    <t>734004964</t>
  </si>
  <si>
    <t>"rozšíření voz"(19,9+23,1+22,5+23,7+23,4+24,8+21,1+22+23,2+23,2+33,4+10,9)*(0,42-0,15)</t>
  </si>
  <si>
    <t>"sanace podkladu mimo beton"(19,9+23,1+22,5+23,7+23,4+24,8+21,1+22+23,2+23,2+33,4+10,9)*0,25</t>
  </si>
  <si>
    <t>"sanace podkladu pod betonem"(66,6+66,7+67,2+67,1+58,6+62,6+61,4+47+42,3+42,6+33,3)*0,25</t>
  </si>
  <si>
    <t>1530053942</t>
  </si>
  <si>
    <t>"dopravní zančky"0,5*0,5*0,8*1</t>
  </si>
  <si>
    <t>1524888602</t>
  </si>
  <si>
    <t>"rozšíření rýhy pro osazení obruby"552,5*0,4*0,2</t>
  </si>
  <si>
    <t>1803799144</t>
  </si>
  <si>
    <t>"souběch sítí - spodní garáž"17*2*0,42</t>
  </si>
  <si>
    <t>"křížení IS ve vjezdech"6*2*0,42*9</t>
  </si>
  <si>
    <t>983027825</t>
  </si>
  <si>
    <t>294,9+0,2+44,2</t>
  </si>
  <si>
    <t>-1730817769</t>
  </si>
  <si>
    <t>339,3*5 'Přepočtené koeficientem množství</t>
  </si>
  <si>
    <t>708401036</t>
  </si>
  <si>
    <t>1862605353</t>
  </si>
  <si>
    <t>339,3*1,8</t>
  </si>
  <si>
    <t>-576284820</t>
  </si>
  <si>
    <t>"úprava zasažených ploch"552,5*0,5</t>
  </si>
  <si>
    <t>-1263244672</t>
  </si>
  <si>
    <t>-2110981755</t>
  </si>
  <si>
    <t>276,3*15/1000</t>
  </si>
  <si>
    <t>-1078547417</t>
  </si>
  <si>
    <t>"trávník 4 zálivky á 4l/m2"4*0,004*276,3</t>
  </si>
  <si>
    <t>51346328</t>
  </si>
  <si>
    <t>"mimo beton"19,9+23,1+22,5+23,7+23,4+24,8+21,1+22+23,2+23,2+33,4+10,9</t>
  </si>
  <si>
    <t>"pod betonem"66,6+66,7+67,2+67,1+58,6+62,6+61,4+47+42,3+42,6+33,3</t>
  </si>
  <si>
    <t>1489571969</t>
  </si>
  <si>
    <t>"mimo beton"(19,9+23,1+22,5+23,7+23,4+24,8+21,1+22+23,2+23,2+33,4+10,9)*2</t>
  </si>
  <si>
    <t>"pod betonem"(66,6+66,7+67,2+67,1+58,6+62,6+61,4+47+42,3+42,6+33,3)*2</t>
  </si>
  <si>
    <t>-1214325692</t>
  </si>
  <si>
    <t>1278423830</t>
  </si>
  <si>
    <t>1771561009</t>
  </si>
  <si>
    <t>65+937+801</t>
  </si>
  <si>
    <t>191515687</t>
  </si>
  <si>
    <t>1803</t>
  </si>
  <si>
    <t>326357138</t>
  </si>
  <si>
    <t>2103098533</t>
  </si>
  <si>
    <t>1820035647</t>
  </si>
  <si>
    <t>-496545235</t>
  </si>
  <si>
    <t>-1278061256</t>
  </si>
  <si>
    <t>-667812092</t>
  </si>
  <si>
    <t>16+5,9+28,9+5,9+5,2+27,8+6,7+6,5+27,7+6,7+6,5+29,4+6,6+6,5+37,2+6,5+6,8+38,2+6,8+6,4+36,7+6,4+6,5+41,2+6,5+6,5+40,1+6,5+6,5+40,1+6,5+6,5+40,1+5,7+8,5</t>
  </si>
  <si>
    <t>86857257</t>
  </si>
  <si>
    <t>5,8+3,5</t>
  </si>
  <si>
    <t>9,3*1,02 'Přepočtené koeficientem množství</t>
  </si>
  <si>
    <t>-1160435470</t>
  </si>
  <si>
    <t>552,5-9,3</t>
  </si>
  <si>
    <t>543,2*1,02 'Přepočtené koeficientem množství</t>
  </si>
  <si>
    <t>1895425434</t>
  </si>
  <si>
    <t>1*1,02 'Přepočtené koeficientem množství</t>
  </si>
  <si>
    <t>-1386778484</t>
  </si>
  <si>
    <t>"na styku silniční obrzby a asfaltu"552,5</t>
  </si>
  <si>
    <t>"napojení na stáv povrchy asfalt"18</t>
  </si>
  <si>
    <t>878095498</t>
  </si>
  <si>
    <t>"sjezd na MK"18</t>
  </si>
  <si>
    <t>-1516000434</t>
  </si>
  <si>
    <t>-229847460</t>
  </si>
  <si>
    <t>"napojení na okolní betonové plochy"8*19+6,17+8*13+116+82+6,6</t>
  </si>
  <si>
    <t>-1376560501</t>
  </si>
  <si>
    <t>"v ploše frézování"936,9</t>
  </si>
  <si>
    <t>1024244228</t>
  </si>
  <si>
    <t>-1047052026</t>
  </si>
  <si>
    <t>772203079</t>
  </si>
  <si>
    <t>326,6*14 'Přepočtené koeficientem množství</t>
  </si>
  <si>
    <t>-79116340</t>
  </si>
  <si>
    <t>200,1</t>
  </si>
  <si>
    <t>-1643256992</t>
  </si>
  <si>
    <t>107,7*-1</t>
  </si>
  <si>
    <t>-1148888328</t>
  </si>
  <si>
    <t>326,6-200,1-107,7</t>
  </si>
  <si>
    <t>-1140061164</t>
  </si>
  <si>
    <t>-419536673</t>
  </si>
  <si>
    <t>88*1,05</t>
  </si>
  <si>
    <t>659866862</t>
  </si>
  <si>
    <t>"souběch sítí - spodní garáž"17*2</t>
  </si>
  <si>
    <t>"křížení IS ve vjezdech"6*9</t>
  </si>
  <si>
    <t>2007067384</t>
  </si>
  <si>
    <t>C - VRN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</si>
  <si>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</si>
  <si>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</si>
  <si>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</si>
  <si>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</si>
  <si>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VRN1</t>
  </si>
  <si>
    <t>Průzkumné, geodetické a projektové práce</t>
  </si>
  <si>
    <t>012203000</t>
  </si>
  <si>
    <t>Geodetické práce při provádění stavby</t>
  </si>
  <si>
    <t>1905697633</t>
  </si>
  <si>
    <t>012303000</t>
  </si>
  <si>
    <t>Geodetické práce po výstavbě</t>
  </si>
  <si>
    <t>850500283</t>
  </si>
  <si>
    <t>013194000</t>
  </si>
  <si>
    <t>Ostatní záměry a studie</t>
  </si>
  <si>
    <t>…</t>
  </si>
  <si>
    <t>1412726747</t>
  </si>
  <si>
    <t>VRN3</t>
  </si>
  <si>
    <t>Zařízení staveniště</t>
  </si>
  <si>
    <t>030001000</t>
  </si>
  <si>
    <t>-1349456012</t>
  </si>
  <si>
    <t>033203000</t>
  </si>
  <si>
    <t>Energie pro zařízení staveniště</t>
  </si>
  <si>
    <t>1949998070</t>
  </si>
  <si>
    <t>034103000</t>
  </si>
  <si>
    <t>Oplocení staveniště</t>
  </si>
  <si>
    <t>m/měsíc</t>
  </si>
  <si>
    <t>-26374570</t>
  </si>
  <si>
    <t>50*3,5</t>
  </si>
  <si>
    <t>039203000</t>
  </si>
  <si>
    <t>Úprava terénu po zrušení zařízení staveniště</t>
  </si>
  <si>
    <t>-208532350</t>
  </si>
  <si>
    <t>VRN6</t>
  </si>
  <si>
    <t>Územní vlivy</t>
  </si>
  <si>
    <t>060001000</t>
  </si>
  <si>
    <t>-778809225</t>
  </si>
  <si>
    <t>VRN7</t>
  </si>
  <si>
    <t>Provozní vlivy</t>
  </si>
  <si>
    <t>070001000</t>
  </si>
  <si>
    <t>-1491651159</t>
  </si>
  <si>
    <t>075002000</t>
  </si>
  <si>
    <t>Ochranná pásma</t>
  </si>
  <si>
    <t>999178978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</si>
</sst>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35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37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52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53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54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55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54</v>
      </c>
      <c r="AI60" s="42"/>
      <c r="AJ60" s="42"/>
      <c r="AK60" s="42"/>
      <c r="AL60" s="42"/>
      <c r="AM60" s="64" t="s">
        <v>55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56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57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54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55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54</v>
      </c>
      <c r="AI75" s="42"/>
      <c r="AJ75" s="42"/>
      <c r="AK75" s="42"/>
      <c r="AL75" s="42"/>
      <c r="AM75" s="64" t="s">
        <v>55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58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19020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Rozšíření parkovacích míst mezi bytovými domy ul. Vinohradská, Litvínov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město Litvínov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19. 1. 2021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Litvínov, Náměstí Míru 11, 43601 Litvínov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 xml:space="preserve">Ing. Ota Vettermann ČKAIT  0402018</v>
      </c>
      <c r="AN89" s="71"/>
      <c r="AO89" s="71"/>
      <c r="AP89" s="71"/>
      <c r="AQ89" s="40"/>
      <c r="AR89" s="44"/>
      <c r="AS89" s="81" t="s">
        <v>59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34</v>
      </c>
      <c r="AJ90" s="40"/>
      <c r="AK90" s="40"/>
      <c r="AL90" s="40"/>
      <c r="AM90" s="80" t="str">
        <f>IF(E20="","",E20)</f>
        <v>MESSOR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60</v>
      </c>
      <c r="D92" s="94"/>
      <c r="E92" s="94"/>
      <c r="F92" s="94"/>
      <c r="G92" s="94"/>
      <c r="H92" s="95"/>
      <c r="I92" s="96" t="s">
        <v>61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62</v>
      </c>
      <c r="AH92" s="94"/>
      <c r="AI92" s="94"/>
      <c r="AJ92" s="94"/>
      <c r="AK92" s="94"/>
      <c r="AL92" s="94"/>
      <c r="AM92" s="94"/>
      <c r="AN92" s="96" t="s">
        <v>63</v>
      </c>
      <c r="AO92" s="94"/>
      <c r="AP92" s="98"/>
      <c r="AQ92" s="99" t="s">
        <v>64</v>
      </c>
      <c r="AR92" s="44"/>
      <c r="AS92" s="100" t="s">
        <v>65</v>
      </c>
      <c r="AT92" s="101" t="s">
        <v>66</v>
      </c>
      <c r="AU92" s="101" t="s">
        <v>67</v>
      </c>
      <c r="AV92" s="101" t="s">
        <v>68</v>
      </c>
      <c r="AW92" s="101" t="s">
        <v>69</v>
      </c>
      <c r="AX92" s="101" t="s">
        <v>70</v>
      </c>
      <c r="AY92" s="101" t="s">
        <v>71</v>
      </c>
      <c r="AZ92" s="101" t="s">
        <v>72</v>
      </c>
      <c r="BA92" s="101" t="s">
        <v>73</v>
      </c>
      <c r="BB92" s="101" t="s">
        <v>74</v>
      </c>
      <c r="BC92" s="101" t="s">
        <v>75</v>
      </c>
      <c r="BD92" s="102" t="s">
        <v>76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77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ROUND(SUM(AG95:AG102),2)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ROUND(SUM(AS95:AS102),2)</f>
        <v>0</v>
      </c>
      <c r="AT94" s="114">
        <f>ROUND(SUM(AV94:AW94),2)</f>
        <v>0</v>
      </c>
      <c r="AU94" s="115">
        <f>ROUND(SUM(AU95:AU102),5)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ROUND(SUM(AZ95:AZ102),2)</f>
        <v>0</v>
      </c>
      <c r="BA94" s="114">
        <f>ROUND(SUM(BA95:BA102),2)</f>
        <v>0</v>
      </c>
      <c r="BB94" s="114">
        <f>ROUND(SUM(BB95:BB102),2)</f>
        <v>0</v>
      </c>
      <c r="BC94" s="114">
        <f>ROUND(SUM(BC95:BC102),2)</f>
        <v>0</v>
      </c>
      <c r="BD94" s="116">
        <f>ROUND(SUM(BD95:BD102),2)</f>
        <v>0</v>
      </c>
      <c r="BE94" s="6"/>
      <c r="BS94" s="117" t="s">
        <v>78</v>
      </c>
      <c r="BT94" s="117" t="s">
        <v>79</v>
      </c>
      <c r="BU94" s="118" t="s">
        <v>80</v>
      </c>
      <c r="BV94" s="117" t="s">
        <v>81</v>
      </c>
      <c r="BW94" s="117" t="s">
        <v>5</v>
      </c>
      <c r="BX94" s="117" t="s">
        <v>82</v>
      </c>
      <c r="CL94" s="117" t="s">
        <v>1</v>
      </c>
    </row>
    <row r="95" s="7" customFormat="1" ht="16.5" customHeight="1">
      <c r="A95" s="119" t="s">
        <v>83</v>
      </c>
      <c r="B95" s="120"/>
      <c r="C95" s="121"/>
      <c r="D95" s="122" t="s">
        <v>84</v>
      </c>
      <c r="E95" s="122"/>
      <c r="F95" s="122"/>
      <c r="G95" s="122"/>
      <c r="H95" s="122"/>
      <c r="I95" s="123"/>
      <c r="J95" s="122" t="s">
        <v>85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'A1 - Objekty pozemních ko...'!J30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86</v>
      </c>
      <c r="AR95" s="126"/>
      <c r="AS95" s="127">
        <v>0</v>
      </c>
      <c r="AT95" s="128">
        <f>ROUND(SUM(AV95:AW95),2)</f>
        <v>0</v>
      </c>
      <c r="AU95" s="129">
        <f>'A1 - Objekty pozemních ko...'!P127</f>
        <v>0</v>
      </c>
      <c r="AV95" s="128">
        <f>'A1 - Objekty pozemních ko...'!J33</f>
        <v>0</v>
      </c>
      <c r="AW95" s="128">
        <f>'A1 - Objekty pozemních ko...'!J34</f>
        <v>0</v>
      </c>
      <c r="AX95" s="128">
        <f>'A1 - Objekty pozemních ko...'!J35</f>
        <v>0</v>
      </c>
      <c r="AY95" s="128">
        <f>'A1 - Objekty pozemních ko...'!J36</f>
        <v>0</v>
      </c>
      <c r="AZ95" s="128">
        <f>'A1 - Objekty pozemních ko...'!F33</f>
        <v>0</v>
      </c>
      <c r="BA95" s="128">
        <f>'A1 - Objekty pozemních ko...'!F34</f>
        <v>0</v>
      </c>
      <c r="BB95" s="128">
        <f>'A1 - Objekty pozemních ko...'!F35</f>
        <v>0</v>
      </c>
      <c r="BC95" s="128">
        <f>'A1 - Objekty pozemních ko...'!F36</f>
        <v>0</v>
      </c>
      <c r="BD95" s="130">
        <f>'A1 - Objekty pozemních ko...'!F37</f>
        <v>0</v>
      </c>
      <c r="BE95" s="7"/>
      <c r="BT95" s="131" t="s">
        <v>87</v>
      </c>
      <c r="BV95" s="131" t="s">
        <v>81</v>
      </c>
      <c r="BW95" s="131" t="s">
        <v>88</v>
      </c>
      <c r="BX95" s="131" t="s">
        <v>5</v>
      </c>
      <c r="CL95" s="131" t="s">
        <v>1</v>
      </c>
      <c r="CM95" s="131" t="s">
        <v>89</v>
      </c>
    </row>
    <row r="96" s="7" customFormat="1" ht="16.5" customHeight="1">
      <c r="A96" s="119" t="s">
        <v>83</v>
      </c>
      <c r="B96" s="120"/>
      <c r="C96" s="121"/>
      <c r="D96" s="122" t="s">
        <v>90</v>
      </c>
      <c r="E96" s="122"/>
      <c r="F96" s="122"/>
      <c r="G96" s="122"/>
      <c r="H96" s="122"/>
      <c r="I96" s="123"/>
      <c r="J96" s="122" t="s">
        <v>85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'A2 - Objekty pozemních ko...'!J30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86</v>
      </c>
      <c r="AR96" s="126"/>
      <c r="AS96" s="127">
        <v>0</v>
      </c>
      <c r="AT96" s="128">
        <f>ROUND(SUM(AV96:AW96),2)</f>
        <v>0</v>
      </c>
      <c r="AU96" s="129">
        <f>'A2 - Objekty pozemních ko...'!P127</f>
        <v>0</v>
      </c>
      <c r="AV96" s="128">
        <f>'A2 - Objekty pozemních ko...'!J33</f>
        <v>0</v>
      </c>
      <c r="AW96" s="128">
        <f>'A2 - Objekty pozemních ko...'!J34</f>
        <v>0</v>
      </c>
      <c r="AX96" s="128">
        <f>'A2 - Objekty pozemních ko...'!J35</f>
        <v>0</v>
      </c>
      <c r="AY96" s="128">
        <f>'A2 - Objekty pozemních ko...'!J36</f>
        <v>0</v>
      </c>
      <c r="AZ96" s="128">
        <f>'A2 - Objekty pozemních ko...'!F33</f>
        <v>0</v>
      </c>
      <c r="BA96" s="128">
        <f>'A2 - Objekty pozemních ko...'!F34</f>
        <v>0</v>
      </c>
      <c r="BB96" s="128">
        <f>'A2 - Objekty pozemních ko...'!F35</f>
        <v>0</v>
      </c>
      <c r="BC96" s="128">
        <f>'A2 - Objekty pozemních ko...'!F36</f>
        <v>0</v>
      </c>
      <c r="BD96" s="130">
        <f>'A2 - Objekty pozemních ko...'!F37</f>
        <v>0</v>
      </c>
      <c r="BE96" s="7"/>
      <c r="BT96" s="131" t="s">
        <v>87</v>
      </c>
      <c r="BV96" s="131" t="s">
        <v>81</v>
      </c>
      <c r="BW96" s="131" t="s">
        <v>91</v>
      </c>
      <c r="BX96" s="131" t="s">
        <v>5</v>
      </c>
      <c r="CL96" s="131" t="s">
        <v>1</v>
      </c>
      <c r="CM96" s="131" t="s">
        <v>89</v>
      </c>
    </row>
    <row r="97" s="7" customFormat="1" ht="16.5" customHeight="1">
      <c r="A97" s="119" t="s">
        <v>83</v>
      </c>
      <c r="B97" s="120"/>
      <c r="C97" s="121"/>
      <c r="D97" s="122" t="s">
        <v>92</v>
      </c>
      <c r="E97" s="122"/>
      <c r="F97" s="122"/>
      <c r="G97" s="122"/>
      <c r="H97" s="122"/>
      <c r="I97" s="123"/>
      <c r="J97" s="122" t="s">
        <v>85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'A3 - Objekty pozemních ko...'!J30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86</v>
      </c>
      <c r="AR97" s="126"/>
      <c r="AS97" s="127">
        <v>0</v>
      </c>
      <c r="AT97" s="128">
        <f>ROUND(SUM(AV97:AW97),2)</f>
        <v>0</v>
      </c>
      <c r="AU97" s="129">
        <f>'A3 - Objekty pozemních ko...'!P127</f>
        <v>0</v>
      </c>
      <c r="AV97" s="128">
        <f>'A3 - Objekty pozemních ko...'!J33</f>
        <v>0</v>
      </c>
      <c r="AW97" s="128">
        <f>'A3 - Objekty pozemních ko...'!J34</f>
        <v>0</v>
      </c>
      <c r="AX97" s="128">
        <f>'A3 - Objekty pozemních ko...'!J35</f>
        <v>0</v>
      </c>
      <c r="AY97" s="128">
        <f>'A3 - Objekty pozemních ko...'!J36</f>
        <v>0</v>
      </c>
      <c r="AZ97" s="128">
        <f>'A3 - Objekty pozemních ko...'!F33</f>
        <v>0</v>
      </c>
      <c r="BA97" s="128">
        <f>'A3 - Objekty pozemních ko...'!F34</f>
        <v>0</v>
      </c>
      <c r="BB97" s="128">
        <f>'A3 - Objekty pozemních ko...'!F35</f>
        <v>0</v>
      </c>
      <c r="BC97" s="128">
        <f>'A3 - Objekty pozemních ko...'!F36</f>
        <v>0</v>
      </c>
      <c r="BD97" s="130">
        <f>'A3 - Objekty pozemních ko...'!F37</f>
        <v>0</v>
      </c>
      <c r="BE97" s="7"/>
      <c r="BT97" s="131" t="s">
        <v>87</v>
      </c>
      <c r="BV97" s="131" t="s">
        <v>81</v>
      </c>
      <c r="BW97" s="131" t="s">
        <v>93</v>
      </c>
      <c r="BX97" s="131" t="s">
        <v>5</v>
      </c>
      <c r="CL97" s="131" t="s">
        <v>1</v>
      </c>
      <c r="CM97" s="131" t="s">
        <v>89</v>
      </c>
    </row>
    <row r="98" s="7" customFormat="1" ht="16.5" customHeight="1">
      <c r="A98" s="119" t="s">
        <v>83</v>
      </c>
      <c r="B98" s="120"/>
      <c r="C98" s="121"/>
      <c r="D98" s="122" t="s">
        <v>94</v>
      </c>
      <c r="E98" s="122"/>
      <c r="F98" s="122"/>
      <c r="G98" s="122"/>
      <c r="H98" s="122"/>
      <c r="I98" s="123"/>
      <c r="J98" s="122" t="s">
        <v>85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'A4 - Objekty pozemních ko...'!J30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86</v>
      </c>
      <c r="AR98" s="126"/>
      <c r="AS98" s="127">
        <v>0</v>
      </c>
      <c r="AT98" s="128">
        <f>ROUND(SUM(AV98:AW98),2)</f>
        <v>0</v>
      </c>
      <c r="AU98" s="129">
        <f>'A4 - Objekty pozemních ko...'!P131</f>
        <v>0</v>
      </c>
      <c r="AV98" s="128">
        <f>'A4 - Objekty pozemních ko...'!J33</f>
        <v>0</v>
      </c>
      <c r="AW98" s="128">
        <f>'A4 - Objekty pozemních ko...'!J34</f>
        <v>0</v>
      </c>
      <c r="AX98" s="128">
        <f>'A4 - Objekty pozemních ko...'!J35</f>
        <v>0</v>
      </c>
      <c r="AY98" s="128">
        <f>'A4 - Objekty pozemních ko...'!J36</f>
        <v>0</v>
      </c>
      <c r="AZ98" s="128">
        <f>'A4 - Objekty pozemních ko...'!F33</f>
        <v>0</v>
      </c>
      <c r="BA98" s="128">
        <f>'A4 - Objekty pozemních ko...'!F34</f>
        <v>0</v>
      </c>
      <c r="BB98" s="128">
        <f>'A4 - Objekty pozemních ko...'!F35</f>
        <v>0</v>
      </c>
      <c r="BC98" s="128">
        <f>'A4 - Objekty pozemních ko...'!F36</f>
        <v>0</v>
      </c>
      <c r="BD98" s="130">
        <f>'A4 - Objekty pozemních ko...'!F37</f>
        <v>0</v>
      </c>
      <c r="BE98" s="7"/>
      <c r="BT98" s="131" t="s">
        <v>87</v>
      </c>
      <c r="BV98" s="131" t="s">
        <v>81</v>
      </c>
      <c r="BW98" s="131" t="s">
        <v>95</v>
      </c>
      <c r="BX98" s="131" t="s">
        <v>5</v>
      </c>
      <c r="CL98" s="131" t="s">
        <v>1</v>
      </c>
      <c r="CM98" s="131" t="s">
        <v>89</v>
      </c>
    </row>
    <row r="99" s="7" customFormat="1" ht="16.5" customHeight="1">
      <c r="A99" s="119" t="s">
        <v>83</v>
      </c>
      <c r="B99" s="120"/>
      <c r="C99" s="121"/>
      <c r="D99" s="122" t="s">
        <v>96</v>
      </c>
      <c r="E99" s="122"/>
      <c r="F99" s="122"/>
      <c r="G99" s="122"/>
      <c r="H99" s="122"/>
      <c r="I99" s="123"/>
      <c r="J99" s="122" t="s">
        <v>85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'A - Objekty pozemních kom...'!J30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86</v>
      </c>
      <c r="AR99" s="126"/>
      <c r="AS99" s="127">
        <v>0</v>
      </c>
      <c r="AT99" s="128">
        <f>ROUND(SUM(AV99:AW99),2)</f>
        <v>0</v>
      </c>
      <c r="AU99" s="129">
        <f>'A - Objekty pozemních kom...'!P131</f>
        <v>0</v>
      </c>
      <c r="AV99" s="128">
        <f>'A - Objekty pozemních kom...'!J33</f>
        <v>0</v>
      </c>
      <c r="AW99" s="128">
        <f>'A - Objekty pozemních kom...'!J34</f>
        <v>0</v>
      </c>
      <c r="AX99" s="128">
        <f>'A - Objekty pozemních kom...'!J35</f>
        <v>0</v>
      </c>
      <c r="AY99" s="128">
        <f>'A - Objekty pozemních kom...'!J36</f>
        <v>0</v>
      </c>
      <c r="AZ99" s="128">
        <f>'A - Objekty pozemních kom...'!F33</f>
        <v>0</v>
      </c>
      <c r="BA99" s="128">
        <f>'A - Objekty pozemních kom...'!F34</f>
        <v>0</v>
      </c>
      <c r="BB99" s="128">
        <f>'A - Objekty pozemních kom...'!F35</f>
        <v>0</v>
      </c>
      <c r="BC99" s="128">
        <f>'A - Objekty pozemních kom...'!F36</f>
        <v>0</v>
      </c>
      <c r="BD99" s="130">
        <f>'A - Objekty pozemních kom...'!F37</f>
        <v>0</v>
      </c>
      <c r="BE99" s="7"/>
      <c r="BT99" s="131" t="s">
        <v>87</v>
      </c>
      <c r="BV99" s="131" t="s">
        <v>81</v>
      </c>
      <c r="BW99" s="131" t="s">
        <v>97</v>
      </c>
      <c r="BX99" s="131" t="s">
        <v>5</v>
      </c>
      <c r="CL99" s="131" t="s">
        <v>1</v>
      </c>
      <c r="CM99" s="131" t="s">
        <v>89</v>
      </c>
    </row>
    <row r="100" s="7" customFormat="1" ht="16.5" customHeight="1">
      <c r="A100" s="119" t="s">
        <v>83</v>
      </c>
      <c r="B100" s="120"/>
      <c r="C100" s="121"/>
      <c r="D100" s="122" t="s">
        <v>98</v>
      </c>
      <c r="E100" s="122"/>
      <c r="F100" s="122"/>
      <c r="G100" s="122"/>
      <c r="H100" s="122"/>
      <c r="I100" s="123"/>
      <c r="J100" s="122" t="s">
        <v>99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'A-A4 - Osvětlení pozemní ...'!J30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86</v>
      </c>
      <c r="AR100" s="126"/>
      <c r="AS100" s="127">
        <v>0</v>
      </c>
      <c r="AT100" s="128">
        <f>ROUND(SUM(AV100:AW100),2)</f>
        <v>0</v>
      </c>
      <c r="AU100" s="129">
        <f>'A-A4 - Osvětlení pozemní ...'!P126</f>
        <v>0</v>
      </c>
      <c r="AV100" s="128">
        <f>'A-A4 - Osvětlení pozemní ...'!J33</f>
        <v>0</v>
      </c>
      <c r="AW100" s="128">
        <f>'A-A4 - Osvětlení pozemní ...'!J34</f>
        <v>0</v>
      </c>
      <c r="AX100" s="128">
        <f>'A-A4 - Osvětlení pozemní ...'!J35</f>
        <v>0</v>
      </c>
      <c r="AY100" s="128">
        <f>'A-A4 - Osvětlení pozemní ...'!J36</f>
        <v>0</v>
      </c>
      <c r="AZ100" s="128">
        <f>'A-A4 - Osvětlení pozemní ...'!F33</f>
        <v>0</v>
      </c>
      <c r="BA100" s="128">
        <f>'A-A4 - Osvětlení pozemní ...'!F34</f>
        <v>0</v>
      </c>
      <c r="BB100" s="128">
        <f>'A-A4 - Osvětlení pozemní ...'!F35</f>
        <v>0</v>
      </c>
      <c r="BC100" s="128">
        <f>'A-A4 - Osvětlení pozemní ...'!F36</f>
        <v>0</v>
      </c>
      <c r="BD100" s="130">
        <f>'A-A4 - Osvětlení pozemní ...'!F37</f>
        <v>0</v>
      </c>
      <c r="BE100" s="7"/>
      <c r="BT100" s="131" t="s">
        <v>87</v>
      </c>
      <c r="BV100" s="131" t="s">
        <v>81</v>
      </c>
      <c r="BW100" s="131" t="s">
        <v>100</v>
      </c>
      <c r="BX100" s="131" t="s">
        <v>5</v>
      </c>
      <c r="CL100" s="131" t="s">
        <v>1</v>
      </c>
      <c r="CM100" s="131" t="s">
        <v>89</v>
      </c>
    </row>
    <row r="101" s="7" customFormat="1" ht="16.5" customHeight="1">
      <c r="A101" s="119" t="s">
        <v>83</v>
      </c>
      <c r="B101" s="120"/>
      <c r="C101" s="121"/>
      <c r="D101" s="122" t="s">
        <v>101</v>
      </c>
      <c r="E101" s="122"/>
      <c r="F101" s="122"/>
      <c r="G101" s="122"/>
      <c r="H101" s="122"/>
      <c r="I101" s="123"/>
      <c r="J101" s="122" t="s">
        <v>85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'B - Objekty pozemních kom...'!J30</f>
        <v>0</v>
      </c>
      <c r="AH101" s="123"/>
      <c r="AI101" s="123"/>
      <c r="AJ101" s="123"/>
      <c r="AK101" s="123"/>
      <c r="AL101" s="123"/>
      <c r="AM101" s="123"/>
      <c r="AN101" s="124">
        <f>SUM(AG101,AT101)</f>
        <v>0</v>
      </c>
      <c r="AO101" s="123"/>
      <c r="AP101" s="123"/>
      <c r="AQ101" s="125" t="s">
        <v>86</v>
      </c>
      <c r="AR101" s="126"/>
      <c r="AS101" s="127">
        <v>0</v>
      </c>
      <c r="AT101" s="128">
        <f>ROUND(SUM(AV101:AW101),2)</f>
        <v>0</v>
      </c>
      <c r="AU101" s="129">
        <f>'B - Objekty pozemních kom...'!P126</f>
        <v>0</v>
      </c>
      <c r="AV101" s="128">
        <f>'B - Objekty pozemních kom...'!J33</f>
        <v>0</v>
      </c>
      <c r="AW101" s="128">
        <f>'B - Objekty pozemních kom...'!J34</f>
        <v>0</v>
      </c>
      <c r="AX101" s="128">
        <f>'B - Objekty pozemních kom...'!J35</f>
        <v>0</v>
      </c>
      <c r="AY101" s="128">
        <f>'B - Objekty pozemních kom...'!J36</f>
        <v>0</v>
      </c>
      <c r="AZ101" s="128">
        <f>'B - Objekty pozemních kom...'!F33</f>
        <v>0</v>
      </c>
      <c r="BA101" s="128">
        <f>'B - Objekty pozemních kom...'!F34</f>
        <v>0</v>
      </c>
      <c r="BB101" s="128">
        <f>'B - Objekty pozemních kom...'!F35</f>
        <v>0</v>
      </c>
      <c r="BC101" s="128">
        <f>'B - Objekty pozemních kom...'!F36</f>
        <v>0</v>
      </c>
      <c r="BD101" s="130">
        <f>'B - Objekty pozemních kom...'!F37</f>
        <v>0</v>
      </c>
      <c r="BE101" s="7"/>
      <c r="BT101" s="131" t="s">
        <v>87</v>
      </c>
      <c r="BV101" s="131" t="s">
        <v>81</v>
      </c>
      <c r="BW101" s="131" t="s">
        <v>102</v>
      </c>
      <c r="BX101" s="131" t="s">
        <v>5</v>
      </c>
      <c r="CL101" s="131" t="s">
        <v>1</v>
      </c>
      <c r="CM101" s="131" t="s">
        <v>89</v>
      </c>
    </row>
    <row r="102" s="7" customFormat="1" ht="16.5" customHeight="1">
      <c r="A102" s="119" t="s">
        <v>83</v>
      </c>
      <c r="B102" s="120"/>
      <c r="C102" s="121"/>
      <c r="D102" s="122" t="s">
        <v>103</v>
      </c>
      <c r="E102" s="122"/>
      <c r="F102" s="122"/>
      <c r="G102" s="122"/>
      <c r="H102" s="122"/>
      <c r="I102" s="123"/>
      <c r="J102" s="122" t="s">
        <v>104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4">
        <f>'C - VRN'!J30</f>
        <v>0</v>
      </c>
      <c r="AH102" s="123"/>
      <c r="AI102" s="123"/>
      <c r="AJ102" s="123"/>
      <c r="AK102" s="123"/>
      <c r="AL102" s="123"/>
      <c r="AM102" s="123"/>
      <c r="AN102" s="124">
        <f>SUM(AG102,AT102)</f>
        <v>0</v>
      </c>
      <c r="AO102" s="123"/>
      <c r="AP102" s="123"/>
      <c r="AQ102" s="125" t="s">
        <v>86</v>
      </c>
      <c r="AR102" s="126"/>
      <c r="AS102" s="132">
        <v>0</v>
      </c>
      <c r="AT102" s="133">
        <f>ROUND(SUM(AV102:AW102),2)</f>
        <v>0</v>
      </c>
      <c r="AU102" s="134">
        <f>'C - VRN'!P121</f>
        <v>0</v>
      </c>
      <c r="AV102" s="133">
        <f>'C - VRN'!J33</f>
        <v>0</v>
      </c>
      <c r="AW102" s="133">
        <f>'C - VRN'!J34</f>
        <v>0</v>
      </c>
      <c r="AX102" s="133">
        <f>'C - VRN'!J35</f>
        <v>0</v>
      </c>
      <c r="AY102" s="133">
        <f>'C - VRN'!J36</f>
        <v>0</v>
      </c>
      <c r="AZ102" s="133">
        <f>'C - VRN'!F33</f>
        <v>0</v>
      </c>
      <c r="BA102" s="133">
        <f>'C - VRN'!F34</f>
        <v>0</v>
      </c>
      <c r="BB102" s="133">
        <f>'C - VRN'!F35</f>
        <v>0</v>
      </c>
      <c r="BC102" s="133">
        <f>'C - VRN'!F36</f>
        <v>0</v>
      </c>
      <c r="BD102" s="135">
        <f>'C - VRN'!F37</f>
        <v>0</v>
      </c>
      <c r="BE102" s="7"/>
      <c r="BT102" s="131" t="s">
        <v>87</v>
      </c>
      <c r="BV102" s="131" t="s">
        <v>81</v>
      </c>
      <c r="BW102" s="131" t="s">
        <v>105</v>
      </c>
      <c r="BX102" s="131" t="s">
        <v>5</v>
      </c>
      <c r="CL102" s="131" t="s">
        <v>1</v>
      </c>
      <c r="CM102" s="131" t="s">
        <v>89</v>
      </c>
    </row>
    <row r="103" s="2" customFormat="1" ht="30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4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44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</row>
  </sheetData>
  <sheetProtection sheet="1" formatColumns="0" formatRows="0" objects="1" scenarios="1" spinCount="100000" saltValue="Xu0W3Nkpsh/FShn4K3lYT6Gd/hE+j1w3rnCLt2pVxNoIGp50iYia7d4t80lT9DnFozGDn6aNV2gUr0aSwhstiQ==" hashValue="YbMyZ/TrAUv0/OoN82Xa9VIQgS7obOUqUogBFnbBnypF3794y1Glma9N+HqXd+JasFwfOkyUVd57U3VjKx8KIQ==" algorithmName="SHA-512" password="CC35"/>
  <mergeCells count="70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A1 - Objekty pozemních ko...'!C2" display="/"/>
    <hyperlink ref="A96" location="'A2 - Objekty pozemních ko...'!C2" display="/"/>
    <hyperlink ref="A97" location="'A3 - Objekty pozemních ko...'!C2" display="/"/>
    <hyperlink ref="A98" location="'A4 - Objekty pozemních ko...'!C2" display="/"/>
    <hyperlink ref="A99" location="'A - Objekty pozemních kom...'!C2" display="/"/>
    <hyperlink ref="A100" location="'A-A4 - Osvětlení pozemní ...'!C2" display="/"/>
    <hyperlink ref="A101" location="'B - Objekty pozemních kom...'!C2" display="/"/>
    <hyperlink ref="A102" location="'C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106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Rozšíření parkovacích míst mezi bytovými domy ul. Vinohradská, Litvínov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19. 1. 2021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ROUND((SUM(BE127:BE394)),  2)</f>
        <v>0</v>
      </c>
      <c r="G33" s="38"/>
      <c r="H33" s="38"/>
      <c r="I33" s="155">
        <v>0.20999999999999999</v>
      </c>
      <c r="J33" s="154">
        <f>ROUND(((SUM(BE127:BE394))*I33),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ROUND((SUM(BF127:BF394)),  2)</f>
        <v>0</v>
      </c>
      <c r="G34" s="38"/>
      <c r="H34" s="38"/>
      <c r="I34" s="155">
        <v>0.14999999999999999</v>
      </c>
      <c r="J34" s="154">
        <f>ROUND(((SUM(BF127:BF394))*I34),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ROUND((SUM(BG127:BG394)),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ROUND((SUM(BH127:BH394)),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ROUND((SUM(BI127:BI394)),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Rozšíření parkovacích míst mezi bytovými domy ul. Vinohradská, Litvínov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A1 - Objekty pozemních komunikací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město Litvínov</v>
      </c>
      <c r="G89" s="40"/>
      <c r="H89" s="40"/>
      <c r="I89" s="32" t="s">
        <v>22</v>
      </c>
      <c r="J89" s="79" t="str">
        <f>IF(J12="","",J12)</f>
        <v>19. 1. 2021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Litvínov, Náměstí Míru 11, 43601 Litvínov</v>
      </c>
      <c r="G91" s="40"/>
      <c r="H91" s="40"/>
      <c r="I91" s="32" t="s">
        <v>31</v>
      </c>
      <c r="J91" s="36" t="str">
        <f>E21</f>
        <v xml:space="preserve">Ing. Ota Vettermann ČKAIT  0402018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110</v>
      </c>
      <c r="D94" s="176"/>
      <c r="E94" s="176"/>
      <c r="F94" s="176"/>
      <c r="G94" s="176"/>
      <c r="H94" s="176"/>
      <c r="I94" s="176"/>
      <c r="J94" s="177" t="s">
        <v>111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112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113</v>
      </c>
    </row>
    <row r="97" s="9" customFormat="1" ht="24.96" customHeight="1">
      <c r="A97" s="9"/>
      <c r="B97" s="179"/>
      <c r="C97" s="180"/>
      <c r="D97" s="181" t="s">
        <v>114</v>
      </c>
      <c r="E97" s="182"/>
      <c r="F97" s="182"/>
      <c r="G97" s="182"/>
      <c r="H97" s="182"/>
      <c r="I97" s="182"/>
      <c r="J97" s="183">
        <f>J128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115</v>
      </c>
      <c r="E98" s="188"/>
      <c r="F98" s="188"/>
      <c r="G98" s="188"/>
      <c r="H98" s="188"/>
      <c r="I98" s="188"/>
      <c r="J98" s="189">
        <f>J129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116</v>
      </c>
      <c r="E99" s="188"/>
      <c r="F99" s="188"/>
      <c r="G99" s="188"/>
      <c r="H99" s="188"/>
      <c r="I99" s="188"/>
      <c r="J99" s="189">
        <f>J234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117</v>
      </c>
      <c r="E100" s="188"/>
      <c r="F100" s="188"/>
      <c r="G100" s="188"/>
      <c r="H100" s="188"/>
      <c r="I100" s="188"/>
      <c r="J100" s="189">
        <f>J241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118</v>
      </c>
      <c r="E101" s="188"/>
      <c r="F101" s="188"/>
      <c r="G101" s="188"/>
      <c r="H101" s="188"/>
      <c r="I101" s="188"/>
      <c r="J101" s="189">
        <f>J291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119</v>
      </c>
      <c r="E102" s="188"/>
      <c r="F102" s="188"/>
      <c r="G102" s="188"/>
      <c r="H102" s="188"/>
      <c r="I102" s="188"/>
      <c r="J102" s="189">
        <f>J360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120</v>
      </c>
      <c r="E103" s="188"/>
      <c r="F103" s="188"/>
      <c r="G103" s="188"/>
      <c r="H103" s="188"/>
      <c r="I103" s="188"/>
      <c r="J103" s="189">
        <f>J377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121</v>
      </c>
      <c r="E104" s="182"/>
      <c r="F104" s="182"/>
      <c r="G104" s="182"/>
      <c r="H104" s="182"/>
      <c r="I104" s="182"/>
      <c r="J104" s="183">
        <f>J380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5"/>
      <c r="C105" s="186"/>
      <c r="D105" s="187" t="s">
        <v>122</v>
      </c>
      <c r="E105" s="188"/>
      <c r="F105" s="188"/>
      <c r="G105" s="188"/>
      <c r="H105" s="188"/>
      <c r="I105" s="188"/>
      <c r="J105" s="189">
        <f>J381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9"/>
      <c r="C106" s="180"/>
      <c r="D106" s="181" t="s">
        <v>123</v>
      </c>
      <c r="E106" s="182"/>
      <c r="F106" s="182"/>
      <c r="G106" s="182"/>
      <c r="H106" s="182"/>
      <c r="I106" s="182"/>
      <c r="J106" s="183">
        <f>J390</f>
        <v>0</v>
      </c>
      <c r="K106" s="180"/>
      <c r="L106" s="18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5"/>
      <c r="C107" s="186"/>
      <c r="D107" s="187" t="s">
        <v>124</v>
      </c>
      <c r="E107" s="188"/>
      <c r="F107" s="188"/>
      <c r="G107" s="188"/>
      <c r="H107" s="188"/>
      <c r="I107" s="188"/>
      <c r="J107" s="189">
        <f>J391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125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4" t="str">
        <f>E7</f>
        <v>Rozšíření parkovacích míst mezi bytovými domy ul. Vinohradská, Litvínov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107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A1 - Objekty pozemních komunikací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město Litvínov</v>
      </c>
      <c r="G121" s="40"/>
      <c r="H121" s="40"/>
      <c r="I121" s="32" t="s">
        <v>22</v>
      </c>
      <c r="J121" s="79" t="str">
        <f>IF(J12="","",J12)</f>
        <v>19. 1. 2021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24</v>
      </c>
      <c r="D123" s="40"/>
      <c r="E123" s="40"/>
      <c r="F123" s="27" t="str">
        <f>E15</f>
        <v>Město Litvínov, Náměstí Míru 11, 43601 Litvínov</v>
      </c>
      <c r="G123" s="40"/>
      <c r="H123" s="40"/>
      <c r="I123" s="32" t="s">
        <v>31</v>
      </c>
      <c r="J123" s="36" t="str">
        <f>E21</f>
        <v xml:space="preserve">Ing. Ota Vettermann ČKAIT  0402018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29</v>
      </c>
      <c r="D124" s="40"/>
      <c r="E124" s="40"/>
      <c r="F124" s="27" t="str">
        <f>IF(E18="","",E18)</f>
        <v>Vyplň údaj</v>
      </c>
      <c r="G124" s="40"/>
      <c r="H124" s="40"/>
      <c r="I124" s="32" t="s">
        <v>34</v>
      </c>
      <c r="J124" s="36" t="str">
        <f>E24</f>
        <v>MESSOR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1"/>
      <c r="B126" s="192"/>
      <c r="C126" s="193" t="s">
        <v>126</v>
      </c>
      <c r="D126" s="194" t="s">
        <v>64</v>
      </c>
      <c r="E126" s="194" t="s">
        <v>60</v>
      </c>
      <c r="F126" s="194" t="s">
        <v>61</v>
      </c>
      <c r="G126" s="194" t="s">
        <v>127</v>
      </c>
      <c r="H126" s="194" t="s">
        <v>128</v>
      </c>
      <c r="I126" s="194" t="s">
        <v>129</v>
      </c>
      <c r="J126" s="194" t="s">
        <v>111</v>
      </c>
      <c r="K126" s="195" t="s">
        <v>130</v>
      </c>
      <c r="L126" s="196"/>
      <c r="M126" s="100" t="s">
        <v>1</v>
      </c>
      <c r="N126" s="101" t="s">
        <v>43</v>
      </c>
      <c r="O126" s="101" t="s">
        <v>131</v>
      </c>
      <c r="P126" s="101" t="s">
        <v>132</v>
      </c>
      <c r="Q126" s="101" t="s">
        <v>133</v>
      </c>
      <c r="R126" s="101" t="s">
        <v>134</v>
      </c>
      <c r="S126" s="101" t="s">
        <v>135</v>
      </c>
      <c r="T126" s="102" t="s">
        <v>136</v>
      </c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</row>
    <row r="127" s="2" customFormat="1" ht="22.8" customHeight="1">
      <c r="A127" s="38"/>
      <c r="B127" s="39"/>
      <c r="C127" s="107" t="s">
        <v>137</v>
      </c>
      <c r="D127" s="40"/>
      <c r="E127" s="40"/>
      <c r="F127" s="40"/>
      <c r="G127" s="40"/>
      <c r="H127" s="40"/>
      <c r="I127" s="40"/>
      <c r="J127" s="197">
        <f>BK127</f>
        <v>0</v>
      </c>
      <c r="K127" s="40"/>
      <c r="L127" s="44"/>
      <c r="M127" s="103"/>
      <c r="N127" s="198"/>
      <c r="O127" s="104"/>
      <c r="P127" s="199">
        <f>P128+P380+P390</f>
        <v>0</v>
      </c>
      <c r="Q127" s="104"/>
      <c r="R127" s="199">
        <f>R128+R380+R390</f>
        <v>373.85976595000005</v>
      </c>
      <c r="S127" s="104"/>
      <c r="T127" s="200">
        <f>T128+T380+T390</f>
        <v>77.674749999999989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78</v>
      </c>
      <c r="AU127" s="17" t="s">
        <v>113</v>
      </c>
      <c r="BK127" s="201">
        <f>BK128+BK380+BK390</f>
        <v>0</v>
      </c>
    </row>
    <row r="128" s="12" customFormat="1" ht="25.92" customHeight="1">
      <c r="A128" s="12"/>
      <c r="B128" s="202"/>
      <c r="C128" s="203"/>
      <c r="D128" s="204" t="s">
        <v>78</v>
      </c>
      <c r="E128" s="205" t="s">
        <v>138</v>
      </c>
      <c r="F128" s="205" t="s">
        <v>139</v>
      </c>
      <c r="G128" s="203"/>
      <c r="H128" s="203"/>
      <c r="I128" s="206"/>
      <c r="J128" s="207">
        <f>BK128</f>
        <v>0</v>
      </c>
      <c r="K128" s="203"/>
      <c r="L128" s="208"/>
      <c r="M128" s="209"/>
      <c r="N128" s="210"/>
      <c r="O128" s="210"/>
      <c r="P128" s="211">
        <f>P129+P234+P241+P291+P360+P377</f>
        <v>0</v>
      </c>
      <c r="Q128" s="210"/>
      <c r="R128" s="211">
        <f>R129+R234+R241+R291+R360+R377</f>
        <v>373.85655400000007</v>
      </c>
      <c r="S128" s="210"/>
      <c r="T128" s="212">
        <f>T129+T234+T241+T291+T360+T377</f>
        <v>77.674749999999989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87</v>
      </c>
      <c r="AT128" s="214" t="s">
        <v>78</v>
      </c>
      <c r="AU128" s="214" t="s">
        <v>79</v>
      </c>
      <c r="AY128" s="213" t="s">
        <v>140</v>
      </c>
      <c r="BK128" s="215">
        <f>BK129+BK234+BK241+BK291+BK360+BK377</f>
        <v>0</v>
      </c>
    </row>
    <row r="129" s="12" customFormat="1" ht="22.8" customHeight="1">
      <c r="A129" s="12"/>
      <c r="B129" s="202"/>
      <c r="C129" s="203"/>
      <c r="D129" s="204" t="s">
        <v>78</v>
      </c>
      <c r="E129" s="216" t="s">
        <v>87</v>
      </c>
      <c r="F129" s="216" t="s">
        <v>141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SUM(P130:P233)</f>
        <v>0</v>
      </c>
      <c r="Q129" s="210"/>
      <c r="R129" s="211">
        <f>SUM(R130:R233)</f>
        <v>188.90939700000001</v>
      </c>
      <c r="S129" s="210"/>
      <c r="T129" s="212">
        <f>SUM(T130:T233)</f>
        <v>73.220749999999995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87</v>
      </c>
      <c r="AT129" s="214" t="s">
        <v>78</v>
      </c>
      <c r="AU129" s="214" t="s">
        <v>87</v>
      </c>
      <c r="AY129" s="213" t="s">
        <v>140</v>
      </c>
      <c r="BK129" s="215">
        <f>SUM(BK130:BK233)</f>
        <v>0</v>
      </c>
    </row>
    <row r="130" s="2" customFormat="1" ht="16.5" customHeight="1">
      <c r="A130" s="38"/>
      <c r="B130" s="39"/>
      <c r="C130" s="218" t="s">
        <v>87</v>
      </c>
      <c r="D130" s="218" t="s">
        <v>142</v>
      </c>
      <c r="E130" s="219" t="s">
        <v>143</v>
      </c>
      <c r="F130" s="220" t="s">
        <v>144</v>
      </c>
      <c r="G130" s="221" t="s">
        <v>145</v>
      </c>
      <c r="H130" s="222">
        <v>55.890000000000001</v>
      </c>
      <c r="I130" s="223"/>
      <c r="J130" s="224">
        <f>ROUND(I130*H130,2)</f>
        <v>0</v>
      </c>
      <c r="K130" s="220" t="s">
        <v>146</v>
      </c>
      <c r="L130" s="225"/>
      <c r="M130" s="226" t="s">
        <v>1</v>
      </c>
      <c r="N130" s="227" t="s">
        <v>44</v>
      </c>
      <c r="O130" s="91"/>
      <c r="P130" s="228">
        <f>O130*H130</f>
        <v>0</v>
      </c>
      <c r="Q130" s="228">
        <v>1</v>
      </c>
      <c r="R130" s="228">
        <f>Q130*H130</f>
        <v>55.890000000000001</v>
      </c>
      <c r="S130" s="228">
        <v>0</v>
      </c>
      <c r="T130" s="22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0" t="s">
        <v>147</v>
      </c>
      <c r="AT130" s="230" t="s">
        <v>142</v>
      </c>
      <c r="AU130" s="230" t="s">
        <v>89</v>
      </c>
      <c r="AY130" s="17" t="s">
        <v>140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7" t="s">
        <v>87</v>
      </c>
      <c r="BK130" s="231">
        <f>ROUND(I130*H130,2)</f>
        <v>0</v>
      </c>
      <c r="BL130" s="17" t="s">
        <v>148</v>
      </c>
      <c r="BM130" s="230" t="s">
        <v>149</v>
      </c>
    </row>
    <row r="131" s="2" customFormat="1">
      <c r="A131" s="38"/>
      <c r="B131" s="39"/>
      <c r="C131" s="40"/>
      <c r="D131" s="232" t="s">
        <v>150</v>
      </c>
      <c r="E131" s="40"/>
      <c r="F131" s="233" t="s">
        <v>144</v>
      </c>
      <c r="G131" s="40"/>
      <c r="H131" s="40"/>
      <c r="I131" s="234"/>
      <c r="J131" s="40"/>
      <c r="K131" s="40"/>
      <c r="L131" s="44"/>
      <c r="M131" s="235"/>
      <c r="N131" s="236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150</v>
      </c>
      <c r="AU131" s="17" t="s">
        <v>89</v>
      </c>
    </row>
    <row r="132" s="13" customFormat="1">
      <c r="A132" s="13"/>
      <c r="B132" s="237"/>
      <c r="C132" s="238"/>
      <c r="D132" s="232" t="s">
        <v>151</v>
      </c>
      <c r="E132" s="239" t="s">
        <v>1</v>
      </c>
      <c r="F132" s="240" t="s">
        <v>152</v>
      </c>
      <c r="G132" s="238"/>
      <c r="H132" s="241">
        <v>1.6499999999999999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151</v>
      </c>
      <c r="AU132" s="247" t="s">
        <v>89</v>
      </c>
      <c r="AV132" s="13" t="s">
        <v>89</v>
      </c>
      <c r="AW132" s="13" t="s">
        <v>33</v>
      </c>
      <c r="AX132" s="13" t="s">
        <v>79</v>
      </c>
      <c r="AY132" s="247" t="s">
        <v>140</v>
      </c>
    </row>
    <row r="133" s="13" customFormat="1">
      <c r="A133" s="13"/>
      <c r="B133" s="237"/>
      <c r="C133" s="238"/>
      <c r="D133" s="232" t="s">
        <v>151</v>
      </c>
      <c r="E133" s="239" t="s">
        <v>1</v>
      </c>
      <c r="F133" s="240" t="s">
        <v>153</v>
      </c>
      <c r="G133" s="238"/>
      <c r="H133" s="241">
        <v>54.240000000000002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151</v>
      </c>
      <c r="AU133" s="247" t="s">
        <v>89</v>
      </c>
      <c r="AV133" s="13" t="s">
        <v>89</v>
      </c>
      <c r="AW133" s="13" t="s">
        <v>33</v>
      </c>
      <c r="AX133" s="13" t="s">
        <v>79</v>
      </c>
      <c r="AY133" s="247" t="s">
        <v>140</v>
      </c>
    </row>
    <row r="134" s="14" customFormat="1">
      <c r="A134" s="14"/>
      <c r="B134" s="248"/>
      <c r="C134" s="249"/>
      <c r="D134" s="232" t="s">
        <v>151</v>
      </c>
      <c r="E134" s="250" t="s">
        <v>1</v>
      </c>
      <c r="F134" s="251" t="s">
        <v>154</v>
      </c>
      <c r="G134" s="249"/>
      <c r="H134" s="252">
        <v>55.890000000000001</v>
      </c>
      <c r="I134" s="253"/>
      <c r="J134" s="249"/>
      <c r="K134" s="249"/>
      <c r="L134" s="254"/>
      <c r="M134" s="255"/>
      <c r="N134" s="256"/>
      <c r="O134" s="256"/>
      <c r="P134" s="256"/>
      <c r="Q134" s="256"/>
      <c r="R134" s="256"/>
      <c r="S134" s="256"/>
      <c r="T134" s="25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8" t="s">
        <v>151</v>
      </c>
      <c r="AU134" s="258" t="s">
        <v>89</v>
      </c>
      <c r="AV134" s="14" t="s">
        <v>148</v>
      </c>
      <c r="AW134" s="14" t="s">
        <v>33</v>
      </c>
      <c r="AX134" s="14" t="s">
        <v>87</v>
      </c>
      <c r="AY134" s="258" t="s">
        <v>140</v>
      </c>
    </row>
    <row r="135" s="2" customFormat="1" ht="16.5" customHeight="1">
      <c r="A135" s="38"/>
      <c r="B135" s="39"/>
      <c r="C135" s="259" t="s">
        <v>89</v>
      </c>
      <c r="D135" s="259" t="s">
        <v>155</v>
      </c>
      <c r="E135" s="260" t="s">
        <v>156</v>
      </c>
      <c r="F135" s="261" t="s">
        <v>157</v>
      </c>
      <c r="G135" s="262" t="s">
        <v>158</v>
      </c>
      <c r="H135" s="263">
        <v>14.199999999999999</v>
      </c>
      <c r="I135" s="264"/>
      <c r="J135" s="265">
        <f>ROUND(I135*H135,2)</f>
        <v>0</v>
      </c>
      <c r="K135" s="261" t="s">
        <v>159</v>
      </c>
      <c r="L135" s="44"/>
      <c r="M135" s="266" t="s">
        <v>1</v>
      </c>
      <c r="N135" s="267" t="s">
        <v>44</v>
      </c>
      <c r="O135" s="91"/>
      <c r="P135" s="228">
        <f>O135*H135</f>
        <v>0</v>
      </c>
      <c r="Q135" s="228">
        <v>0</v>
      </c>
      <c r="R135" s="228">
        <f>Q135*H135</f>
        <v>0</v>
      </c>
      <c r="S135" s="228">
        <v>0.26000000000000001</v>
      </c>
      <c r="T135" s="229">
        <f>S135*H135</f>
        <v>3.6919999999999997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0" t="s">
        <v>148</v>
      </c>
      <c r="AT135" s="230" t="s">
        <v>155</v>
      </c>
      <c r="AU135" s="230" t="s">
        <v>89</v>
      </c>
      <c r="AY135" s="17" t="s">
        <v>140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7" t="s">
        <v>87</v>
      </c>
      <c r="BK135" s="231">
        <f>ROUND(I135*H135,2)</f>
        <v>0</v>
      </c>
      <c r="BL135" s="17" t="s">
        <v>148</v>
      </c>
      <c r="BM135" s="230" t="s">
        <v>160</v>
      </c>
    </row>
    <row r="136" s="2" customFormat="1">
      <c r="A136" s="38"/>
      <c r="B136" s="39"/>
      <c r="C136" s="40"/>
      <c r="D136" s="232" t="s">
        <v>150</v>
      </c>
      <c r="E136" s="40"/>
      <c r="F136" s="233" t="s">
        <v>161</v>
      </c>
      <c r="G136" s="40"/>
      <c r="H136" s="40"/>
      <c r="I136" s="234"/>
      <c r="J136" s="40"/>
      <c r="K136" s="40"/>
      <c r="L136" s="44"/>
      <c r="M136" s="235"/>
      <c r="N136" s="236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150</v>
      </c>
      <c r="AU136" s="17" t="s">
        <v>89</v>
      </c>
    </row>
    <row r="137" s="13" customFormat="1">
      <c r="A137" s="13"/>
      <c r="B137" s="237"/>
      <c r="C137" s="238"/>
      <c r="D137" s="232" t="s">
        <v>151</v>
      </c>
      <c r="E137" s="239" t="s">
        <v>1</v>
      </c>
      <c r="F137" s="240" t="s">
        <v>162</v>
      </c>
      <c r="G137" s="238"/>
      <c r="H137" s="241">
        <v>14.199999999999999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151</v>
      </c>
      <c r="AU137" s="247" t="s">
        <v>89</v>
      </c>
      <c r="AV137" s="13" t="s">
        <v>89</v>
      </c>
      <c r="AW137" s="13" t="s">
        <v>33</v>
      </c>
      <c r="AX137" s="13" t="s">
        <v>87</v>
      </c>
      <c r="AY137" s="247" t="s">
        <v>140</v>
      </c>
    </row>
    <row r="138" s="2" customFormat="1" ht="16.5" customHeight="1">
      <c r="A138" s="38"/>
      <c r="B138" s="39"/>
      <c r="C138" s="259" t="s">
        <v>163</v>
      </c>
      <c r="D138" s="259" t="s">
        <v>155</v>
      </c>
      <c r="E138" s="260" t="s">
        <v>164</v>
      </c>
      <c r="F138" s="261" t="s">
        <v>165</v>
      </c>
      <c r="G138" s="262" t="s">
        <v>158</v>
      </c>
      <c r="H138" s="263">
        <v>2.9100000000000001</v>
      </c>
      <c r="I138" s="264"/>
      <c r="J138" s="265">
        <f>ROUND(I138*H138,2)</f>
        <v>0</v>
      </c>
      <c r="K138" s="261" t="s">
        <v>159</v>
      </c>
      <c r="L138" s="44"/>
      <c r="M138" s="266" t="s">
        <v>1</v>
      </c>
      <c r="N138" s="267" t="s">
        <v>44</v>
      </c>
      <c r="O138" s="91"/>
      <c r="P138" s="228">
        <f>O138*H138</f>
        <v>0</v>
      </c>
      <c r="Q138" s="228">
        <v>0</v>
      </c>
      <c r="R138" s="228">
        <f>Q138*H138</f>
        <v>0</v>
      </c>
      <c r="S138" s="228">
        <v>0.625</v>
      </c>
      <c r="T138" s="229">
        <f>S138*H138</f>
        <v>1.8187500000000001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0" t="s">
        <v>148</v>
      </c>
      <c r="AT138" s="230" t="s">
        <v>155</v>
      </c>
      <c r="AU138" s="230" t="s">
        <v>89</v>
      </c>
      <c r="AY138" s="17" t="s">
        <v>140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7" t="s">
        <v>87</v>
      </c>
      <c r="BK138" s="231">
        <f>ROUND(I138*H138,2)</f>
        <v>0</v>
      </c>
      <c r="BL138" s="17" t="s">
        <v>148</v>
      </c>
      <c r="BM138" s="230" t="s">
        <v>166</v>
      </c>
    </row>
    <row r="139" s="2" customFormat="1">
      <c r="A139" s="38"/>
      <c r="B139" s="39"/>
      <c r="C139" s="40"/>
      <c r="D139" s="232" t="s">
        <v>150</v>
      </c>
      <c r="E139" s="40"/>
      <c r="F139" s="233" t="s">
        <v>167</v>
      </c>
      <c r="G139" s="40"/>
      <c r="H139" s="40"/>
      <c r="I139" s="234"/>
      <c r="J139" s="40"/>
      <c r="K139" s="40"/>
      <c r="L139" s="44"/>
      <c r="M139" s="235"/>
      <c r="N139" s="236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150</v>
      </c>
      <c r="AU139" s="17" t="s">
        <v>89</v>
      </c>
    </row>
    <row r="140" s="13" customFormat="1">
      <c r="A140" s="13"/>
      <c r="B140" s="237"/>
      <c r="C140" s="238"/>
      <c r="D140" s="232" t="s">
        <v>151</v>
      </c>
      <c r="E140" s="239" t="s">
        <v>1</v>
      </c>
      <c r="F140" s="240" t="s">
        <v>168</v>
      </c>
      <c r="G140" s="238"/>
      <c r="H140" s="241">
        <v>2.9100000000000001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151</v>
      </c>
      <c r="AU140" s="247" t="s">
        <v>89</v>
      </c>
      <c r="AV140" s="13" t="s">
        <v>89</v>
      </c>
      <c r="AW140" s="13" t="s">
        <v>33</v>
      </c>
      <c r="AX140" s="13" t="s">
        <v>87</v>
      </c>
      <c r="AY140" s="247" t="s">
        <v>140</v>
      </c>
    </row>
    <row r="141" s="2" customFormat="1" ht="16.5" customHeight="1">
      <c r="A141" s="38"/>
      <c r="B141" s="39"/>
      <c r="C141" s="259" t="s">
        <v>148</v>
      </c>
      <c r="D141" s="259" t="s">
        <v>155</v>
      </c>
      <c r="E141" s="260" t="s">
        <v>169</v>
      </c>
      <c r="F141" s="261" t="s">
        <v>170</v>
      </c>
      <c r="G141" s="262" t="s">
        <v>158</v>
      </c>
      <c r="H141" s="263">
        <v>16.600000000000001</v>
      </c>
      <c r="I141" s="264"/>
      <c r="J141" s="265">
        <f>ROUND(I141*H141,2)</f>
        <v>0</v>
      </c>
      <c r="K141" s="261" t="s">
        <v>159</v>
      </c>
      <c r="L141" s="44"/>
      <c r="M141" s="266" t="s">
        <v>1</v>
      </c>
      <c r="N141" s="267" t="s">
        <v>44</v>
      </c>
      <c r="O141" s="91"/>
      <c r="P141" s="228">
        <f>O141*H141</f>
        <v>0</v>
      </c>
      <c r="Q141" s="228">
        <v>0</v>
      </c>
      <c r="R141" s="228">
        <f>Q141*H141</f>
        <v>0</v>
      </c>
      <c r="S141" s="228">
        <v>0.33000000000000002</v>
      </c>
      <c r="T141" s="229">
        <f>S141*H141</f>
        <v>5.4780000000000006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0" t="s">
        <v>148</v>
      </c>
      <c r="AT141" s="230" t="s">
        <v>155</v>
      </c>
      <c r="AU141" s="230" t="s">
        <v>89</v>
      </c>
      <c r="AY141" s="17" t="s">
        <v>140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7" t="s">
        <v>87</v>
      </c>
      <c r="BK141" s="231">
        <f>ROUND(I141*H141,2)</f>
        <v>0</v>
      </c>
      <c r="BL141" s="17" t="s">
        <v>148</v>
      </c>
      <c r="BM141" s="230" t="s">
        <v>171</v>
      </c>
    </row>
    <row r="142" s="2" customFormat="1">
      <c r="A142" s="38"/>
      <c r="B142" s="39"/>
      <c r="C142" s="40"/>
      <c r="D142" s="232" t="s">
        <v>150</v>
      </c>
      <c r="E142" s="40"/>
      <c r="F142" s="233" t="s">
        <v>172</v>
      </c>
      <c r="G142" s="40"/>
      <c r="H142" s="40"/>
      <c r="I142" s="234"/>
      <c r="J142" s="40"/>
      <c r="K142" s="40"/>
      <c r="L142" s="44"/>
      <c r="M142" s="235"/>
      <c r="N142" s="236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150</v>
      </c>
      <c r="AU142" s="17" t="s">
        <v>89</v>
      </c>
    </row>
    <row r="143" s="13" customFormat="1">
      <c r="A143" s="13"/>
      <c r="B143" s="237"/>
      <c r="C143" s="238"/>
      <c r="D143" s="232" t="s">
        <v>151</v>
      </c>
      <c r="E143" s="239" t="s">
        <v>1</v>
      </c>
      <c r="F143" s="240" t="s">
        <v>173</v>
      </c>
      <c r="G143" s="238"/>
      <c r="H143" s="241">
        <v>16.600000000000001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151</v>
      </c>
      <c r="AU143" s="247" t="s">
        <v>89</v>
      </c>
      <c r="AV143" s="13" t="s">
        <v>89</v>
      </c>
      <c r="AW143" s="13" t="s">
        <v>33</v>
      </c>
      <c r="AX143" s="13" t="s">
        <v>87</v>
      </c>
      <c r="AY143" s="247" t="s">
        <v>140</v>
      </c>
    </row>
    <row r="144" s="2" customFormat="1" ht="16.5" customHeight="1">
      <c r="A144" s="38"/>
      <c r="B144" s="39"/>
      <c r="C144" s="259" t="s">
        <v>174</v>
      </c>
      <c r="D144" s="259" t="s">
        <v>155</v>
      </c>
      <c r="E144" s="260" t="s">
        <v>175</v>
      </c>
      <c r="F144" s="261" t="s">
        <v>176</v>
      </c>
      <c r="G144" s="262" t="s">
        <v>158</v>
      </c>
      <c r="H144" s="263">
        <v>218.59999999999999</v>
      </c>
      <c r="I144" s="264"/>
      <c r="J144" s="265">
        <f>ROUND(I144*H144,2)</f>
        <v>0</v>
      </c>
      <c r="K144" s="261" t="s">
        <v>159</v>
      </c>
      <c r="L144" s="44"/>
      <c r="M144" s="266" t="s">
        <v>1</v>
      </c>
      <c r="N144" s="267" t="s">
        <v>44</v>
      </c>
      <c r="O144" s="91"/>
      <c r="P144" s="228">
        <f>O144*H144</f>
        <v>0</v>
      </c>
      <c r="Q144" s="228">
        <v>6.9999999999999994E-05</v>
      </c>
      <c r="R144" s="228">
        <f>Q144*H144</f>
        <v>0.015301999999999998</v>
      </c>
      <c r="S144" s="228">
        <v>0.11500000000000001</v>
      </c>
      <c r="T144" s="229">
        <f>S144*H144</f>
        <v>25.138999999999999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0" t="s">
        <v>148</v>
      </c>
      <c r="AT144" s="230" t="s">
        <v>155</v>
      </c>
      <c r="AU144" s="230" t="s">
        <v>89</v>
      </c>
      <c r="AY144" s="17" t="s">
        <v>140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7" t="s">
        <v>87</v>
      </c>
      <c r="BK144" s="231">
        <f>ROUND(I144*H144,2)</f>
        <v>0</v>
      </c>
      <c r="BL144" s="17" t="s">
        <v>148</v>
      </c>
      <c r="BM144" s="230" t="s">
        <v>177</v>
      </c>
    </row>
    <row r="145" s="2" customFormat="1">
      <c r="A145" s="38"/>
      <c r="B145" s="39"/>
      <c r="C145" s="40"/>
      <c r="D145" s="232" t="s">
        <v>150</v>
      </c>
      <c r="E145" s="40"/>
      <c r="F145" s="233" t="s">
        <v>178</v>
      </c>
      <c r="G145" s="40"/>
      <c r="H145" s="40"/>
      <c r="I145" s="234"/>
      <c r="J145" s="40"/>
      <c r="K145" s="40"/>
      <c r="L145" s="44"/>
      <c r="M145" s="235"/>
      <c r="N145" s="236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150</v>
      </c>
      <c r="AU145" s="17" t="s">
        <v>89</v>
      </c>
    </row>
    <row r="146" s="13" customFormat="1">
      <c r="A146" s="13"/>
      <c r="B146" s="237"/>
      <c r="C146" s="238"/>
      <c r="D146" s="232" t="s">
        <v>151</v>
      </c>
      <c r="E146" s="239" t="s">
        <v>1</v>
      </c>
      <c r="F146" s="240" t="s">
        <v>179</v>
      </c>
      <c r="G146" s="238"/>
      <c r="H146" s="241">
        <v>218.59999999999999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151</v>
      </c>
      <c r="AU146" s="247" t="s">
        <v>89</v>
      </c>
      <c r="AV146" s="13" t="s">
        <v>89</v>
      </c>
      <c r="AW146" s="13" t="s">
        <v>33</v>
      </c>
      <c r="AX146" s="13" t="s">
        <v>87</v>
      </c>
      <c r="AY146" s="247" t="s">
        <v>140</v>
      </c>
    </row>
    <row r="147" s="2" customFormat="1" ht="16.5" customHeight="1">
      <c r="A147" s="38"/>
      <c r="B147" s="39"/>
      <c r="C147" s="259" t="s">
        <v>180</v>
      </c>
      <c r="D147" s="259" t="s">
        <v>155</v>
      </c>
      <c r="E147" s="260" t="s">
        <v>181</v>
      </c>
      <c r="F147" s="261" t="s">
        <v>182</v>
      </c>
      <c r="G147" s="262" t="s">
        <v>183</v>
      </c>
      <c r="H147" s="263">
        <v>125.3</v>
      </c>
      <c r="I147" s="264"/>
      <c r="J147" s="265">
        <f>ROUND(I147*H147,2)</f>
        <v>0</v>
      </c>
      <c r="K147" s="261" t="s">
        <v>159</v>
      </c>
      <c r="L147" s="44"/>
      <c r="M147" s="266" t="s">
        <v>1</v>
      </c>
      <c r="N147" s="267" t="s">
        <v>44</v>
      </c>
      <c r="O147" s="91"/>
      <c r="P147" s="228">
        <f>O147*H147</f>
        <v>0</v>
      </c>
      <c r="Q147" s="228">
        <v>0</v>
      </c>
      <c r="R147" s="228">
        <f>Q147*H147</f>
        <v>0</v>
      </c>
      <c r="S147" s="228">
        <v>0.28999999999999998</v>
      </c>
      <c r="T147" s="229">
        <f>S147*H147</f>
        <v>36.336999999999996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0" t="s">
        <v>148</v>
      </c>
      <c r="AT147" s="230" t="s">
        <v>155</v>
      </c>
      <c r="AU147" s="230" t="s">
        <v>89</v>
      </c>
      <c r="AY147" s="17" t="s">
        <v>140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7" t="s">
        <v>87</v>
      </c>
      <c r="BK147" s="231">
        <f>ROUND(I147*H147,2)</f>
        <v>0</v>
      </c>
      <c r="BL147" s="17" t="s">
        <v>148</v>
      </c>
      <c r="BM147" s="230" t="s">
        <v>184</v>
      </c>
    </row>
    <row r="148" s="2" customFormat="1">
      <c r="A148" s="38"/>
      <c r="B148" s="39"/>
      <c r="C148" s="40"/>
      <c r="D148" s="232" t="s">
        <v>150</v>
      </c>
      <c r="E148" s="40"/>
      <c r="F148" s="233" t="s">
        <v>185</v>
      </c>
      <c r="G148" s="40"/>
      <c r="H148" s="40"/>
      <c r="I148" s="234"/>
      <c r="J148" s="40"/>
      <c r="K148" s="40"/>
      <c r="L148" s="44"/>
      <c r="M148" s="235"/>
      <c r="N148" s="236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150</v>
      </c>
      <c r="AU148" s="17" t="s">
        <v>89</v>
      </c>
    </row>
    <row r="149" s="13" customFormat="1">
      <c r="A149" s="13"/>
      <c r="B149" s="237"/>
      <c r="C149" s="238"/>
      <c r="D149" s="232" t="s">
        <v>151</v>
      </c>
      <c r="E149" s="239" t="s">
        <v>1</v>
      </c>
      <c r="F149" s="240" t="s">
        <v>186</v>
      </c>
      <c r="G149" s="238"/>
      <c r="H149" s="241">
        <v>125.3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151</v>
      </c>
      <c r="AU149" s="247" t="s">
        <v>89</v>
      </c>
      <c r="AV149" s="13" t="s">
        <v>89</v>
      </c>
      <c r="AW149" s="13" t="s">
        <v>33</v>
      </c>
      <c r="AX149" s="13" t="s">
        <v>87</v>
      </c>
      <c r="AY149" s="247" t="s">
        <v>140</v>
      </c>
    </row>
    <row r="150" s="2" customFormat="1" ht="16.5" customHeight="1">
      <c r="A150" s="38"/>
      <c r="B150" s="39"/>
      <c r="C150" s="259" t="s">
        <v>187</v>
      </c>
      <c r="D150" s="259" t="s">
        <v>155</v>
      </c>
      <c r="E150" s="260" t="s">
        <v>188</v>
      </c>
      <c r="F150" s="261" t="s">
        <v>189</v>
      </c>
      <c r="G150" s="262" t="s">
        <v>183</v>
      </c>
      <c r="H150" s="263">
        <v>18.899999999999999</v>
      </c>
      <c r="I150" s="264"/>
      <c r="J150" s="265">
        <f>ROUND(I150*H150,2)</f>
        <v>0</v>
      </c>
      <c r="K150" s="261" t="s">
        <v>159</v>
      </c>
      <c r="L150" s="44"/>
      <c r="M150" s="266" t="s">
        <v>1</v>
      </c>
      <c r="N150" s="267" t="s">
        <v>44</v>
      </c>
      <c r="O150" s="91"/>
      <c r="P150" s="228">
        <f>O150*H150</f>
        <v>0</v>
      </c>
      <c r="Q150" s="228">
        <v>0</v>
      </c>
      <c r="R150" s="228">
        <f>Q150*H150</f>
        <v>0</v>
      </c>
      <c r="S150" s="228">
        <v>0.040000000000000001</v>
      </c>
      <c r="T150" s="229">
        <f>S150*H150</f>
        <v>0.75600000000000001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0" t="s">
        <v>148</v>
      </c>
      <c r="AT150" s="230" t="s">
        <v>155</v>
      </c>
      <c r="AU150" s="230" t="s">
        <v>89</v>
      </c>
      <c r="AY150" s="17" t="s">
        <v>140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7" t="s">
        <v>87</v>
      </c>
      <c r="BK150" s="231">
        <f>ROUND(I150*H150,2)</f>
        <v>0</v>
      </c>
      <c r="BL150" s="17" t="s">
        <v>148</v>
      </c>
      <c r="BM150" s="230" t="s">
        <v>190</v>
      </c>
    </row>
    <row r="151" s="2" customFormat="1">
      <c r="A151" s="38"/>
      <c r="B151" s="39"/>
      <c r="C151" s="40"/>
      <c r="D151" s="232" t="s">
        <v>150</v>
      </c>
      <c r="E151" s="40"/>
      <c r="F151" s="233" t="s">
        <v>191</v>
      </c>
      <c r="G151" s="40"/>
      <c r="H151" s="40"/>
      <c r="I151" s="234"/>
      <c r="J151" s="40"/>
      <c r="K151" s="40"/>
      <c r="L151" s="44"/>
      <c r="M151" s="235"/>
      <c r="N151" s="236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150</v>
      </c>
      <c r="AU151" s="17" t="s">
        <v>89</v>
      </c>
    </row>
    <row r="152" s="13" customFormat="1">
      <c r="A152" s="13"/>
      <c r="B152" s="237"/>
      <c r="C152" s="238"/>
      <c r="D152" s="232" t="s">
        <v>151</v>
      </c>
      <c r="E152" s="239" t="s">
        <v>1</v>
      </c>
      <c r="F152" s="240" t="s">
        <v>192</v>
      </c>
      <c r="G152" s="238"/>
      <c r="H152" s="241">
        <v>18.899999999999999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151</v>
      </c>
      <c r="AU152" s="247" t="s">
        <v>89</v>
      </c>
      <c r="AV152" s="13" t="s">
        <v>89</v>
      </c>
      <c r="AW152" s="13" t="s">
        <v>33</v>
      </c>
      <c r="AX152" s="13" t="s">
        <v>87</v>
      </c>
      <c r="AY152" s="247" t="s">
        <v>140</v>
      </c>
    </row>
    <row r="153" s="2" customFormat="1" ht="16.5" customHeight="1">
      <c r="A153" s="38"/>
      <c r="B153" s="39"/>
      <c r="C153" s="259" t="s">
        <v>147</v>
      </c>
      <c r="D153" s="259" t="s">
        <v>155</v>
      </c>
      <c r="E153" s="260" t="s">
        <v>193</v>
      </c>
      <c r="F153" s="261" t="s">
        <v>194</v>
      </c>
      <c r="G153" s="262" t="s">
        <v>158</v>
      </c>
      <c r="H153" s="263">
        <v>438.30000000000001</v>
      </c>
      <c r="I153" s="264"/>
      <c r="J153" s="265">
        <f>ROUND(I153*H153,2)</f>
        <v>0</v>
      </c>
      <c r="K153" s="261" t="s">
        <v>159</v>
      </c>
      <c r="L153" s="44"/>
      <c r="M153" s="266" t="s">
        <v>1</v>
      </c>
      <c r="N153" s="267" t="s">
        <v>44</v>
      </c>
      <c r="O153" s="91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0" t="s">
        <v>148</v>
      </c>
      <c r="AT153" s="230" t="s">
        <v>155</v>
      </c>
      <c r="AU153" s="230" t="s">
        <v>89</v>
      </c>
      <c r="AY153" s="17" t="s">
        <v>140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7" t="s">
        <v>87</v>
      </c>
      <c r="BK153" s="231">
        <f>ROUND(I153*H153,2)</f>
        <v>0</v>
      </c>
      <c r="BL153" s="17" t="s">
        <v>148</v>
      </c>
      <c r="BM153" s="230" t="s">
        <v>195</v>
      </c>
    </row>
    <row r="154" s="2" customFormat="1">
      <c r="A154" s="38"/>
      <c r="B154" s="39"/>
      <c r="C154" s="40"/>
      <c r="D154" s="232" t="s">
        <v>150</v>
      </c>
      <c r="E154" s="40"/>
      <c r="F154" s="233" t="s">
        <v>196</v>
      </c>
      <c r="G154" s="40"/>
      <c r="H154" s="40"/>
      <c r="I154" s="234"/>
      <c r="J154" s="40"/>
      <c r="K154" s="40"/>
      <c r="L154" s="44"/>
      <c r="M154" s="235"/>
      <c r="N154" s="236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150</v>
      </c>
      <c r="AU154" s="17" t="s">
        <v>89</v>
      </c>
    </row>
    <row r="155" s="13" customFormat="1">
      <c r="A155" s="13"/>
      <c r="B155" s="237"/>
      <c r="C155" s="238"/>
      <c r="D155" s="232" t="s">
        <v>151</v>
      </c>
      <c r="E155" s="239" t="s">
        <v>1</v>
      </c>
      <c r="F155" s="240" t="s">
        <v>197</v>
      </c>
      <c r="G155" s="238"/>
      <c r="H155" s="241">
        <v>14.6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151</v>
      </c>
      <c r="AU155" s="247" t="s">
        <v>89</v>
      </c>
      <c r="AV155" s="13" t="s">
        <v>89</v>
      </c>
      <c r="AW155" s="13" t="s">
        <v>33</v>
      </c>
      <c r="AX155" s="13" t="s">
        <v>79</v>
      </c>
      <c r="AY155" s="247" t="s">
        <v>140</v>
      </c>
    </row>
    <row r="156" s="13" customFormat="1">
      <c r="A156" s="13"/>
      <c r="B156" s="237"/>
      <c r="C156" s="238"/>
      <c r="D156" s="232" t="s">
        <v>151</v>
      </c>
      <c r="E156" s="239" t="s">
        <v>1</v>
      </c>
      <c r="F156" s="240" t="s">
        <v>198</v>
      </c>
      <c r="G156" s="238"/>
      <c r="H156" s="241">
        <v>284.5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151</v>
      </c>
      <c r="AU156" s="247" t="s">
        <v>89</v>
      </c>
      <c r="AV156" s="13" t="s">
        <v>89</v>
      </c>
      <c r="AW156" s="13" t="s">
        <v>33</v>
      </c>
      <c r="AX156" s="13" t="s">
        <v>79</v>
      </c>
      <c r="AY156" s="247" t="s">
        <v>140</v>
      </c>
    </row>
    <row r="157" s="13" customFormat="1">
      <c r="A157" s="13"/>
      <c r="B157" s="237"/>
      <c r="C157" s="238"/>
      <c r="D157" s="232" t="s">
        <v>151</v>
      </c>
      <c r="E157" s="239" t="s">
        <v>1</v>
      </c>
      <c r="F157" s="240" t="s">
        <v>199</v>
      </c>
      <c r="G157" s="238"/>
      <c r="H157" s="241">
        <v>100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151</v>
      </c>
      <c r="AU157" s="247" t="s">
        <v>89</v>
      </c>
      <c r="AV157" s="13" t="s">
        <v>89</v>
      </c>
      <c r="AW157" s="13" t="s">
        <v>33</v>
      </c>
      <c r="AX157" s="13" t="s">
        <v>79</v>
      </c>
      <c r="AY157" s="247" t="s">
        <v>140</v>
      </c>
    </row>
    <row r="158" s="13" customFormat="1">
      <c r="A158" s="13"/>
      <c r="B158" s="237"/>
      <c r="C158" s="238"/>
      <c r="D158" s="232" t="s">
        <v>151</v>
      </c>
      <c r="E158" s="239" t="s">
        <v>1</v>
      </c>
      <c r="F158" s="240" t="s">
        <v>200</v>
      </c>
      <c r="G158" s="238"/>
      <c r="H158" s="241">
        <v>39.200000000000003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151</v>
      </c>
      <c r="AU158" s="247" t="s">
        <v>89</v>
      </c>
      <c r="AV158" s="13" t="s">
        <v>89</v>
      </c>
      <c r="AW158" s="13" t="s">
        <v>33</v>
      </c>
      <c r="AX158" s="13" t="s">
        <v>79</v>
      </c>
      <c r="AY158" s="247" t="s">
        <v>140</v>
      </c>
    </row>
    <row r="159" s="14" customFormat="1">
      <c r="A159" s="14"/>
      <c r="B159" s="248"/>
      <c r="C159" s="249"/>
      <c r="D159" s="232" t="s">
        <v>151</v>
      </c>
      <c r="E159" s="250" t="s">
        <v>1</v>
      </c>
      <c r="F159" s="251" t="s">
        <v>154</v>
      </c>
      <c r="G159" s="249"/>
      <c r="H159" s="252">
        <v>438.30000000000001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8" t="s">
        <v>151</v>
      </c>
      <c r="AU159" s="258" t="s">
        <v>89</v>
      </c>
      <c r="AV159" s="14" t="s">
        <v>148</v>
      </c>
      <c r="AW159" s="14" t="s">
        <v>33</v>
      </c>
      <c r="AX159" s="14" t="s">
        <v>87</v>
      </c>
      <c r="AY159" s="258" t="s">
        <v>140</v>
      </c>
    </row>
    <row r="160" s="2" customFormat="1" ht="21.75" customHeight="1">
      <c r="A160" s="38"/>
      <c r="B160" s="39"/>
      <c r="C160" s="259" t="s">
        <v>201</v>
      </c>
      <c r="D160" s="259" t="s">
        <v>155</v>
      </c>
      <c r="E160" s="260" t="s">
        <v>202</v>
      </c>
      <c r="F160" s="261" t="s">
        <v>203</v>
      </c>
      <c r="G160" s="262" t="s">
        <v>204</v>
      </c>
      <c r="H160" s="263">
        <v>142.32400000000001</v>
      </c>
      <c r="I160" s="264"/>
      <c r="J160" s="265">
        <f>ROUND(I160*H160,2)</f>
        <v>0</v>
      </c>
      <c r="K160" s="261" t="s">
        <v>159</v>
      </c>
      <c r="L160" s="44"/>
      <c r="M160" s="266" t="s">
        <v>1</v>
      </c>
      <c r="N160" s="267" t="s">
        <v>44</v>
      </c>
      <c r="O160" s="91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0" t="s">
        <v>148</v>
      </c>
      <c r="AT160" s="230" t="s">
        <v>155</v>
      </c>
      <c r="AU160" s="230" t="s">
        <v>89</v>
      </c>
      <c r="AY160" s="17" t="s">
        <v>140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7" t="s">
        <v>87</v>
      </c>
      <c r="BK160" s="231">
        <f>ROUND(I160*H160,2)</f>
        <v>0</v>
      </c>
      <c r="BL160" s="17" t="s">
        <v>148</v>
      </c>
      <c r="BM160" s="230" t="s">
        <v>205</v>
      </c>
    </row>
    <row r="161" s="2" customFormat="1">
      <c r="A161" s="38"/>
      <c r="B161" s="39"/>
      <c r="C161" s="40"/>
      <c r="D161" s="232" t="s">
        <v>150</v>
      </c>
      <c r="E161" s="40"/>
      <c r="F161" s="233" t="s">
        <v>206</v>
      </c>
      <c r="G161" s="40"/>
      <c r="H161" s="40"/>
      <c r="I161" s="234"/>
      <c r="J161" s="40"/>
      <c r="K161" s="40"/>
      <c r="L161" s="44"/>
      <c r="M161" s="235"/>
      <c r="N161" s="236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150</v>
      </c>
      <c r="AU161" s="17" t="s">
        <v>89</v>
      </c>
    </row>
    <row r="162" s="13" customFormat="1">
      <c r="A162" s="13"/>
      <c r="B162" s="237"/>
      <c r="C162" s="238"/>
      <c r="D162" s="232" t="s">
        <v>151</v>
      </c>
      <c r="E162" s="239" t="s">
        <v>1</v>
      </c>
      <c r="F162" s="240" t="s">
        <v>207</v>
      </c>
      <c r="G162" s="238"/>
      <c r="H162" s="241">
        <v>2.4500000000000002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151</v>
      </c>
      <c r="AU162" s="247" t="s">
        <v>89</v>
      </c>
      <c r="AV162" s="13" t="s">
        <v>89</v>
      </c>
      <c r="AW162" s="13" t="s">
        <v>33</v>
      </c>
      <c r="AX162" s="13" t="s">
        <v>79</v>
      </c>
      <c r="AY162" s="247" t="s">
        <v>140</v>
      </c>
    </row>
    <row r="163" s="13" customFormat="1">
      <c r="A163" s="13"/>
      <c r="B163" s="237"/>
      <c r="C163" s="238"/>
      <c r="D163" s="232" t="s">
        <v>151</v>
      </c>
      <c r="E163" s="239" t="s">
        <v>1</v>
      </c>
      <c r="F163" s="240" t="s">
        <v>208</v>
      </c>
      <c r="G163" s="238"/>
      <c r="H163" s="241">
        <v>48.365000000000002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151</v>
      </c>
      <c r="AU163" s="247" t="s">
        <v>89</v>
      </c>
      <c r="AV163" s="13" t="s">
        <v>89</v>
      </c>
      <c r="AW163" s="13" t="s">
        <v>33</v>
      </c>
      <c r="AX163" s="13" t="s">
        <v>79</v>
      </c>
      <c r="AY163" s="247" t="s">
        <v>140</v>
      </c>
    </row>
    <row r="164" s="13" customFormat="1">
      <c r="A164" s="13"/>
      <c r="B164" s="237"/>
      <c r="C164" s="238"/>
      <c r="D164" s="232" t="s">
        <v>151</v>
      </c>
      <c r="E164" s="239" t="s">
        <v>1</v>
      </c>
      <c r="F164" s="240" t="s">
        <v>209</v>
      </c>
      <c r="G164" s="238"/>
      <c r="H164" s="241">
        <v>10.584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151</v>
      </c>
      <c r="AU164" s="247" t="s">
        <v>89</v>
      </c>
      <c r="AV164" s="13" t="s">
        <v>89</v>
      </c>
      <c r="AW164" s="13" t="s">
        <v>33</v>
      </c>
      <c r="AX164" s="13" t="s">
        <v>79</v>
      </c>
      <c r="AY164" s="247" t="s">
        <v>140</v>
      </c>
    </row>
    <row r="165" s="13" customFormat="1">
      <c r="A165" s="13"/>
      <c r="B165" s="237"/>
      <c r="C165" s="238"/>
      <c r="D165" s="232" t="s">
        <v>151</v>
      </c>
      <c r="E165" s="239" t="s">
        <v>1</v>
      </c>
      <c r="F165" s="240" t="s">
        <v>210</v>
      </c>
      <c r="G165" s="238"/>
      <c r="H165" s="241">
        <v>80.924999999999997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151</v>
      </c>
      <c r="AU165" s="247" t="s">
        <v>89</v>
      </c>
      <c r="AV165" s="13" t="s">
        <v>89</v>
      </c>
      <c r="AW165" s="13" t="s">
        <v>33</v>
      </c>
      <c r="AX165" s="13" t="s">
        <v>79</v>
      </c>
      <c r="AY165" s="247" t="s">
        <v>140</v>
      </c>
    </row>
    <row r="166" s="14" customFormat="1">
      <c r="A166" s="14"/>
      <c r="B166" s="248"/>
      <c r="C166" s="249"/>
      <c r="D166" s="232" t="s">
        <v>151</v>
      </c>
      <c r="E166" s="250" t="s">
        <v>1</v>
      </c>
      <c r="F166" s="251" t="s">
        <v>154</v>
      </c>
      <c r="G166" s="249"/>
      <c r="H166" s="252">
        <v>142.32400000000001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8" t="s">
        <v>151</v>
      </c>
      <c r="AU166" s="258" t="s">
        <v>89</v>
      </c>
      <c r="AV166" s="14" t="s">
        <v>148</v>
      </c>
      <c r="AW166" s="14" t="s">
        <v>33</v>
      </c>
      <c r="AX166" s="14" t="s">
        <v>87</v>
      </c>
      <c r="AY166" s="258" t="s">
        <v>140</v>
      </c>
    </row>
    <row r="167" s="2" customFormat="1" ht="16.5" customHeight="1">
      <c r="A167" s="38"/>
      <c r="B167" s="39"/>
      <c r="C167" s="259" t="s">
        <v>211</v>
      </c>
      <c r="D167" s="259" t="s">
        <v>155</v>
      </c>
      <c r="E167" s="260" t="s">
        <v>212</v>
      </c>
      <c r="F167" s="261" t="s">
        <v>213</v>
      </c>
      <c r="G167" s="262" t="s">
        <v>204</v>
      </c>
      <c r="H167" s="263">
        <v>55</v>
      </c>
      <c r="I167" s="264"/>
      <c r="J167" s="265">
        <f>ROUND(I167*H167,2)</f>
        <v>0</v>
      </c>
      <c r="K167" s="261" t="s">
        <v>159</v>
      </c>
      <c r="L167" s="44"/>
      <c r="M167" s="266" t="s">
        <v>1</v>
      </c>
      <c r="N167" s="267" t="s">
        <v>44</v>
      </c>
      <c r="O167" s="91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0" t="s">
        <v>148</v>
      </c>
      <c r="AT167" s="230" t="s">
        <v>155</v>
      </c>
      <c r="AU167" s="230" t="s">
        <v>89</v>
      </c>
      <c r="AY167" s="17" t="s">
        <v>140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7" t="s">
        <v>87</v>
      </c>
      <c r="BK167" s="231">
        <f>ROUND(I167*H167,2)</f>
        <v>0</v>
      </c>
      <c r="BL167" s="17" t="s">
        <v>148</v>
      </c>
      <c r="BM167" s="230" t="s">
        <v>214</v>
      </c>
    </row>
    <row r="168" s="2" customFormat="1">
      <c r="A168" s="38"/>
      <c r="B168" s="39"/>
      <c r="C168" s="40"/>
      <c r="D168" s="232" t="s">
        <v>150</v>
      </c>
      <c r="E168" s="40"/>
      <c r="F168" s="233" t="s">
        <v>215</v>
      </c>
      <c r="G168" s="40"/>
      <c r="H168" s="40"/>
      <c r="I168" s="234"/>
      <c r="J168" s="40"/>
      <c r="K168" s="40"/>
      <c r="L168" s="44"/>
      <c r="M168" s="235"/>
      <c r="N168" s="236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150</v>
      </c>
      <c r="AU168" s="17" t="s">
        <v>89</v>
      </c>
    </row>
    <row r="169" s="13" customFormat="1">
      <c r="A169" s="13"/>
      <c r="B169" s="237"/>
      <c r="C169" s="238"/>
      <c r="D169" s="232" t="s">
        <v>151</v>
      </c>
      <c r="E169" s="239" t="s">
        <v>1</v>
      </c>
      <c r="F169" s="240" t="s">
        <v>216</v>
      </c>
      <c r="G169" s="238"/>
      <c r="H169" s="241">
        <v>55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151</v>
      </c>
      <c r="AU169" s="247" t="s">
        <v>89</v>
      </c>
      <c r="AV169" s="13" t="s">
        <v>89</v>
      </c>
      <c r="AW169" s="13" t="s">
        <v>33</v>
      </c>
      <c r="AX169" s="13" t="s">
        <v>87</v>
      </c>
      <c r="AY169" s="247" t="s">
        <v>140</v>
      </c>
    </row>
    <row r="170" s="2" customFormat="1" ht="16.5" customHeight="1">
      <c r="A170" s="38"/>
      <c r="B170" s="39"/>
      <c r="C170" s="259" t="s">
        <v>217</v>
      </c>
      <c r="D170" s="259" t="s">
        <v>155</v>
      </c>
      <c r="E170" s="260" t="s">
        <v>218</v>
      </c>
      <c r="F170" s="261" t="s">
        <v>219</v>
      </c>
      <c r="G170" s="262" t="s">
        <v>204</v>
      </c>
      <c r="H170" s="263">
        <v>1.3999999999999999</v>
      </c>
      <c r="I170" s="264"/>
      <c r="J170" s="265">
        <f>ROUND(I170*H170,2)</f>
        <v>0</v>
      </c>
      <c r="K170" s="261" t="s">
        <v>146</v>
      </c>
      <c r="L170" s="44"/>
      <c r="M170" s="266" t="s">
        <v>1</v>
      </c>
      <c r="N170" s="267" t="s">
        <v>44</v>
      </c>
      <c r="O170" s="91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0" t="s">
        <v>148</v>
      </c>
      <c r="AT170" s="230" t="s">
        <v>155</v>
      </c>
      <c r="AU170" s="230" t="s">
        <v>89</v>
      </c>
      <c r="AY170" s="17" t="s">
        <v>140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7" t="s">
        <v>87</v>
      </c>
      <c r="BK170" s="231">
        <f>ROUND(I170*H170,2)</f>
        <v>0</v>
      </c>
      <c r="BL170" s="17" t="s">
        <v>148</v>
      </c>
      <c r="BM170" s="230" t="s">
        <v>220</v>
      </c>
    </row>
    <row r="171" s="2" customFormat="1">
      <c r="A171" s="38"/>
      <c r="B171" s="39"/>
      <c r="C171" s="40"/>
      <c r="D171" s="232" t="s">
        <v>150</v>
      </c>
      <c r="E171" s="40"/>
      <c r="F171" s="233" t="s">
        <v>221</v>
      </c>
      <c r="G171" s="40"/>
      <c r="H171" s="40"/>
      <c r="I171" s="234"/>
      <c r="J171" s="40"/>
      <c r="K171" s="40"/>
      <c r="L171" s="44"/>
      <c r="M171" s="235"/>
      <c r="N171" s="236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150</v>
      </c>
      <c r="AU171" s="17" t="s">
        <v>89</v>
      </c>
    </row>
    <row r="172" s="13" customFormat="1">
      <c r="A172" s="13"/>
      <c r="B172" s="237"/>
      <c r="C172" s="238"/>
      <c r="D172" s="232" t="s">
        <v>151</v>
      </c>
      <c r="E172" s="239" t="s">
        <v>1</v>
      </c>
      <c r="F172" s="240" t="s">
        <v>222</v>
      </c>
      <c r="G172" s="238"/>
      <c r="H172" s="241">
        <v>1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151</v>
      </c>
      <c r="AU172" s="247" t="s">
        <v>89</v>
      </c>
      <c r="AV172" s="13" t="s">
        <v>89</v>
      </c>
      <c r="AW172" s="13" t="s">
        <v>33</v>
      </c>
      <c r="AX172" s="13" t="s">
        <v>79</v>
      </c>
      <c r="AY172" s="247" t="s">
        <v>140</v>
      </c>
    </row>
    <row r="173" s="13" customFormat="1">
      <c r="A173" s="13"/>
      <c r="B173" s="237"/>
      <c r="C173" s="238"/>
      <c r="D173" s="232" t="s">
        <v>151</v>
      </c>
      <c r="E173" s="239" t="s">
        <v>1</v>
      </c>
      <c r="F173" s="240" t="s">
        <v>223</v>
      </c>
      <c r="G173" s="238"/>
      <c r="H173" s="241">
        <v>0.40000000000000002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151</v>
      </c>
      <c r="AU173" s="247" t="s">
        <v>89</v>
      </c>
      <c r="AV173" s="13" t="s">
        <v>89</v>
      </c>
      <c r="AW173" s="13" t="s">
        <v>33</v>
      </c>
      <c r="AX173" s="13" t="s">
        <v>79</v>
      </c>
      <c r="AY173" s="247" t="s">
        <v>140</v>
      </c>
    </row>
    <row r="174" s="14" customFormat="1">
      <c r="A174" s="14"/>
      <c r="B174" s="248"/>
      <c r="C174" s="249"/>
      <c r="D174" s="232" t="s">
        <v>151</v>
      </c>
      <c r="E174" s="250" t="s">
        <v>1</v>
      </c>
      <c r="F174" s="251" t="s">
        <v>154</v>
      </c>
      <c r="G174" s="249"/>
      <c r="H174" s="252">
        <v>1.3999999999999999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8" t="s">
        <v>151</v>
      </c>
      <c r="AU174" s="258" t="s">
        <v>89</v>
      </c>
      <c r="AV174" s="14" t="s">
        <v>148</v>
      </c>
      <c r="AW174" s="14" t="s">
        <v>33</v>
      </c>
      <c r="AX174" s="14" t="s">
        <v>87</v>
      </c>
      <c r="AY174" s="258" t="s">
        <v>140</v>
      </c>
    </row>
    <row r="175" s="2" customFormat="1" ht="16.5" customHeight="1">
      <c r="A175" s="38"/>
      <c r="B175" s="39"/>
      <c r="C175" s="218" t="s">
        <v>224</v>
      </c>
      <c r="D175" s="218" t="s">
        <v>142</v>
      </c>
      <c r="E175" s="219" t="s">
        <v>225</v>
      </c>
      <c r="F175" s="220" t="s">
        <v>226</v>
      </c>
      <c r="G175" s="221" t="s">
        <v>227</v>
      </c>
      <c r="H175" s="222">
        <v>1</v>
      </c>
      <c r="I175" s="223"/>
      <c r="J175" s="224">
        <f>ROUND(I175*H175,2)</f>
        <v>0</v>
      </c>
      <c r="K175" s="220" t="s">
        <v>1</v>
      </c>
      <c r="L175" s="225"/>
      <c r="M175" s="226" t="s">
        <v>1</v>
      </c>
      <c r="N175" s="227" t="s">
        <v>44</v>
      </c>
      <c r="O175" s="91"/>
      <c r="P175" s="228">
        <f>O175*H175</f>
        <v>0</v>
      </c>
      <c r="Q175" s="228">
        <v>0.040000000000000001</v>
      </c>
      <c r="R175" s="228">
        <f>Q175*H175</f>
        <v>0.040000000000000001</v>
      </c>
      <c r="S175" s="228">
        <v>0</v>
      </c>
      <c r="T175" s="22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0" t="s">
        <v>147</v>
      </c>
      <c r="AT175" s="230" t="s">
        <v>142</v>
      </c>
      <c r="AU175" s="230" t="s">
        <v>89</v>
      </c>
      <c r="AY175" s="17" t="s">
        <v>140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7" t="s">
        <v>87</v>
      </c>
      <c r="BK175" s="231">
        <f>ROUND(I175*H175,2)</f>
        <v>0</v>
      </c>
      <c r="BL175" s="17" t="s">
        <v>148</v>
      </c>
      <c r="BM175" s="230" t="s">
        <v>228</v>
      </c>
    </row>
    <row r="176" s="2" customFormat="1" ht="16.5" customHeight="1">
      <c r="A176" s="38"/>
      <c r="B176" s="39"/>
      <c r="C176" s="218" t="s">
        <v>229</v>
      </c>
      <c r="D176" s="218" t="s">
        <v>142</v>
      </c>
      <c r="E176" s="219" t="s">
        <v>230</v>
      </c>
      <c r="F176" s="220" t="s">
        <v>231</v>
      </c>
      <c r="G176" s="221" t="s">
        <v>227</v>
      </c>
      <c r="H176" s="222">
        <v>1</v>
      </c>
      <c r="I176" s="223"/>
      <c r="J176" s="224">
        <f>ROUND(I176*H176,2)</f>
        <v>0</v>
      </c>
      <c r="K176" s="220" t="s">
        <v>146</v>
      </c>
      <c r="L176" s="225"/>
      <c r="M176" s="226" t="s">
        <v>1</v>
      </c>
      <c r="N176" s="227" t="s">
        <v>44</v>
      </c>
      <c r="O176" s="91"/>
      <c r="P176" s="228">
        <f>O176*H176</f>
        <v>0</v>
      </c>
      <c r="Q176" s="228">
        <v>0.0050000000000000001</v>
      </c>
      <c r="R176" s="228">
        <f>Q176*H176</f>
        <v>0.0050000000000000001</v>
      </c>
      <c r="S176" s="228">
        <v>0</v>
      </c>
      <c r="T176" s="22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0" t="s">
        <v>147</v>
      </c>
      <c r="AT176" s="230" t="s">
        <v>142</v>
      </c>
      <c r="AU176" s="230" t="s">
        <v>89</v>
      </c>
      <c r="AY176" s="17" t="s">
        <v>140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7" t="s">
        <v>87</v>
      </c>
      <c r="BK176" s="231">
        <f>ROUND(I176*H176,2)</f>
        <v>0</v>
      </c>
      <c r="BL176" s="17" t="s">
        <v>148</v>
      </c>
      <c r="BM176" s="230" t="s">
        <v>232</v>
      </c>
    </row>
    <row r="177" s="2" customFormat="1">
      <c r="A177" s="38"/>
      <c r="B177" s="39"/>
      <c r="C177" s="40"/>
      <c r="D177" s="232" t="s">
        <v>150</v>
      </c>
      <c r="E177" s="40"/>
      <c r="F177" s="233" t="s">
        <v>231</v>
      </c>
      <c r="G177" s="40"/>
      <c r="H177" s="40"/>
      <c r="I177" s="234"/>
      <c r="J177" s="40"/>
      <c r="K177" s="40"/>
      <c r="L177" s="44"/>
      <c r="M177" s="235"/>
      <c r="N177" s="236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150</v>
      </c>
      <c r="AU177" s="17" t="s">
        <v>89</v>
      </c>
    </row>
    <row r="178" s="2" customFormat="1" ht="16.5" customHeight="1">
      <c r="A178" s="38"/>
      <c r="B178" s="39"/>
      <c r="C178" s="218" t="s">
        <v>233</v>
      </c>
      <c r="D178" s="218" t="s">
        <v>142</v>
      </c>
      <c r="E178" s="219" t="s">
        <v>234</v>
      </c>
      <c r="F178" s="220" t="s">
        <v>235</v>
      </c>
      <c r="G178" s="221" t="s">
        <v>227</v>
      </c>
      <c r="H178" s="222">
        <v>6</v>
      </c>
      <c r="I178" s="223"/>
      <c r="J178" s="224">
        <f>ROUND(I178*H178,2)</f>
        <v>0</v>
      </c>
      <c r="K178" s="220" t="s">
        <v>146</v>
      </c>
      <c r="L178" s="225"/>
      <c r="M178" s="226" t="s">
        <v>1</v>
      </c>
      <c r="N178" s="227" t="s">
        <v>44</v>
      </c>
      <c r="O178" s="91"/>
      <c r="P178" s="228">
        <f>O178*H178</f>
        <v>0</v>
      </c>
      <c r="Q178" s="228">
        <v>0.0047200000000000002</v>
      </c>
      <c r="R178" s="228">
        <f>Q178*H178</f>
        <v>0.028320000000000001</v>
      </c>
      <c r="S178" s="228">
        <v>0</v>
      </c>
      <c r="T178" s="22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0" t="s">
        <v>147</v>
      </c>
      <c r="AT178" s="230" t="s">
        <v>142</v>
      </c>
      <c r="AU178" s="230" t="s">
        <v>89</v>
      </c>
      <c r="AY178" s="17" t="s">
        <v>140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7" t="s">
        <v>87</v>
      </c>
      <c r="BK178" s="231">
        <f>ROUND(I178*H178,2)</f>
        <v>0</v>
      </c>
      <c r="BL178" s="17" t="s">
        <v>148</v>
      </c>
      <c r="BM178" s="230" t="s">
        <v>236</v>
      </c>
    </row>
    <row r="179" s="2" customFormat="1">
      <c r="A179" s="38"/>
      <c r="B179" s="39"/>
      <c r="C179" s="40"/>
      <c r="D179" s="232" t="s">
        <v>150</v>
      </c>
      <c r="E179" s="40"/>
      <c r="F179" s="233" t="s">
        <v>235</v>
      </c>
      <c r="G179" s="40"/>
      <c r="H179" s="40"/>
      <c r="I179" s="234"/>
      <c r="J179" s="40"/>
      <c r="K179" s="40"/>
      <c r="L179" s="44"/>
      <c r="M179" s="235"/>
      <c r="N179" s="236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150</v>
      </c>
      <c r="AU179" s="17" t="s">
        <v>89</v>
      </c>
    </row>
    <row r="180" s="13" customFormat="1">
      <c r="A180" s="13"/>
      <c r="B180" s="237"/>
      <c r="C180" s="238"/>
      <c r="D180" s="232" t="s">
        <v>151</v>
      </c>
      <c r="E180" s="239" t="s">
        <v>1</v>
      </c>
      <c r="F180" s="240" t="s">
        <v>237</v>
      </c>
      <c r="G180" s="238"/>
      <c r="H180" s="241">
        <v>6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151</v>
      </c>
      <c r="AU180" s="247" t="s">
        <v>89</v>
      </c>
      <c r="AV180" s="13" t="s">
        <v>89</v>
      </c>
      <c r="AW180" s="13" t="s">
        <v>33</v>
      </c>
      <c r="AX180" s="13" t="s">
        <v>87</v>
      </c>
      <c r="AY180" s="247" t="s">
        <v>140</v>
      </c>
    </row>
    <row r="181" s="2" customFormat="1" ht="16.5" customHeight="1">
      <c r="A181" s="38"/>
      <c r="B181" s="39"/>
      <c r="C181" s="218" t="s">
        <v>8</v>
      </c>
      <c r="D181" s="218" t="s">
        <v>142</v>
      </c>
      <c r="E181" s="219" t="s">
        <v>238</v>
      </c>
      <c r="F181" s="220" t="s">
        <v>239</v>
      </c>
      <c r="G181" s="221" t="s">
        <v>204</v>
      </c>
      <c r="H181" s="222">
        <v>0.80000000000000004</v>
      </c>
      <c r="I181" s="223"/>
      <c r="J181" s="224">
        <f>ROUND(I181*H181,2)</f>
        <v>0</v>
      </c>
      <c r="K181" s="220" t="s">
        <v>146</v>
      </c>
      <c r="L181" s="225"/>
      <c r="M181" s="226" t="s">
        <v>1</v>
      </c>
      <c r="N181" s="227" t="s">
        <v>44</v>
      </c>
      <c r="O181" s="91"/>
      <c r="P181" s="228">
        <f>O181*H181</f>
        <v>0</v>
      </c>
      <c r="Q181" s="228">
        <v>0.20000000000000001</v>
      </c>
      <c r="R181" s="228">
        <f>Q181*H181</f>
        <v>0.16000000000000003</v>
      </c>
      <c r="S181" s="228">
        <v>0</v>
      </c>
      <c r="T181" s="22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0" t="s">
        <v>147</v>
      </c>
      <c r="AT181" s="230" t="s">
        <v>142</v>
      </c>
      <c r="AU181" s="230" t="s">
        <v>89</v>
      </c>
      <c r="AY181" s="17" t="s">
        <v>140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7" t="s">
        <v>87</v>
      </c>
      <c r="BK181" s="231">
        <f>ROUND(I181*H181,2)</f>
        <v>0</v>
      </c>
      <c r="BL181" s="17" t="s">
        <v>148</v>
      </c>
      <c r="BM181" s="230" t="s">
        <v>240</v>
      </c>
    </row>
    <row r="182" s="2" customFormat="1">
      <c r="A182" s="38"/>
      <c r="B182" s="39"/>
      <c r="C182" s="40"/>
      <c r="D182" s="232" t="s">
        <v>150</v>
      </c>
      <c r="E182" s="40"/>
      <c r="F182" s="233" t="s">
        <v>239</v>
      </c>
      <c r="G182" s="40"/>
      <c r="H182" s="40"/>
      <c r="I182" s="234"/>
      <c r="J182" s="40"/>
      <c r="K182" s="40"/>
      <c r="L182" s="44"/>
      <c r="M182" s="235"/>
      <c r="N182" s="236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150</v>
      </c>
      <c r="AU182" s="17" t="s">
        <v>89</v>
      </c>
    </row>
    <row r="183" s="13" customFormat="1">
      <c r="A183" s="13"/>
      <c r="B183" s="237"/>
      <c r="C183" s="238"/>
      <c r="D183" s="232" t="s">
        <v>151</v>
      </c>
      <c r="E183" s="239" t="s">
        <v>1</v>
      </c>
      <c r="F183" s="240" t="s">
        <v>241</v>
      </c>
      <c r="G183" s="238"/>
      <c r="H183" s="241">
        <v>0.80000000000000004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151</v>
      </c>
      <c r="AU183" s="247" t="s">
        <v>89</v>
      </c>
      <c r="AV183" s="13" t="s">
        <v>89</v>
      </c>
      <c r="AW183" s="13" t="s">
        <v>33</v>
      </c>
      <c r="AX183" s="13" t="s">
        <v>87</v>
      </c>
      <c r="AY183" s="247" t="s">
        <v>140</v>
      </c>
    </row>
    <row r="184" s="2" customFormat="1" ht="16.5" customHeight="1">
      <c r="A184" s="38"/>
      <c r="B184" s="39"/>
      <c r="C184" s="218" t="s">
        <v>242</v>
      </c>
      <c r="D184" s="218" t="s">
        <v>142</v>
      </c>
      <c r="E184" s="219" t="s">
        <v>243</v>
      </c>
      <c r="F184" s="220" t="s">
        <v>244</v>
      </c>
      <c r="G184" s="221" t="s">
        <v>158</v>
      </c>
      <c r="H184" s="222">
        <v>3</v>
      </c>
      <c r="I184" s="223"/>
      <c r="J184" s="224">
        <f>ROUND(I184*H184,2)</f>
        <v>0</v>
      </c>
      <c r="K184" s="220" t="s">
        <v>146</v>
      </c>
      <c r="L184" s="225"/>
      <c r="M184" s="226" t="s">
        <v>1</v>
      </c>
      <c r="N184" s="227" t="s">
        <v>44</v>
      </c>
      <c r="O184" s="91"/>
      <c r="P184" s="228">
        <f>O184*H184</f>
        <v>0</v>
      </c>
      <c r="Q184" s="228">
        <v>0.00040000000000000002</v>
      </c>
      <c r="R184" s="228">
        <f>Q184*H184</f>
        <v>0.0012000000000000001</v>
      </c>
      <c r="S184" s="228">
        <v>0</v>
      </c>
      <c r="T184" s="22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0" t="s">
        <v>147</v>
      </c>
      <c r="AT184" s="230" t="s">
        <v>142</v>
      </c>
      <c r="AU184" s="230" t="s">
        <v>89</v>
      </c>
      <c r="AY184" s="17" t="s">
        <v>140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7" t="s">
        <v>87</v>
      </c>
      <c r="BK184" s="231">
        <f>ROUND(I184*H184,2)</f>
        <v>0</v>
      </c>
      <c r="BL184" s="17" t="s">
        <v>148</v>
      </c>
      <c r="BM184" s="230" t="s">
        <v>245</v>
      </c>
    </row>
    <row r="185" s="2" customFormat="1">
      <c r="A185" s="38"/>
      <c r="B185" s="39"/>
      <c r="C185" s="40"/>
      <c r="D185" s="232" t="s">
        <v>150</v>
      </c>
      <c r="E185" s="40"/>
      <c r="F185" s="233" t="s">
        <v>244</v>
      </c>
      <c r="G185" s="40"/>
      <c r="H185" s="40"/>
      <c r="I185" s="234"/>
      <c r="J185" s="40"/>
      <c r="K185" s="40"/>
      <c r="L185" s="44"/>
      <c r="M185" s="235"/>
      <c r="N185" s="236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150</v>
      </c>
      <c r="AU185" s="17" t="s">
        <v>89</v>
      </c>
    </row>
    <row r="186" s="13" customFormat="1">
      <c r="A186" s="13"/>
      <c r="B186" s="237"/>
      <c r="C186" s="238"/>
      <c r="D186" s="232" t="s">
        <v>151</v>
      </c>
      <c r="E186" s="239" t="s">
        <v>1</v>
      </c>
      <c r="F186" s="240" t="s">
        <v>246</v>
      </c>
      <c r="G186" s="238"/>
      <c r="H186" s="241">
        <v>3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151</v>
      </c>
      <c r="AU186" s="247" t="s">
        <v>89</v>
      </c>
      <c r="AV186" s="13" t="s">
        <v>89</v>
      </c>
      <c r="AW186" s="13" t="s">
        <v>33</v>
      </c>
      <c r="AX186" s="13" t="s">
        <v>87</v>
      </c>
      <c r="AY186" s="247" t="s">
        <v>140</v>
      </c>
    </row>
    <row r="187" s="2" customFormat="1" ht="21.75" customHeight="1">
      <c r="A187" s="38"/>
      <c r="B187" s="39"/>
      <c r="C187" s="259" t="s">
        <v>247</v>
      </c>
      <c r="D187" s="259" t="s">
        <v>155</v>
      </c>
      <c r="E187" s="260" t="s">
        <v>248</v>
      </c>
      <c r="F187" s="261" t="s">
        <v>249</v>
      </c>
      <c r="G187" s="262" t="s">
        <v>204</v>
      </c>
      <c r="H187" s="263">
        <v>19.734000000000002</v>
      </c>
      <c r="I187" s="264"/>
      <c r="J187" s="265">
        <f>ROUND(I187*H187,2)</f>
        <v>0</v>
      </c>
      <c r="K187" s="261" t="s">
        <v>159</v>
      </c>
      <c r="L187" s="44"/>
      <c r="M187" s="266" t="s">
        <v>1</v>
      </c>
      <c r="N187" s="267" t="s">
        <v>44</v>
      </c>
      <c r="O187" s="91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0" t="s">
        <v>148</v>
      </c>
      <c r="AT187" s="230" t="s">
        <v>155</v>
      </c>
      <c r="AU187" s="230" t="s">
        <v>89</v>
      </c>
      <c r="AY187" s="17" t="s">
        <v>140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7" t="s">
        <v>87</v>
      </c>
      <c r="BK187" s="231">
        <f>ROUND(I187*H187,2)</f>
        <v>0</v>
      </c>
      <c r="BL187" s="17" t="s">
        <v>148</v>
      </c>
      <c r="BM187" s="230" t="s">
        <v>250</v>
      </c>
    </row>
    <row r="188" s="2" customFormat="1">
      <c r="A188" s="38"/>
      <c r="B188" s="39"/>
      <c r="C188" s="40"/>
      <c r="D188" s="232" t="s">
        <v>150</v>
      </c>
      <c r="E188" s="40"/>
      <c r="F188" s="233" t="s">
        <v>251</v>
      </c>
      <c r="G188" s="40"/>
      <c r="H188" s="40"/>
      <c r="I188" s="234"/>
      <c r="J188" s="40"/>
      <c r="K188" s="40"/>
      <c r="L188" s="44"/>
      <c r="M188" s="235"/>
      <c r="N188" s="236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150</v>
      </c>
      <c r="AU188" s="17" t="s">
        <v>89</v>
      </c>
    </row>
    <row r="189" s="15" customFormat="1">
      <c r="A189" s="15"/>
      <c r="B189" s="268"/>
      <c r="C189" s="269"/>
      <c r="D189" s="232" t="s">
        <v>151</v>
      </c>
      <c r="E189" s="270" t="s">
        <v>1</v>
      </c>
      <c r="F189" s="271" t="s">
        <v>252</v>
      </c>
      <c r="G189" s="269"/>
      <c r="H189" s="270" t="s">
        <v>1</v>
      </c>
      <c r="I189" s="272"/>
      <c r="J189" s="269"/>
      <c r="K189" s="269"/>
      <c r="L189" s="273"/>
      <c r="M189" s="274"/>
      <c r="N189" s="275"/>
      <c r="O189" s="275"/>
      <c r="P189" s="275"/>
      <c r="Q189" s="275"/>
      <c r="R189" s="275"/>
      <c r="S189" s="275"/>
      <c r="T189" s="27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7" t="s">
        <v>151</v>
      </c>
      <c r="AU189" s="277" t="s">
        <v>89</v>
      </c>
      <c r="AV189" s="15" t="s">
        <v>87</v>
      </c>
      <c r="AW189" s="15" t="s">
        <v>33</v>
      </c>
      <c r="AX189" s="15" t="s">
        <v>79</v>
      </c>
      <c r="AY189" s="277" t="s">
        <v>140</v>
      </c>
    </row>
    <row r="190" s="13" customFormat="1">
      <c r="A190" s="13"/>
      <c r="B190" s="237"/>
      <c r="C190" s="238"/>
      <c r="D190" s="232" t="s">
        <v>151</v>
      </c>
      <c r="E190" s="239" t="s">
        <v>1</v>
      </c>
      <c r="F190" s="240" t="s">
        <v>253</v>
      </c>
      <c r="G190" s="238"/>
      <c r="H190" s="241">
        <v>13.151999999999999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7" t="s">
        <v>151</v>
      </c>
      <c r="AU190" s="247" t="s">
        <v>89</v>
      </c>
      <c r="AV190" s="13" t="s">
        <v>89</v>
      </c>
      <c r="AW190" s="13" t="s">
        <v>33</v>
      </c>
      <c r="AX190" s="13" t="s">
        <v>79</v>
      </c>
      <c r="AY190" s="247" t="s">
        <v>140</v>
      </c>
    </row>
    <row r="191" s="13" customFormat="1">
      <c r="A191" s="13"/>
      <c r="B191" s="237"/>
      <c r="C191" s="238"/>
      <c r="D191" s="232" t="s">
        <v>151</v>
      </c>
      <c r="E191" s="239" t="s">
        <v>1</v>
      </c>
      <c r="F191" s="240" t="s">
        <v>254</v>
      </c>
      <c r="G191" s="238"/>
      <c r="H191" s="241">
        <v>6.5819999999999999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7" t="s">
        <v>151</v>
      </c>
      <c r="AU191" s="247" t="s">
        <v>89</v>
      </c>
      <c r="AV191" s="13" t="s">
        <v>89</v>
      </c>
      <c r="AW191" s="13" t="s">
        <v>33</v>
      </c>
      <c r="AX191" s="13" t="s">
        <v>79</v>
      </c>
      <c r="AY191" s="247" t="s">
        <v>140</v>
      </c>
    </row>
    <row r="192" s="14" customFormat="1">
      <c r="A192" s="14"/>
      <c r="B192" s="248"/>
      <c r="C192" s="249"/>
      <c r="D192" s="232" t="s">
        <v>151</v>
      </c>
      <c r="E192" s="250" t="s">
        <v>1</v>
      </c>
      <c r="F192" s="251" t="s">
        <v>154</v>
      </c>
      <c r="G192" s="249"/>
      <c r="H192" s="252">
        <v>19.734000000000002</v>
      </c>
      <c r="I192" s="253"/>
      <c r="J192" s="249"/>
      <c r="K192" s="249"/>
      <c r="L192" s="254"/>
      <c r="M192" s="255"/>
      <c r="N192" s="256"/>
      <c r="O192" s="256"/>
      <c r="P192" s="256"/>
      <c r="Q192" s="256"/>
      <c r="R192" s="256"/>
      <c r="S192" s="256"/>
      <c r="T192" s="25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8" t="s">
        <v>151</v>
      </c>
      <c r="AU192" s="258" t="s">
        <v>89</v>
      </c>
      <c r="AV192" s="14" t="s">
        <v>148</v>
      </c>
      <c r="AW192" s="14" t="s">
        <v>33</v>
      </c>
      <c r="AX192" s="14" t="s">
        <v>87</v>
      </c>
      <c r="AY192" s="258" t="s">
        <v>140</v>
      </c>
    </row>
    <row r="193" s="2" customFormat="1" ht="16.5" customHeight="1">
      <c r="A193" s="38"/>
      <c r="B193" s="39"/>
      <c r="C193" s="259" t="s">
        <v>255</v>
      </c>
      <c r="D193" s="259" t="s">
        <v>155</v>
      </c>
      <c r="E193" s="260" t="s">
        <v>256</v>
      </c>
      <c r="F193" s="261" t="s">
        <v>257</v>
      </c>
      <c r="G193" s="262" t="s">
        <v>204</v>
      </c>
      <c r="H193" s="263">
        <v>5.3339999999999996</v>
      </c>
      <c r="I193" s="264"/>
      <c r="J193" s="265">
        <f>ROUND(I193*H193,2)</f>
        <v>0</v>
      </c>
      <c r="K193" s="261" t="s">
        <v>159</v>
      </c>
      <c r="L193" s="44"/>
      <c r="M193" s="266" t="s">
        <v>1</v>
      </c>
      <c r="N193" s="267" t="s">
        <v>44</v>
      </c>
      <c r="O193" s="91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0" t="s">
        <v>148</v>
      </c>
      <c r="AT193" s="230" t="s">
        <v>155</v>
      </c>
      <c r="AU193" s="230" t="s">
        <v>89</v>
      </c>
      <c r="AY193" s="17" t="s">
        <v>140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7" t="s">
        <v>87</v>
      </c>
      <c r="BK193" s="231">
        <f>ROUND(I193*H193,2)</f>
        <v>0</v>
      </c>
      <c r="BL193" s="17" t="s">
        <v>148</v>
      </c>
      <c r="BM193" s="230" t="s">
        <v>258</v>
      </c>
    </row>
    <row r="194" s="2" customFormat="1">
      <c r="A194" s="38"/>
      <c r="B194" s="39"/>
      <c r="C194" s="40"/>
      <c r="D194" s="232" t="s">
        <v>150</v>
      </c>
      <c r="E194" s="40"/>
      <c r="F194" s="233" t="s">
        <v>259</v>
      </c>
      <c r="G194" s="40"/>
      <c r="H194" s="40"/>
      <c r="I194" s="234"/>
      <c r="J194" s="40"/>
      <c r="K194" s="40"/>
      <c r="L194" s="44"/>
      <c r="M194" s="235"/>
      <c r="N194" s="236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150</v>
      </c>
      <c r="AU194" s="17" t="s">
        <v>89</v>
      </c>
    </row>
    <row r="195" s="13" customFormat="1">
      <c r="A195" s="13"/>
      <c r="B195" s="237"/>
      <c r="C195" s="238"/>
      <c r="D195" s="232" t="s">
        <v>151</v>
      </c>
      <c r="E195" s="239" t="s">
        <v>1</v>
      </c>
      <c r="F195" s="240" t="s">
        <v>260</v>
      </c>
      <c r="G195" s="238"/>
      <c r="H195" s="241">
        <v>3.5840000000000001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151</v>
      </c>
      <c r="AU195" s="247" t="s">
        <v>89</v>
      </c>
      <c r="AV195" s="13" t="s">
        <v>89</v>
      </c>
      <c r="AW195" s="13" t="s">
        <v>33</v>
      </c>
      <c r="AX195" s="13" t="s">
        <v>79</v>
      </c>
      <c r="AY195" s="247" t="s">
        <v>140</v>
      </c>
    </row>
    <row r="196" s="13" customFormat="1">
      <c r="A196" s="13"/>
      <c r="B196" s="237"/>
      <c r="C196" s="238"/>
      <c r="D196" s="232" t="s">
        <v>151</v>
      </c>
      <c r="E196" s="239" t="s">
        <v>1</v>
      </c>
      <c r="F196" s="240" t="s">
        <v>261</v>
      </c>
      <c r="G196" s="238"/>
      <c r="H196" s="241">
        <v>1.75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7" t="s">
        <v>151</v>
      </c>
      <c r="AU196" s="247" t="s">
        <v>89</v>
      </c>
      <c r="AV196" s="13" t="s">
        <v>89</v>
      </c>
      <c r="AW196" s="13" t="s">
        <v>33</v>
      </c>
      <c r="AX196" s="13" t="s">
        <v>79</v>
      </c>
      <c r="AY196" s="247" t="s">
        <v>140</v>
      </c>
    </row>
    <row r="197" s="14" customFormat="1">
      <c r="A197" s="14"/>
      <c r="B197" s="248"/>
      <c r="C197" s="249"/>
      <c r="D197" s="232" t="s">
        <v>151</v>
      </c>
      <c r="E197" s="250" t="s">
        <v>1</v>
      </c>
      <c r="F197" s="251" t="s">
        <v>154</v>
      </c>
      <c r="G197" s="249"/>
      <c r="H197" s="252">
        <v>5.3339999999999996</v>
      </c>
      <c r="I197" s="253"/>
      <c r="J197" s="249"/>
      <c r="K197" s="249"/>
      <c r="L197" s="254"/>
      <c r="M197" s="255"/>
      <c r="N197" s="256"/>
      <c r="O197" s="256"/>
      <c r="P197" s="256"/>
      <c r="Q197" s="256"/>
      <c r="R197" s="256"/>
      <c r="S197" s="256"/>
      <c r="T197" s="25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8" t="s">
        <v>151</v>
      </c>
      <c r="AU197" s="258" t="s">
        <v>89</v>
      </c>
      <c r="AV197" s="14" t="s">
        <v>148</v>
      </c>
      <c r="AW197" s="14" t="s">
        <v>33</v>
      </c>
      <c r="AX197" s="14" t="s">
        <v>87</v>
      </c>
      <c r="AY197" s="258" t="s">
        <v>140</v>
      </c>
    </row>
    <row r="198" s="2" customFormat="1" ht="16.5" customHeight="1">
      <c r="A198" s="38"/>
      <c r="B198" s="39"/>
      <c r="C198" s="259" t="s">
        <v>262</v>
      </c>
      <c r="D198" s="259" t="s">
        <v>155</v>
      </c>
      <c r="E198" s="260" t="s">
        <v>263</v>
      </c>
      <c r="F198" s="261" t="s">
        <v>264</v>
      </c>
      <c r="G198" s="262" t="s">
        <v>204</v>
      </c>
      <c r="H198" s="263">
        <v>231.57300000000001</v>
      </c>
      <c r="I198" s="264"/>
      <c r="J198" s="265">
        <f>ROUND(I198*H198,2)</f>
        <v>0</v>
      </c>
      <c r="K198" s="261" t="s">
        <v>265</v>
      </c>
      <c r="L198" s="44"/>
      <c r="M198" s="266" t="s">
        <v>1</v>
      </c>
      <c r="N198" s="267" t="s">
        <v>44</v>
      </c>
      <c r="O198" s="91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0" t="s">
        <v>148</v>
      </c>
      <c r="AT198" s="230" t="s">
        <v>155</v>
      </c>
      <c r="AU198" s="230" t="s">
        <v>89</v>
      </c>
      <c r="AY198" s="17" t="s">
        <v>140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7" t="s">
        <v>87</v>
      </c>
      <c r="BK198" s="231">
        <f>ROUND(I198*H198,2)</f>
        <v>0</v>
      </c>
      <c r="BL198" s="17" t="s">
        <v>148</v>
      </c>
      <c r="BM198" s="230" t="s">
        <v>266</v>
      </c>
    </row>
    <row r="199" s="2" customFormat="1">
      <c r="A199" s="38"/>
      <c r="B199" s="39"/>
      <c r="C199" s="40"/>
      <c r="D199" s="232" t="s">
        <v>150</v>
      </c>
      <c r="E199" s="40"/>
      <c r="F199" s="233" t="s">
        <v>267</v>
      </c>
      <c r="G199" s="40"/>
      <c r="H199" s="40"/>
      <c r="I199" s="234"/>
      <c r="J199" s="40"/>
      <c r="K199" s="40"/>
      <c r="L199" s="44"/>
      <c r="M199" s="235"/>
      <c r="N199" s="236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150</v>
      </c>
      <c r="AU199" s="17" t="s">
        <v>89</v>
      </c>
    </row>
    <row r="200" s="13" customFormat="1">
      <c r="A200" s="13"/>
      <c r="B200" s="237"/>
      <c r="C200" s="238"/>
      <c r="D200" s="232" t="s">
        <v>151</v>
      </c>
      <c r="E200" s="239" t="s">
        <v>1</v>
      </c>
      <c r="F200" s="240" t="s">
        <v>268</v>
      </c>
      <c r="G200" s="238"/>
      <c r="H200" s="241">
        <v>231.57300000000001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151</v>
      </c>
      <c r="AU200" s="247" t="s">
        <v>89</v>
      </c>
      <c r="AV200" s="13" t="s">
        <v>89</v>
      </c>
      <c r="AW200" s="13" t="s">
        <v>33</v>
      </c>
      <c r="AX200" s="13" t="s">
        <v>87</v>
      </c>
      <c r="AY200" s="247" t="s">
        <v>140</v>
      </c>
    </row>
    <row r="201" s="2" customFormat="1" ht="21.75" customHeight="1">
      <c r="A201" s="38"/>
      <c r="B201" s="39"/>
      <c r="C201" s="259" t="s">
        <v>269</v>
      </c>
      <c r="D201" s="259" t="s">
        <v>155</v>
      </c>
      <c r="E201" s="260" t="s">
        <v>270</v>
      </c>
      <c r="F201" s="261" t="s">
        <v>271</v>
      </c>
      <c r="G201" s="262" t="s">
        <v>204</v>
      </c>
      <c r="H201" s="263">
        <v>1157.865</v>
      </c>
      <c r="I201" s="264"/>
      <c r="J201" s="265">
        <f>ROUND(I201*H201,2)</f>
        <v>0</v>
      </c>
      <c r="K201" s="261" t="s">
        <v>265</v>
      </c>
      <c r="L201" s="44"/>
      <c r="M201" s="266" t="s">
        <v>1</v>
      </c>
      <c r="N201" s="267" t="s">
        <v>44</v>
      </c>
      <c r="O201" s="91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0" t="s">
        <v>148</v>
      </c>
      <c r="AT201" s="230" t="s">
        <v>155</v>
      </c>
      <c r="AU201" s="230" t="s">
        <v>89</v>
      </c>
      <c r="AY201" s="17" t="s">
        <v>140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7" t="s">
        <v>87</v>
      </c>
      <c r="BK201" s="231">
        <f>ROUND(I201*H201,2)</f>
        <v>0</v>
      </c>
      <c r="BL201" s="17" t="s">
        <v>148</v>
      </c>
      <c r="BM201" s="230" t="s">
        <v>272</v>
      </c>
    </row>
    <row r="202" s="2" customFormat="1">
      <c r="A202" s="38"/>
      <c r="B202" s="39"/>
      <c r="C202" s="40"/>
      <c r="D202" s="232" t="s">
        <v>150</v>
      </c>
      <c r="E202" s="40"/>
      <c r="F202" s="233" t="s">
        <v>273</v>
      </c>
      <c r="G202" s="40"/>
      <c r="H202" s="40"/>
      <c r="I202" s="234"/>
      <c r="J202" s="40"/>
      <c r="K202" s="40"/>
      <c r="L202" s="44"/>
      <c r="M202" s="235"/>
      <c r="N202" s="236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150</v>
      </c>
      <c r="AU202" s="17" t="s">
        <v>89</v>
      </c>
    </row>
    <row r="203" s="13" customFormat="1">
      <c r="A203" s="13"/>
      <c r="B203" s="237"/>
      <c r="C203" s="238"/>
      <c r="D203" s="232" t="s">
        <v>151</v>
      </c>
      <c r="E203" s="238"/>
      <c r="F203" s="240" t="s">
        <v>274</v>
      </c>
      <c r="G203" s="238"/>
      <c r="H203" s="241">
        <v>1157.865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151</v>
      </c>
      <c r="AU203" s="247" t="s">
        <v>89</v>
      </c>
      <c r="AV203" s="13" t="s">
        <v>89</v>
      </c>
      <c r="AW203" s="13" t="s">
        <v>4</v>
      </c>
      <c r="AX203" s="13" t="s">
        <v>87</v>
      </c>
      <c r="AY203" s="247" t="s">
        <v>140</v>
      </c>
    </row>
    <row r="204" s="2" customFormat="1" ht="16.5" customHeight="1">
      <c r="A204" s="38"/>
      <c r="B204" s="39"/>
      <c r="C204" s="259" t="s">
        <v>7</v>
      </c>
      <c r="D204" s="259" t="s">
        <v>155</v>
      </c>
      <c r="E204" s="260" t="s">
        <v>275</v>
      </c>
      <c r="F204" s="261" t="s">
        <v>276</v>
      </c>
      <c r="G204" s="262" t="s">
        <v>204</v>
      </c>
      <c r="H204" s="263">
        <v>231.57300000000001</v>
      </c>
      <c r="I204" s="264"/>
      <c r="J204" s="265">
        <f>ROUND(I204*H204,2)</f>
        <v>0</v>
      </c>
      <c r="K204" s="261" t="s">
        <v>265</v>
      </c>
      <c r="L204" s="44"/>
      <c r="M204" s="266" t="s">
        <v>1</v>
      </c>
      <c r="N204" s="267" t="s">
        <v>44</v>
      </c>
      <c r="O204" s="91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0" t="s">
        <v>148</v>
      </c>
      <c r="AT204" s="230" t="s">
        <v>155</v>
      </c>
      <c r="AU204" s="230" t="s">
        <v>89</v>
      </c>
      <c r="AY204" s="17" t="s">
        <v>140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7" t="s">
        <v>87</v>
      </c>
      <c r="BK204" s="231">
        <f>ROUND(I204*H204,2)</f>
        <v>0</v>
      </c>
      <c r="BL204" s="17" t="s">
        <v>148</v>
      </c>
      <c r="BM204" s="230" t="s">
        <v>277</v>
      </c>
    </row>
    <row r="205" s="2" customFormat="1">
      <c r="A205" s="38"/>
      <c r="B205" s="39"/>
      <c r="C205" s="40"/>
      <c r="D205" s="232" t="s">
        <v>150</v>
      </c>
      <c r="E205" s="40"/>
      <c r="F205" s="233" t="s">
        <v>278</v>
      </c>
      <c r="G205" s="40"/>
      <c r="H205" s="40"/>
      <c r="I205" s="234"/>
      <c r="J205" s="40"/>
      <c r="K205" s="40"/>
      <c r="L205" s="44"/>
      <c r="M205" s="235"/>
      <c r="N205" s="236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150</v>
      </c>
      <c r="AU205" s="17" t="s">
        <v>89</v>
      </c>
    </row>
    <row r="206" s="2" customFormat="1" ht="16.5" customHeight="1">
      <c r="A206" s="38"/>
      <c r="B206" s="39"/>
      <c r="C206" s="259" t="s">
        <v>279</v>
      </c>
      <c r="D206" s="259" t="s">
        <v>155</v>
      </c>
      <c r="E206" s="260" t="s">
        <v>280</v>
      </c>
      <c r="F206" s="261" t="s">
        <v>281</v>
      </c>
      <c r="G206" s="262" t="s">
        <v>145</v>
      </c>
      <c r="H206" s="263">
        <v>416.83100000000002</v>
      </c>
      <c r="I206" s="264"/>
      <c r="J206" s="265">
        <f>ROUND(I206*H206,2)</f>
        <v>0</v>
      </c>
      <c r="K206" s="261" t="s">
        <v>265</v>
      </c>
      <c r="L206" s="44"/>
      <c r="M206" s="266" t="s">
        <v>1</v>
      </c>
      <c r="N206" s="267" t="s">
        <v>44</v>
      </c>
      <c r="O206" s="91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0" t="s">
        <v>148</v>
      </c>
      <c r="AT206" s="230" t="s">
        <v>155</v>
      </c>
      <c r="AU206" s="230" t="s">
        <v>89</v>
      </c>
      <c r="AY206" s="17" t="s">
        <v>140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7" t="s">
        <v>87</v>
      </c>
      <c r="BK206" s="231">
        <f>ROUND(I206*H206,2)</f>
        <v>0</v>
      </c>
      <c r="BL206" s="17" t="s">
        <v>148</v>
      </c>
      <c r="BM206" s="230" t="s">
        <v>282</v>
      </c>
    </row>
    <row r="207" s="2" customFormat="1">
      <c r="A207" s="38"/>
      <c r="B207" s="39"/>
      <c r="C207" s="40"/>
      <c r="D207" s="232" t="s">
        <v>150</v>
      </c>
      <c r="E207" s="40"/>
      <c r="F207" s="233" t="s">
        <v>283</v>
      </c>
      <c r="G207" s="40"/>
      <c r="H207" s="40"/>
      <c r="I207" s="234"/>
      <c r="J207" s="40"/>
      <c r="K207" s="40"/>
      <c r="L207" s="44"/>
      <c r="M207" s="235"/>
      <c r="N207" s="236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150</v>
      </c>
      <c r="AU207" s="17" t="s">
        <v>89</v>
      </c>
    </row>
    <row r="208" s="13" customFormat="1">
      <c r="A208" s="13"/>
      <c r="B208" s="237"/>
      <c r="C208" s="238"/>
      <c r="D208" s="232" t="s">
        <v>151</v>
      </c>
      <c r="E208" s="239" t="s">
        <v>1</v>
      </c>
      <c r="F208" s="240" t="s">
        <v>284</v>
      </c>
      <c r="G208" s="238"/>
      <c r="H208" s="241">
        <v>416.83100000000002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7" t="s">
        <v>151</v>
      </c>
      <c r="AU208" s="247" t="s">
        <v>89</v>
      </c>
      <c r="AV208" s="13" t="s">
        <v>89</v>
      </c>
      <c r="AW208" s="13" t="s">
        <v>33</v>
      </c>
      <c r="AX208" s="13" t="s">
        <v>87</v>
      </c>
      <c r="AY208" s="247" t="s">
        <v>140</v>
      </c>
    </row>
    <row r="209" s="2" customFormat="1" ht="16.5" customHeight="1">
      <c r="A209" s="38"/>
      <c r="B209" s="39"/>
      <c r="C209" s="259" t="s">
        <v>285</v>
      </c>
      <c r="D209" s="259" t="s">
        <v>155</v>
      </c>
      <c r="E209" s="260" t="s">
        <v>286</v>
      </c>
      <c r="F209" s="261" t="s">
        <v>287</v>
      </c>
      <c r="G209" s="262" t="s">
        <v>204</v>
      </c>
      <c r="H209" s="263">
        <v>62.5</v>
      </c>
      <c r="I209" s="264"/>
      <c r="J209" s="265">
        <f>ROUND(I209*H209,2)</f>
        <v>0</v>
      </c>
      <c r="K209" s="261" t="s">
        <v>159</v>
      </c>
      <c r="L209" s="44"/>
      <c r="M209" s="266" t="s">
        <v>1</v>
      </c>
      <c r="N209" s="267" t="s">
        <v>44</v>
      </c>
      <c r="O209" s="91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0" t="s">
        <v>148</v>
      </c>
      <c r="AT209" s="230" t="s">
        <v>155</v>
      </c>
      <c r="AU209" s="230" t="s">
        <v>89</v>
      </c>
      <c r="AY209" s="17" t="s">
        <v>140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7" t="s">
        <v>87</v>
      </c>
      <c r="BK209" s="231">
        <f>ROUND(I209*H209,2)</f>
        <v>0</v>
      </c>
      <c r="BL209" s="17" t="s">
        <v>148</v>
      </c>
      <c r="BM209" s="230" t="s">
        <v>288</v>
      </c>
    </row>
    <row r="210" s="2" customFormat="1">
      <c r="A210" s="38"/>
      <c r="B210" s="39"/>
      <c r="C210" s="40"/>
      <c r="D210" s="232" t="s">
        <v>150</v>
      </c>
      <c r="E210" s="40"/>
      <c r="F210" s="233" t="s">
        <v>289</v>
      </c>
      <c r="G210" s="40"/>
      <c r="H210" s="40"/>
      <c r="I210" s="234"/>
      <c r="J210" s="40"/>
      <c r="K210" s="40"/>
      <c r="L210" s="44"/>
      <c r="M210" s="235"/>
      <c r="N210" s="236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150</v>
      </c>
      <c r="AU210" s="17" t="s">
        <v>89</v>
      </c>
    </row>
    <row r="211" s="13" customFormat="1">
      <c r="A211" s="13"/>
      <c r="B211" s="237"/>
      <c r="C211" s="238"/>
      <c r="D211" s="232" t="s">
        <v>151</v>
      </c>
      <c r="E211" s="239" t="s">
        <v>1</v>
      </c>
      <c r="F211" s="240" t="s">
        <v>290</v>
      </c>
      <c r="G211" s="238"/>
      <c r="H211" s="241">
        <v>62.5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151</v>
      </c>
      <c r="AU211" s="247" t="s">
        <v>89</v>
      </c>
      <c r="AV211" s="13" t="s">
        <v>89</v>
      </c>
      <c r="AW211" s="13" t="s">
        <v>33</v>
      </c>
      <c r="AX211" s="13" t="s">
        <v>87</v>
      </c>
      <c r="AY211" s="247" t="s">
        <v>140</v>
      </c>
    </row>
    <row r="212" s="2" customFormat="1" ht="16.5" customHeight="1">
      <c r="A212" s="38"/>
      <c r="B212" s="39"/>
      <c r="C212" s="218" t="s">
        <v>291</v>
      </c>
      <c r="D212" s="218" t="s">
        <v>142</v>
      </c>
      <c r="E212" s="219" t="s">
        <v>292</v>
      </c>
      <c r="F212" s="220" t="s">
        <v>293</v>
      </c>
      <c r="G212" s="221" t="s">
        <v>145</v>
      </c>
      <c r="H212" s="222">
        <v>123.75</v>
      </c>
      <c r="I212" s="223"/>
      <c r="J212" s="224">
        <f>ROUND(I212*H212,2)</f>
        <v>0</v>
      </c>
      <c r="K212" s="220" t="s">
        <v>159</v>
      </c>
      <c r="L212" s="225"/>
      <c r="M212" s="226" t="s">
        <v>1</v>
      </c>
      <c r="N212" s="227" t="s">
        <v>44</v>
      </c>
      <c r="O212" s="91"/>
      <c r="P212" s="228">
        <f>O212*H212</f>
        <v>0</v>
      </c>
      <c r="Q212" s="228">
        <v>1</v>
      </c>
      <c r="R212" s="228">
        <f>Q212*H212</f>
        <v>123.75</v>
      </c>
      <c r="S212" s="228">
        <v>0</v>
      </c>
      <c r="T212" s="22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0" t="s">
        <v>147</v>
      </c>
      <c r="AT212" s="230" t="s">
        <v>142</v>
      </c>
      <c r="AU212" s="230" t="s">
        <v>89</v>
      </c>
      <c r="AY212" s="17" t="s">
        <v>140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7" t="s">
        <v>87</v>
      </c>
      <c r="BK212" s="231">
        <f>ROUND(I212*H212,2)</f>
        <v>0</v>
      </c>
      <c r="BL212" s="17" t="s">
        <v>148</v>
      </c>
      <c r="BM212" s="230" t="s">
        <v>294</v>
      </c>
    </row>
    <row r="213" s="2" customFormat="1">
      <c r="A213" s="38"/>
      <c r="B213" s="39"/>
      <c r="C213" s="40"/>
      <c r="D213" s="232" t="s">
        <v>150</v>
      </c>
      <c r="E213" s="40"/>
      <c r="F213" s="233" t="s">
        <v>293</v>
      </c>
      <c r="G213" s="40"/>
      <c r="H213" s="40"/>
      <c r="I213" s="234"/>
      <c r="J213" s="40"/>
      <c r="K213" s="40"/>
      <c r="L213" s="44"/>
      <c r="M213" s="235"/>
      <c r="N213" s="236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150</v>
      </c>
      <c r="AU213" s="17" t="s">
        <v>89</v>
      </c>
    </row>
    <row r="214" s="13" customFormat="1">
      <c r="A214" s="13"/>
      <c r="B214" s="237"/>
      <c r="C214" s="238"/>
      <c r="D214" s="232" t="s">
        <v>151</v>
      </c>
      <c r="E214" s="239" t="s">
        <v>1</v>
      </c>
      <c r="F214" s="240" t="s">
        <v>295</v>
      </c>
      <c r="G214" s="238"/>
      <c r="H214" s="241">
        <v>123.75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151</v>
      </c>
      <c r="AU214" s="247" t="s">
        <v>89</v>
      </c>
      <c r="AV214" s="13" t="s">
        <v>89</v>
      </c>
      <c r="AW214" s="13" t="s">
        <v>33</v>
      </c>
      <c r="AX214" s="13" t="s">
        <v>87</v>
      </c>
      <c r="AY214" s="247" t="s">
        <v>140</v>
      </c>
    </row>
    <row r="215" s="2" customFormat="1" ht="16.5" customHeight="1">
      <c r="A215" s="38"/>
      <c r="B215" s="39"/>
      <c r="C215" s="259" t="s">
        <v>296</v>
      </c>
      <c r="D215" s="259" t="s">
        <v>155</v>
      </c>
      <c r="E215" s="260" t="s">
        <v>297</v>
      </c>
      <c r="F215" s="261" t="s">
        <v>298</v>
      </c>
      <c r="G215" s="262" t="s">
        <v>158</v>
      </c>
      <c r="H215" s="263">
        <v>438.30000000000001</v>
      </c>
      <c r="I215" s="264"/>
      <c r="J215" s="265">
        <f>ROUND(I215*H215,2)</f>
        <v>0</v>
      </c>
      <c r="K215" s="261" t="s">
        <v>159</v>
      </c>
      <c r="L215" s="44"/>
      <c r="M215" s="266" t="s">
        <v>1</v>
      </c>
      <c r="N215" s="267" t="s">
        <v>44</v>
      </c>
      <c r="O215" s="91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0" t="s">
        <v>148</v>
      </c>
      <c r="AT215" s="230" t="s">
        <v>155</v>
      </c>
      <c r="AU215" s="230" t="s">
        <v>89</v>
      </c>
      <c r="AY215" s="17" t="s">
        <v>140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7" t="s">
        <v>87</v>
      </c>
      <c r="BK215" s="231">
        <f>ROUND(I215*H215,2)</f>
        <v>0</v>
      </c>
      <c r="BL215" s="17" t="s">
        <v>148</v>
      </c>
      <c r="BM215" s="230" t="s">
        <v>299</v>
      </c>
    </row>
    <row r="216" s="2" customFormat="1">
      <c r="A216" s="38"/>
      <c r="B216" s="39"/>
      <c r="C216" s="40"/>
      <c r="D216" s="232" t="s">
        <v>150</v>
      </c>
      <c r="E216" s="40"/>
      <c r="F216" s="233" t="s">
        <v>300</v>
      </c>
      <c r="G216" s="40"/>
      <c r="H216" s="40"/>
      <c r="I216" s="234"/>
      <c r="J216" s="40"/>
      <c r="K216" s="40"/>
      <c r="L216" s="44"/>
      <c r="M216" s="235"/>
      <c r="N216" s="236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150</v>
      </c>
      <c r="AU216" s="17" t="s">
        <v>89</v>
      </c>
    </row>
    <row r="217" s="13" customFormat="1">
      <c r="A217" s="13"/>
      <c r="B217" s="237"/>
      <c r="C217" s="238"/>
      <c r="D217" s="232" t="s">
        <v>151</v>
      </c>
      <c r="E217" s="239" t="s">
        <v>1</v>
      </c>
      <c r="F217" s="240" t="s">
        <v>301</v>
      </c>
      <c r="G217" s="238"/>
      <c r="H217" s="241">
        <v>438.30000000000001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151</v>
      </c>
      <c r="AU217" s="247" t="s">
        <v>89</v>
      </c>
      <c r="AV217" s="13" t="s">
        <v>89</v>
      </c>
      <c r="AW217" s="13" t="s">
        <v>33</v>
      </c>
      <c r="AX217" s="13" t="s">
        <v>87</v>
      </c>
      <c r="AY217" s="247" t="s">
        <v>140</v>
      </c>
    </row>
    <row r="218" s="2" customFormat="1" ht="16.5" customHeight="1">
      <c r="A218" s="38"/>
      <c r="B218" s="39"/>
      <c r="C218" s="259" t="s">
        <v>302</v>
      </c>
      <c r="D218" s="259" t="s">
        <v>155</v>
      </c>
      <c r="E218" s="260" t="s">
        <v>303</v>
      </c>
      <c r="F218" s="261" t="s">
        <v>304</v>
      </c>
      <c r="G218" s="262" t="s">
        <v>158</v>
      </c>
      <c r="H218" s="263">
        <v>438.30000000000001</v>
      </c>
      <c r="I218" s="264"/>
      <c r="J218" s="265">
        <f>ROUND(I218*H218,2)</f>
        <v>0</v>
      </c>
      <c r="K218" s="261" t="s">
        <v>146</v>
      </c>
      <c r="L218" s="44"/>
      <c r="M218" s="266" t="s">
        <v>1</v>
      </c>
      <c r="N218" s="267" t="s">
        <v>44</v>
      </c>
      <c r="O218" s="91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0" t="s">
        <v>148</v>
      </c>
      <c r="AT218" s="230" t="s">
        <v>155</v>
      </c>
      <c r="AU218" s="230" t="s">
        <v>89</v>
      </c>
      <c r="AY218" s="17" t="s">
        <v>140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7" t="s">
        <v>87</v>
      </c>
      <c r="BK218" s="231">
        <f>ROUND(I218*H218,2)</f>
        <v>0</v>
      </c>
      <c r="BL218" s="17" t="s">
        <v>148</v>
      </c>
      <c r="BM218" s="230" t="s">
        <v>305</v>
      </c>
    </row>
    <row r="219" s="2" customFormat="1">
      <c r="A219" s="38"/>
      <c r="B219" s="39"/>
      <c r="C219" s="40"/>
      <c r="D219" s="232" t="s">
        <v>150</v>
      </c>
      <c r="E219" s="40"/>
      <c r="F219" s="233" t="s">
        <v>306</v>
      </c>
      <c r="G219" s="40"/>
      <c r="H219" s="40"/>
      <c r="I219" s="234"/>
      <c r="J219" s="40"/>
      <c r="K219" s="40"/>
      <c r="L219" s="44"/>
      <c r="M219" s="235"/>
      <c r="N219" s="236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150</v>
      </c>
      <c r="AU219" s="17" t="s">
        <v>89</v>
      </c>
    </row>
    <row r="220" s="2" customFormat="1" ht="16.5" customHeight="1">
      <c r="A220" s="38"/>
      <c r="B220" s="39"/>
      <c r="C220" s="218" t="s">
        <v>307</v>
      </c>
      <c r="D220" s="218" t="s">
        <v>142</v>
      </c>
      <c r="E220" s="219" t="s">
        <v>308</v>
      </c>
      <c r="F220" s="220" t="s">
        <v>309</v>
      </c>
      <c r="G220" s="221" t="s">
        <v>310</v>
      </c>
      <c r="H220" s="222">
        <v>6.5750000000000002</v>
      </c>
      <c r="I220" s="223"/>
      <c r="J220" s="224">
        <f>ROUND(I220*H220,2)</f>
        <v>0</v>
      </c>
      <c r="K220" s="220" t="s">
        <v>146</v>
      </c>
      <c r="L220" s="225"/>
      <c r="M220" s="226" t="s">
        <v>1</v>
      </c>
      <c r="N220" s="227" t="s">
        <v>44</v>
      </c>
      <c r="O220" s="91"/>
      <c r="P220" s="228">
        <f>O220*H220</f>
        <v>0</v>
      </c>
      <c r="Q220" s="228">
        <v>0.001</v>
      </c>
      <c r="R220" s="228">
        <f>Q220*H220</f>
        <v>0.0065750000000000001</v>
      </c>
      <c r="S220" s="228">
        <v>0</v>
      </c>
      <c r="T220" s="229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0" t="s">
        <v>147</v>
      </c>
      <c r="AT220" s="230" t="s">
        <v>142</v>
      </c>
      <c r="AU220" s="230" t="s">
        <v>89</v>
      </c>
      <c r="AY220" s="17" t="s">
        <v>140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7" t="s">
        <v>87</v>
      </c>
      <c r="BK220" s="231">
        <f>ROUND(I220*H220,2)</f>
        <v>0</v>
      </c>
      <c r="BL220" s="17" t="s">
        <v>148</v>
      </c>
      <c r="BM220" s="230" t="s">
        <v>311</v>
      </c>
    </row>
    <row r="221" s="2" customFormat="1">
      <c r="A221" s="38"/>
      <c r="B221" s="39"/>
      <c r="C221" s="40"/>
      <c r="D221" s="232" t="s">
        <v>150</v>
      </c>
      <c r="E221" s="40"/>
      <c r="F221" s="233" t="s">
        <v>309</v>
      </c>
      <c r="G221" s="40"/>
      <c r="H221" s="40"/>
      <c r="I221" s="234"/>
      <c r="J221" s="40"/>
      <c r="K221" s="40"/>
      <c r="L221" s="44"/>
      <c r="M221" s="235"/>
      <c r="N221" s="236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150</v>
      </c>
      <c r="AU221" s="17" t="s">
        <v>89</v>
      </c>
    </row>
    <row r="222" s="13" customFormat="1">
      <c r="A222" s="13"/>
      <c r="B222" s="237"/>
      <c r="C222" s="238"/>
      <c r="D222" s="232" t="s">
        <v>151</v>
      </c>
      <c r="E222" s="239" t="s">
        <v>1</v>
      </c>
      <c r="F222" s="240" t="s">
        <v>312</v>
      </c>
      <c r="G222" s="238"/>
      <c r="H222" s="241">
        <v>6.5750000000000002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7" t="s">
        <v>151</v>
      </c>
      <c r="AU222" s="247" t="s">
        <v>89</v>
      </c>
      <c r="AV222" s="13" t="s">
        <v>89</v>
      </c>
      <c r="AW222" s="13" t="s">
        <v>33</v>
      </c>
      <c r="AX222" s="13" t="s">
        <v>87</v>
      </c>
      <c r="AY222" s="247" t="s">
        <v>140</v>
      </c>
    </row>
    <row r="223" s="2" customFormat="1" ht="16.5" customHeight="1">
      <c r="A223" s="38"/>
      <c r="B223" s="39"/>
      <c r="C223" s="218" t="s">
        <v>313</v>
      </c>
      <c r="D223" s="218" t="s">
        <v>142</v>
      </c>
      <c r="E223" s="219" t="s">
        <v>314</v>
      </c>
      <c r="F223" s="220" t="s">
        <v>315</v>
      </c>
      <c r="G223" s="221" t="s">
        <v>204</v>
      </c>
      <c r="H223" s="222">
        <v>9.0129999999999999</v>
      </c>
      <c r="I223" s="223"/>
      <c r="J223" s="224">
        <f>ROUND(I223*H223,2)</f>
        <v>0</v>
      </c>
      <c r="K223" s="220" t="s">
        <v>146</v>
      </c>
      <c r="L223" s="225"/>
      <c r="M223" s="226" t="s">
        <v>1</v>
      </c>
      <c r="N223" s="227" t="s">
        <v>44</v>
      </c>
      <c r="O223" s="91"/>
      <c r="P223" s="228">
        <f>O223*H223</f>
        <v>0</v>
      </c>
      <c r="Q223" s="228">
        <v>1</v>
      </c>
      <c r="R223" s="228">
        <f>Q223*H223</f>
        <v>9.0129999999999999</v>
      </c>
      <c r="S223" s="228">
        <v>0</v>
      </c>
      <c r="T223" s="229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0" t="s">
        <v>147</v>
      </c>
      <c r="AT223" s="230" t="s">
        <v>142</v>
      </c>
      <c r="AU223" s="230" t="s">
        <v>89</v>
      </c>
      <c r="AY223" s="17" t="s">
        <v>140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7" t="s">
        <v>87</v>
      </c>
      <c r="BK223" s="231">
        <f>ROUND(I223*H223,2)</f>
        <v>0</v>
      </c>
      <c r="BL223" s="17" t="s">
        <v>148</v>
      </c>
      <c r="BM223" s="230" t="s">
        <v>316</v>
      </c>
    </row>
    <row r="224" s="2" customFormat="1">
      <c r="A224" s="38"/>
      <c r="B224" s="39"/>
      <c r="C224" s="40"/>
      <c r="D224" s="232" t="s">
        <v>150</v>
      </c>
      <c r="E224" s="40"/>
      <c r="F224" s="233" t="s">
        <v>315</v>
      </c>
      <c r="G224" s="40"/>
      <c r="H224" s="40"/>
      <c r="I224" s="234"/>
      <c r="J224" s="40"/>
      <c r="K224" s="40"/>
      <c r="L224" s="44"/>
      <c r="M224" s="235"/>
      <c r="N224" s="236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150</v>
      </c>
      <c r="AU224" s="17" t="s">
        <v>89</v>
      </c>
    </row>
    <row r="225" s="13" customFormat="1">
      <c r="A225" s="13"/>
      <c r="B225" s="237"/>
      <c r="C225" s="238"/>
      <c r="D225" s="232" t="s">
        <v>151</v>
      </c>
      <c r="E225" s="239" t="s">
        <v>1</v>
      </c>
      <c r="F225" s="240" t="s">
        <v>317</v>
      </c>
      <c r="G225" s="238"/>
      <c r="H225" s="241">
        <v>7.0129999999999999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7" t="s">
        <v>151</v>
      </c>
      <c r="AU225" s="247" t="s">
        <v>89</v>
      </c>
      <c r="AV225" s="13" t="s">
        <v>89</v>
      </c>
      <c r="AW225" s="13" t="s">
        <v>33</v>
      </c>
      <c r="AX225" s="13" t="s">
        <v>79</v>
      </c>
      <c r="AY225" s="247" t="s">
        <v>140</v>
      </c>
    </row>
    <row r="226" s="13" customFormat="1">
      <c r="A226" s="13"/>
      <c r="B226" s="237"/>
      <c r="C226" s="238"/>
      <c r="D226" s="232" t="s">
        <v>151</v>
      </c>
      <c r="E226" s="239" t="s">
        <v>1</v>
      </c>
      <c r="F226" s="240" t="s">
        <v>318</v>
      </c>
      <c r="G226" s="238"/>
      <c r="H226" s="241">
        <v>2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151</v>
      </c>
      <c r="AU226" s="247" t="s">
        <v>89</v>
      </c>
      <c r="AV226" s="13" t="s">
        <v>89</v>
      </c>
      <c r="AW226" s="13" t="s">
        <v>33</v>
      </c>
      <c r="AX226" s="13" t="s">
        <v>79</v>
      </c>
      <c r="AY226" s="247" t="s">
        <v>140</v>
      </c>
    </row>
    <row r="227" s="14" customFormat="1">
      <c r="A227" s="14"/>
      <c r="B227" s="248"/>
      <c r="C227" s="249"/>
      <c r="D227" s="232" t="s">
        <v>151</v>
      </c>
      <c r="E227" s="250" t="s">
        <v>1</v>
      </c>
      <c r="F227" s="251" t="s">
        <v>154</v>
      </c>
      <c r="G227" s="249"/>
      <c r="H227" s="252">
        <v>9.0129999999999999</v>
      </c>
      <c r="I227" s="253"/>
      <c r="J227" s="249"/>
      <c r="K227" s="249"/>
      <c r="L227" s="254"/>
      <c r="M227" s="255"/>
      <c r="N227" s="256"/>
      <c r="O227" s="256"/>
      <c r="P227" s="256"/>
      <c r="Q227" s="256"/>
      <c r="R227" s="256"/>
      <c r="S227" s="256"/>
      <c r="T227" s="25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8" t="s">
        <v>151</v>
      </c>
      <c r="AU227" s="258" t="s">
        <v>89</v>
      </c>
      <c r="AV227" s="14" t="s">
        <v>148</v>
      </c>
      <c r="AW227" s="14" t="s">
        <v>33</v>
      </c>
      <c r="AX227" s="14" t="s">
        <v>87</v>
      </c>
      <c r="AY227" s="258" t="s">
        <v>140</v>
      </c>
    </row>
    <row r="228" s="2" customFormat="1" ht="16.5" customHeight="1">
      <c r="A228" s="38"/>
      <c r="B228" s="39"/>
      <c r="C228" s="259" t="s">
        <v>319</v>
      </c>
      <c r="D228" s="259" t="s">
        <v>155</v>
      </c>
      <c r="E228" s="260" t="s">
        <v>320</v>
      </c>
      <c r="F228" s="261" t="s">
        <v>321</v>
      </c>
      <c r="G228" s="262" t="s">
        <v>158</v>
      </c>
      <c r="H228" s="263">
        <v>348.19999999999999</v>
      </c>
      <c r="I228" s="264"/>
      <c r="J228" s="265">
        <f>ROUND(I228*H228,2)</f>
        <v>0</v>
      </c>
      <c r="K228" s="261" t="s">
        <v>159</v>
      </c>
      <c r="L228" s="44"/>
      <c r="M228" s="266" t="s">
        <v>1</v>
      </c>
      <c r="N228" s="267" t="s">
        <v>44</v>
      </c>
      <c r="O228" s="91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0" t="s">
        <v>148</v>
      </c>
      <c r="AT228" s="230" t="s">
        <v>155</v>
      </c>
      <c r="AU228" s="230" t="s">
        <v>89</v>
      </c>
      <c r="AY228" s="17" t="s">
        <v>140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7" t="s">
        <v>87</v>
      </c>
      <c r="BK228" s="231">
        <f>ROUND(I228*H228,2)</f>
        <v>0</v>
      </c>
      <c r="BL228" s="17" t="s">
        <v>148</v>
      </c>
      <c r="BM228" s="230" t="s">
        <v>322</v>
      </c>
    </row>
    <row r="229" s="2" customFormat="1">
      <c r="A229" s="38"/>
      <c r="B229" s="39"/>
      <c r="C229" s="40"/>
      <c r="D229" s="232" t="s">
        <v>150</v>
      </c>
      <c r="E229" s="40"/>
      <c r="F229" s="233" t="s">
        <v>323</v>
      </c>
      <c r="G229" s="40"/>
      <c r="H229" s="40"/>
      <c r="I229" s="234"/>
      <c r="J229" s="40"/>
      <c r="K229" s="40"/>
      <c r="L229" s="44"/>
      <c r="M229" s="235"/>
      <c r="N229" s="236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150</v>
      </c>
      <c r="AU229" s="17" t="s">
        <v>89</v>
      </c>
    </row>
    <row r="230" s="13" customFormat="1">
      <c r="A230" s="13"/>
      <c r="B230" s="237"/>
      <c r="C230" s="238"/>
      <c r="D230" s="232" t="s">
        <v>151</v>
      </c>
      <c r="E230" s="239" t="s">
        <v>1</v>
      </c>
      <c r="F230" s="240" t="s">
        <v>324</v>
      </c>
      <c r="G230" s="238"/>
      <c r="H230" s="241">
        <v>24.5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7" t="s">
        <v>151</v>
      </c>
      <c r="AU230" s="247" t="s">
        <v>89</v>
      </c>
      <c r="AV230" s="13" t="s">
        <v>89</v>
      </c>
      <c r="AW230" s="13" t="s">
        <v>33</v>
      </c>
      <c r="AX230" s="13" t="s">
        <v>79</v>
      </c>
      <c r="AY230" s="247" t="s">
        <v>140</v>
      </c>
    </row>
    <row r="231" s="13" customFormat="1">
      <c r="A231" s="13"/>
      <c r="B231" s="237"/>
      <c r="C231" s="238"/>
      <c r="D231" s="232" t="s">
        <v>151</v>
      </c>
      <c r="E231" s="239" t="s">
        <v>1</v>
      </c>
      <c r="F231" s="240" t="s">
        <v>325</v>
      </c>
      <c r="G231" s="238"/>
      <c r="H231" s="241">
        <v>284.5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7" t="s">
        <v>151</v>
      </c>
      <c r="AU231" s="247" t="s">
        <v>89</v>
      </c>
      <c r="AV231" s="13" t="s">
        <v>89</v>
      </c>
      <c r="AW231" s="13" t="s">
        <v>33</v>
      </c>
      <c r="AX231" s="13" t="s">
        <v>79</v>
      </c>
      <c r="AY231" s="247" t="s">
        <v>140</v>
      </c>
    </row>
    <row r="232" s="13" customFormat="1">
      <c r="A232" s="13"/>
      <c r="B232" s="237"/>
      <c r="C232" s="238"/>
      <c r="D232" s="232" t="s">
        <v>151</v>
      </c>
      <c r="E232" s="239" t="s">
        <v>1</v>
      </c>
      <c r="F232" s="240" t="s">
        <v>200</v>
      </c>
      <c r="G232" s="238"/>
      <c r="H232" s="241">
        <v>39.200000000000003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7" t="s">
        <v>151</v>
      </c>
      <c r="AU232" s="247" t="s">
        <v>89</v>
      </c>
      <c r="AV232" s="13" t="s">
        <v>89</v>
      </c>
      <c r="AW232" s="13" t="s">
        <v>33</v>
      </c>
      <c r="AX232" s="13" t="s">
        <v>79</v>
      </c>
      <c r="AY232" s="247" t="s">
        <v>140</v>
      </c>
    </row>
    <row r="233" s="14" customFormat="1">
      <c r="A233" s="14"/>
      <c r="B233" s="248"/>
      <c r="C233" s="249"/>
      <c r="D233" s="232" t="s">
        <v>151</v>
      </c>
      <c r="E233" s="250" t="s">
        <v>1</v>
      </c>
      <c r="F233" s="251" t="s">
        <v>154</v>
      </c>
      <c r="G233" s="249"/>
      <c r="H233" s="252">
        <v>348.19999999999999</v>
      </c>
      <c r="I233" s="253"/>
      <c r="J233" s="249"/>
      <c r="K233" s="249"/>
      <c r="L233" s="254"/>
      <c r="M233" s="255"/>
      <c r="N233" s="256"/>
      <c r="O233" s="256"/>
      <c r="P233" s="256"/>
      <c r="Q233" s="256"/>
      <c r="R233" s="256"/>
      <c r="S233" s="256"/>
      <c r="T233" s="25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8" t="s">
        <v>151</v>
      </c>
      <c r="AU233" s="258" t="s">
        <v>89</v>
      </c>
      <c r="AV233" s="14" t="s">
        <v>148</v>
      </c>
      <c r="AW233" s="14" t="s">
        <v>33</v>
      </c>
      <c r="AX233" s="14" t="s">
        <v>87</v>
      </c>
      <c r="AY233" s="258" t="s">
        <v>140</v>
      </c>
    </row>
    <row r="234" s="12" customFormat="1" ht="22.8" customHeight="1">
      <c r="A234" s="12"/>
      <c r="B234" s="202"/>
      <c r="C234" s="203"/>
      <c r="D234" s="204" t="s">
        <v>78</v>
      </c>
      <c r="E234" s="216" t="s">
        <v>89</v>
      </c>
      <c r="F234" s="216" t="s">
        <v>326</v>
      </c>
      <c r="G234" s="203"/>
      <c r="H234" s="203"/>
      <c r="I234" s="206"/>
      <c r="J234" s="217">
        <f>BK234</f>
        <v>0</v>
      </c>
      <c r="K234" s="203"/>
      <c r="L234" s="208"/>
      <c r="M234" s="209"/>
      <c r="N234" s="210"/>
      <c r="O234" s="210"/>
      <c r="P234" s="211">
        <f>SUM(P235:P240)</f>
        <v>0</v>
      </c>
      <c r="Q234" s="210"/>
      <c r="R234" s="211">
        <f>SUM(R235:R240)</f>
        <v>0.051874999999999991</v>
      </c>
      <c r="S234" s="210"/>
      <c r="T234" s="212">
        <f>SUM(T235:T240)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3" t="s">
        <v>87</v>
      </c>
      <c r="AT234" s="214" t="s">
        <v>78</v>
      </c>
      <c r="AU234" s="214" t="s">
        <v>87</v>
      </c>
      <c r="AY234" s="213" t="s">
        <v>140</v>
      </c>
      <c r="BK234" s="215">
        <f>SUM(BK235:BK240)</f>
        <v>0</v>
      </c>
    </row>
    <row r="235" s="2" customFormat="1" ht="16.5" customHeight="1">
      <c r="A235" s="38"/>
      <c r="B235" s="39"/>
      <c r="C235" s="259" t="s">
        <v>327</v>
      </c>
      <c r="D235" s="259" t="s">
        <v>155</v>
      </c>
      <c r="E235" s="260" t="s">
        <v>328</v>
      </c>
      <c r="F235" s="261" t="s">
        <v>329</v>
      </c>
      <c r="G235" s="262" t="s">
        <v>158</v>
      </c>
      <c r="H235" s="263">
        <v>125</v>
      </c>
      <c r="I235" s="264"/>
      <c r="J235" s="265">
        <f>ROUND(I235*H235,2)</f>
        <v>0</v>
      </c>
      <c r="K235" s="261" t="s">
        <v>159</v>
      </c>
      <c r="L235" s="44"/>
      <c r="M235" s="266" t="s">
        <v>1</v>
      </c>
      <c r="N235" s="267" t="s">
        <v>44</v>
      </c>
      <c r="O235" s="91"/>
      <c r="P235" s="228">
        <f>O235*H235</f>
        <v>0</v>
      </c>
      <c r="Q235" s="228">
        <v>0.00010000000000000001</v>
      </c>
      <c r="R235" s="228">
        <f>Q235*H235</f>
        <v>0.012500000000000001</v>
      </c>
      <c r="S235" s="228">
        <v>0</v>
      </c>
      <c r="T235" s="229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0" t="s">
        <v>148</v>
      </c>
      <c r="AT235" s="230" t="s">
        <v>155</v>
      </c>
      <c r="AU235" s="230" t="s">
        <v>89</v>
      </c>
      <c r="AY235" s="17" t="s">
        <v>140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7" t="s">
        <v>87</v>
      </c>
      <c r="BK235" s="231">
        <f>ROUND(I235*H235,2)</f>
        <v>0</v>
      </c>
      <c r="BL235" s="17" t="s">
        <v>148</v>
      </c>
      <c r="BM235" s="230" t="s">
        <v>330</v>
      </c>
    </row>
    <row r="236" s="2" customFormat="1">
      <c r="A236" s="38"/>
      <c r="B236" s="39"/>
      <c r="C236" s="40"/>
      <c r="D236" s="232" t="s">
        <v>150</v>
      </c>
      <c r="E236" s="40"/>
      <c r="F236" s="233" t="s">
        <v>331</v>
      </c>
      <c r="G236" s="40"/>
      <c r="H236" s="40"/>
      <c r="I236" s="234"/>
      <c r="J236" s="40"/>
      <c r="K236" s="40"/>
      <c r="L236" s="44"/>
      <c r="M236" s="235"/>
      <c r="N236" s="236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150</v>
      </c>
      <c r="AU236" s="17" t="s">
        <v>89</v>
      </c>
    </row>
    <row r="237" s="13" customFormat="1">
      <c r="A237" s="13"/>
      <c r="B237" s="237"/>
      <c r="C237" s="238"/>
      <c r="D237" s="232" t="s">
        <v>151</v>
      </c>
      <c r="E237" s="239" t="s">
        <v>1</v>
      </c>
      <c r="F237" s="240" t="s">
        <v>332</v>
      </c>
      <c r="G237" s="238"/>
      <c r="H237" s="241">
        <v>125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7" t="s">
        <v>151</v>
      </c>
      <c r="AU237" s="247" t="s">
        <v>89</v>
      </c>
      <c r="AV237" s="13" t="s">
        <v>89</v>
      </c>
      <c r="AW237" s="13" t="s">
        <v>33</v>
      </c>
      <c r="AX237" s="13" t="s">
        <v>87</v>
      </c>
      <c r="AY237" s="247" t="s">
        <v>140</v>
      </c>
    </row>
    <row r="238" s="2" customFormat="1" ht="24.15" customHeight="1">
      <c r="A238" s="38"/>
      <c r="B238" s="39"/>
      <c r="C238" s="218" t="s">
        <v>333</v>
      </c>
      <c r="D238" s="218" t="s">
        <v>142</v>
      </c>
      <c r="E238" s="219" t="s">
        <v>334</v>
      </c>
      <c r="F238" s="220" t="s">
        <v>335</v>
      </c>
      <c r="G238" s="221" t="s">
        <v>158</v>
      </c>
      <c r="H238" s="222">
        <v>131.25</v>
      </c>
      <c r="I238" s="223"/>
      <c r="J238" s="224">
        <f>ROUND(I238*H238,2)</f>
        <v>0</v>
      </c>
      <c r="K238" s="220" t="s">
        <v>146</v>
      </c>
      <c r="L238" s="225"/>
      <c r="M238" s="226" t="s">
        <v>1</v>
      </c>
      <c r="N238" s="227" t="s">
        <v>44</v>
      </c>
      <c r="O238" s="91"/>
      <c r="P238" s="228">
        <f>O238*H238</f>
        <v>0</v>
      </c>
      <c r="Q238" s="228">
        <v>0.00029999999999999997</v>
      </c>
      <c r="R238" s="228">
        <f>Q238*H238</f>
        <v>0.039374999999999993</v>
      </c>
      <c r="S238" s="228">
        <v>0</v>
      </c>
      <c r="T238" s="229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0" t="s">
        <v>147</v>
      </c>
      <c r="AT238" s="230" t="s">
        <v>142</v>
      </c>
      <c r="AU238" s="230" t="s">
        <v>89</v>
      </c>
      <c r="AY238" s="17" t="s">
        <v>140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7" t="s">
        <v>87</v>
      </c>
      <c r="BK238" s="231">
        <f>ROUND(I238*H238,2)</f>
        <v>0</v>
      </c>
      <c r="BL238" s="17" t="s">
        <v>148</v>
      </c>
      <c r="BM238" s="230" t="s">
        <v>336</v>
      </c>
    </row>
    <row r="239" s="2" customFormat="1">
      <c r="A239" s="38"/>
      <c r="B239" s="39"/>
      <c r="C239" s="40"/>
      <c r="D239" s="232" t="s">
        <v>150</v>
      </c>
      <c r="E239" s="40"/>
      <c r="F239" s="233" t="s">
        <v>335</v>
      </c>
      <c r="G239" s="40"/>
      <c r="H239" s="40"/>
      <c r="I239" s="234"/>
      <c r="J239" s="40"/>
      <c r="K239" s="40"/>
      <c r="L239" s="44"/>
      <c r="M239" s="235"/>
      <c r="N239" s="236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150</v>
      </c>
      <c r="AU239" s="17" t="s">
        <v>89</v>
      </c>
    </row>
    <row r="240" s="13" customFormat="1">
      <c r="A240" s="13"/>
      <c r="B240" s="237"/>
      <c r="C240" s="238"/>
      <c r="D240" s="232" t="s">
        <v>151</v>
      </c>
      <c r="E240" s="239" t="s">
        <v>1</v>
      </c>
      <c r="F240" s="240" t="s">
        <v>337</v>
      </c>
      <c r="G240" s="238"/>
      <c r="H240" s="241">
        <v>131.25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7" t="s">
        <v>151</v>
      </c>
      <c r="AU240" s="247" t="s">
        <v>89</v>
      </c>
      <c r="AV240" s="13" t="s">
        <v>89</v>
      </c>
      <c r="AW240" s="13" t="s">
        <v>33</v>
      </c>
      <c r="AX240" s="13" t="s">
        <v>87</v>
      </c>
      <c r="AY240" s="247" t="s">
        <v>140</v>
      </c>
    </row>
    <row r="241" s="12" customFormat="1" ht="22.8" customHeight="1">
      <c r="A241" s="12"/>
      <c r="B241" s="202"/>
      <c r="C241" s="203"/>
      <c r="D241" s="204" t="s">
        <v>78</v>
      </c>
      <c r="E241" s="216" t="s">
        <v>174</v>
      </c>
      <c r="F241" s="216" t="s">
        <v>338</v>
      </c>
      <c r="G241" s="203"/>
      <c r="H241" s="203"/>
      <c r="I241" s="206"/>
      <c r="J241" s="217">
        <f>BK241</f>
        <v>0</v>
      </c>
      <c r="K241" s="203"/>
      <c r="L241" s="208"/>
      <c r="M241" s="209"/>
      <c r="N241" s="210"/>
      <c r="O241" s="210"/>
      <c r="P241" s="211">
        <f>SUM(P242:P290)</f>
        <v>0</v>
      </c>
      <c r="Q241" s="210"/>
      <c r="R241" s="211">
        <f>SUM(R242:R290)</f>
        <v>125.72751700000001</v>
      </c>
      <c r="S241" s="210"/>
      <c r="T241" s="212">
        <f>SUM(T242:T290)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3" t="s">
        <v>87</v>
      </c>
      <c r="AT241" s="214" t="s">
        <v>78</v>
      </c>
      <c r="AU241" s="214" t="s">
        <v>87</v>
      </c>
      <c r="AY241" s="213" t="s">
        <v>140</v>
      </c>
      <c r="BK241" s="215">
        <f>SUM(BK242:BK290)</f>
        <v>0</v>
      </c>
    </row>
    <row r="242" s="2" customFormat="1" ht="16.5" customHeight="1">
      <c r="A242" s="38"/>
      <c r="B242" s="39"/>
      <c r="C242" s="259" t="s">
        <v>339</v>
      </c>
      <c r="D242" s="259" t="s">
        <v>155</v>
      </c>
      <c r="E242" s="260" t="s">
        <v>340</v>
      </c>
      <c r="F242" s="261" t="s">
        <v>341</v>
      </c>
      <c r="G242" s="262" t="s">
        <v>158</v>
      </c>
      <c r="H242" s="263">
        <v>279.10000000000002</v>
      </c>
      <c r="I242" s="264"/>
      <c r="J242" s="265">
        <f>ROUND(I242*H242,2)</f>
        <v>0</v>
      </c>
      <c r="K242" s="261" t="s">
        <v>159</v>
      </c>
      <c r="L242" s="44"/>
      <c r="M242" s="266" t="s">
        <v>1</v>
      </c>
      <c r="N242" s="267" t="s">
        <v>44</v>
      </c>
      <c r="O242" s="91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0" t="s">
        <v>148</v>
      </c>
      <c r="AT242" s="230" t="s">
        <v>155</v>
      </c>
      <c r="AU242" s="230" t="s">
        <v>89</v>
      </c>
      <c r="AY242" s="17" t="s">
        <v>140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7" t="s">
        <v>87</v>
      </c>
      <c r="BK242" s="231">
        <f>ROUND(I242*H242,2)</f>
        <v>0</v>
      </c>
      <c r="BL242" s="17" t="s">
        <v>148</v>
      </c>
      <c r="BM242" s="230" t="s">
        <v>342</v>
      </c>
    </row>
    <row r="243" s="2" customFormat="1">
      <c r="A243" s="38"/>
      <c r="B243" s="39"/>
      <c r="C243" s="40"/>
      <c r="D243" s="232" t="s">
        <v>150</v>
      </c>
      <c r="E243" s="40"/>
      <c r="F243" s="233" t="s">
        <v>343</v>
      </c>
      <c r="G243" s="40"/>
      <c r="H243" s="40"/>
      <c r="I243" s="234"/>
      <c r="J243" s="40"/>
      <c r="K243" s="40"/>
      <c r="L243" s="44"/>
      <c r="M243" s="235"/>
      <c r="N243" s="236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150</v>
      </c>
      <c r="AU243" s="17" t="s">
        <v>89</v>
      </c>
    </row>
    <row r="244" s="13" customFormat="1">
      <c r="A244" s="13"/>
      <c r="B244" s="237"/>
      <c r="C244" s="238"/>
      <c r="D244" s="232" t="s">
        <v>151</v>
      </c>
      <c r="E244" s="239" t="s">
        <v>1</v>
      </c>
      <c r="F244" s="240" t="s">
        <v>344</v>
      </c>
      <c r="G244" s="238"/>
      <c r="H244" s="241">
        <v>279.10000000000002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151</v>
      </c>
      <c r="AU244" s="247" t="s">
        <v>89</v>
      </c>
      <c r="AV244" s="13" t="s">
        <v>89</v>
      </c>
      <c r="AW244" s="13" t="s">
        <v>33</v>
      </c>
      <c r="AX244" s="13" t="s">
        <v>87</v>
      </c>
      <c r="AY244" s="247" t="s">
        <v>140</v>
      </c>
    </row>
    <row r="245" s="2" customFormat="1" ht="16.5" customHeight="1">
      <c r="A245" s="38"/>
      <c r="B245" s="39"/>
      <c r="C245" s="259" t="s">
        <v>345</v>
      </c>
      <c r="D245" s="259" t="s">
        <v>155</v>
      </c>
      <c r="E245" s="260" t="s">
        <v>346</v>
      </c>
      <c r="F245" s="261" t="s">
        <v>347</v>
      </c>
      <c r="G245" s="262" t="s">
        <v>158</v>
      </c>
      <c r="H245" s="263">
        <v>102.90000000000001</v>
      </c>
      <c r="I245" s="264"/>
      <c r="J245" s="265">
        <f>ROUND(I245*H245,2)</f>
        <v>0</v>
      </c>
      <c r="K245" s="261" t="s">
        <v>159</v>
      </c>
      <c r="L245" s="44"/>
      <c r="M245" s="266" t="s">
        <v>1</v>
      </c>
      <c r="N245" s="267" t="s">
        <v>44</v>
      </c>
      <c r="O245" s="91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0" t="s">
        <v>148</v>
      </c>
      <c r="AT245" s="230" t="s">
        <v>155</v>
      </c>
      <c r="AU245" s="230" t="s">
        <v>89</v>
      </c>
      <c r="AY245" s="17" t="s">
        <v>140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7" t="s">
        <v>87</v>
      </c>
      <c r="BK245" s="231">
        <f>ROUND(I245*H245,2)</f>
        <v>0</v>
      </c>
      <c r="BL245" s="17" t="s">
        <v>148</v>
      </c>
      <c r="BM245" s="230" t="s">
        <v>348</v>
      </c>
    </row>
    <row r="246" s="2" customFormat="1">
      <c r="A246" s="38"/>
      <c r="B246" s="39"/>
      <c r="C246" s="40"/>
      <c r="D246" s="232" t="s">
        <v>150</v>
      </c>
      <c r="E246" s="40"/>
      <c r="F246" s="233" t="s">
        <v>349</v>
      </c>
      <c r="G246" s="40"/>
      <c r="H246" s="40"/>
      <c r="I246" s="234"/>
      <c r="J246" s="40"/>
      <c r="K246" s="40"/>
      <c r="L246" s="44"/>
      <c r="M246" s="235"/>
      <c r="N246" s="236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150</v>
      </c>
      <c r="AU246" s="17" t="s">
        <v>89</v>
      </c>
    </row>
    <row r="247" s="13" customFormat="1">
      <c r="A247" s="13"/>
      <c r="B247" s="237"/>
      <c r="C247" s="238"/>
      <c r="D247" s="232" t="s">
        <v>151</v>
      </c>
      <c r="E247" s="239" t="s">
        <v>1</v>
      </c>
      <c r="F247" s="240" t="s">
        <v>350</v>
      </c>
      <c r="G247" s="238"/>
      <c r="H247" s="241">
        <v>24.5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7" t="s">
        <v>151</v>
      </c>
      <c r="AU247" s="247" t="s">
        <v>89</v>
      </c>
      <c r="AV247" s="13" t="s">
        <v>89</v>
      </c>
      <c r="AW247" s="13" t="s">
        <v>33</v>
      </c>
      <c r="AX247" s="13" t="s">
        <v>79</v>
      </c>
      <c r="AY247" s="247" t="s">
        <v>140</v>
      </c>
    </row>
    <row r="248" s="13" customFormat="1">
      <c r="A248" s="13"/>
      <c r="B248" s="237"/>
      <c r="C248" s="238"/>
      <c r="D248" s="232" t="s">
        <v>151</v>
      </c>
      <c r="E248" s="239" t="s">
        <v>1</v>
      </c>
      <c r="F248" s="240" t="s">
        <v>351</v>
      </c>
      <c r="G248" s="238"/>
      <c r="H248" s="241">
        <v>78.400000000000006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7" t="s">
        <v>151</v>
      </c>
      <c r="AU248" s="247" t="s">
        <v>89</v>
      </c>
      <c r="AV248" s="13" t="s">
        <v>89</v>
      </c>
      <c r="AW248" s="13" t="s">
        <v>33</v>
      </c>
      <c r="AX248" s="13" t="s">
        <v>79</v>
      </c>
      <c r="AY248" s="247" t="s">
        <v>140</v>
      </c>
    </row>
    <row r="249" s="14" customFormat="1">
      <c r="A249" s="14"/>
      <c r="B249" s="248"/>
      <c r="C249" s="249"/>
      <c r="D249" s="232" t="s">
        <v>151</v>
      </c>
      <c r="E249" s="250" t="s">
        <v>1</v>
      </c>
      <c r="F249" s="251" t="s">
        <v>154</v>
      </c>
      <c r="G249" s="249"/>
      <c r="H249" s="252">
        <v>102.90000000000001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8" t="s">
        <v>151</v>
      </c>
      <c r="AU249" s="258" t="s">
        <v>89</v>
      </c>
      <c r="AV249" s="14" t="s">
        <v>148</v>
      </c>
      <c r="AW249" s="14" t="s">
        <v>33</v>
      </c>
      <c r="AX249" s="14" t="s">
        <v>87</v>
      </c>
      <c r="AY249" s="258" t="s">
        <v>140</v>
      </c>
    </row>
    <row r="250" s="2" customFormat="1" ht="16.5" customHeight="1">
      <c r="A250" s="38"/>
      <c r="B250" s="39"/>
      <c r="C250" s="259" t="s">
        <v>352</v>
      </c>
      <c r="D250" s="259" t="s">
        <v>155</v>
      </c>
      <c r="E250" s="260" t="s">
        <v>353</v>
      </c>
      <c r="F250" s="261" t="s">
        <v>354</v>
      </c>
      <c r="G250" s="262" t="s">
        <v>158</v>
      </c>
      <c r="H250" s="263">
        <v>323.69999999999999</v>
      </c>
      <c r="I250" s="264"/>
      <c r="J250" s="265">
        <f>ROUND(I250*H250,2)</f>
        <v>0</v>
      </c>
      <c r="K250" s="261" t="s">
        <v>159</v>
      </c>
      <c r="L250" s="44"/>
      <c r="M250" s="266" t="s">
        <v>1</v>
      </c>
      <c r="N250" s="267" t="s">
        <v>44</v>
      </c>
      <c r="O250" s="91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0" t="s">
        <v>148</v>
      </c>
      <c r="AT250" s="230" t="s">
        <v>155</v>
      </c>
      <c r="AU250" s="230" t="s">
        <v>89</v>
      </c>
      <c r="AY250" s="17" t="s">
        <v>140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7" t="s">
        <v>87</v>
      </c>
      <c r="BK250" s="231">
        <f>ROUND(I250*H250,2)</f>
        <v>0</v>
      </c>
      <c r="BL250" s="17" t="s">
        <v>148</v>
      </c>
      <c r="BM250" s="230" t="s">
        <v>355</v>
      </c>
    </row>
    <row r="251" s="2" customFormat="1">
      <c r="A251" s="38"/>
      <c r="B251" s="39"/>
      <c r="C251" s="40"/>
      <c r="D251" s="232" t="s">
        <v>150</v>
      </c>
      <c r="E251" s="40"/>
      <c r="F251" s="233" t="s">
        <v>356</v>
      </c>
      <c r="G251" s="40"/>
      <c r="H251" s="40"/>
      <c r="I251" s="234"/>
      <c r="J251" s="40"/>
      <c r="K251" s="40"/>
      <c r="L251" s="44"/>
      <c r="M251" s="235"/>
      <c r="N251" s="236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150</v>
      </c>
      <c r="AU251" s="17" t="s">
        <v>89</v>
      </c>
    </row>
    <row r="252" s="13" customFormat="1">
      <c r="A252" s="13"/>
      <c r="B252" s="237"/>
      <c r="C252" s="238"/>
      <c r="D252" s="232" t="s">
        <v>151</v>
      </c>
      <c r="E252" s="239" t="s">
        <v>1</v>
      </c>
      <c r="F252" s="240" t="s">
        <v>357</v>
      </c>
      <c r="G252" s="238"/>
      <c r="H252" s="241">
        <v>323.69999999999999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7" t="s">
        <v>151</v>
      </c>
      <c r="AU252" s="247" t="s">
        <v>89</v>
      </c>
      <c r="AV252" s="13" t="s">
        <v>89</v>
      </c>
      <c r="AW252" s="13" t="s">
        <v>33</v>
      </c>
      <c r="AX252" s="13" t="s">
        <v>87</v>
      </c>
      <c r="AY252" s="247" t="s">
        <v>140</v>
      </c>
    </row>
    <row r="253" s="2" customFormat="1" ht="16.5" customHeight="1">
      <c r="A253" s="38"/>
      <c r="B253" s="39"/>
      <c r="C253" s="259" t="s">
        <v>358</v>
      </c>
      <c r="D253" s="259" t="s">
        <v>155</v>
      </c>
      <c r="E253" s="260" t="s">
        <v>359</v>
      </c>
      <c r="F253" s="261" t="s">
        <v>360</v>
      </c>
      <c r="G253" s="262" t="s">
        <v>158</v>
      </c>
      <c r="H253" s="263">
        <v>249.5</v>
      </c>
      <c r="I253" s="264"/>
      <c r="J253" s="265">
        <f>ROUND(I253*H253,2)</f>
        <v>0</v>
      </c>
      <c r="K253" s="261" t="s">
        <v>159</v>
      </c>
      <c r="L253" s="44"/>
      <c r="M253" s="266" t="s">
        <v>1</v>
      </c>
      <c r="N253" s="267" t="s">
        <v>44</v>
      </c>
      <c r="O253" s="91"/>
      <c r="P253" s="228">
        <f>O253*H253</f>
        <v>0</v>
      </c>
      <c r="Q253" s="228">
        <v>0.13188</v>
      </c>
      <c r="R253" s="228">
        <f>Q253*H253</f>
        <v>32.904060000000001</v>
      </c>
      <c r="S253" s="228">
        <v>0</v>
      </c>
      <c r="T253" s="229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0" t="s">
        <v>148</v>
      </c>
      <c r="AT253" s="230" t="s">
        <v>155</v>
      </c>
      <c r="AU253" s="230" t="s">
        <v>89</v>
      </c>
      <c r="AY253" s="17" t="s">
        <v>140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7" t="s">
        <v>87</v>
      </c>
      <c r="BK253" s="231">
        <f>ROUND(I253*H253,2)</f>
        <v>0</v>
      </c>
      <c r="BL253" s="17" t="s">
        <v>148</v>
      </c>
      <c r="BM253" s="230" t="s">
        <v>361</v>
      </c>
    </row>
    <row r="254" s="2" customFormat="1">
      <c r="A254" s="38"/>
      <c r="B254" s="39"/>
      <c r="C254" s="40"/>
      <c r="D254" s="232" t="s">
        <v>150</v>
      </c>
      <c r="E254" s="40"/>
      <c r="F254" s="233" t="s">
        <v>362</v>
      </c>
      <c r="G254" s="40"/>
      <c r="H254" s="40"/>
      <c r="I254" s="234"/>
      <c r="J254" s="40"/>
      <c r="K254" s="40"/>
      <c r="L254" s="44"/>
      <c r="M254" s="235"/>
      <c r="N254" s="236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150</v>
      </c>
      <c r="AU254" s="17" t="s">
        <v>89</v>
      </c>
    </row>
    <row r="255" s="13" customFormat="1">
      <c r="A255" s="13"/>
      <c r="B255" s="237"/>
      <c r="C255" s="238"/>
      <c r="D255" s="232" t="s">
        <v>151</v>
      </c>
      <c r="E255" s="239" t="s">
        <v>1</v>
      </c>
      <c r="F255" s="240" t="s">
        <v>363</v>
      </c>
      <c r="G255" s="238"/>
      <c r="H255" s="241">
        <v>249.5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7" t="s">
        <v>151</v>
      </c>
      <c r="AU255" s="247" t="s">
        <v>89</v>
      </c>
      <c r="AV255" s="13" t="s">
        <v>89</v>
      </c>
      <c r="AW255" s="13" t="s">
        <v>33</v>
      </c>
      <c r="AX255" s="13" t="s">
        <v>87</v>
      </c>
      <c r="AY255" s="247" t="s">
        <v>140</v>
      </c>
    </row>
    <row r="256" s="2" customFormat="1" ht="16.5" customHeight="1">
      <c r="A256" s="38"/>
      <c r="B256" s="39"/>
      <c r="C256" s="259" t="s">
        <v>364</v>
      </c>
      <c r="D256" s="259" t="s">
        <v>155</v>
      </c>
      <c r="E256" s="260" t="s">
        <v>365</v>
      </c>
      <c r="F256" s="261" t="s">
        <v>366</v>
      </c>
      <c r="G256" s="262" t="s">
        <v>158</v>
      </c>
      <c r="H256" s="263">
        <v>39.200000000000003</v>
      </c>
      <c r="I256" s="264"/>
      <c r="J256" s="265">
        <f>ROUND(I256*H256,2)</f>
        <v>0</v>
      </c>
      <c r="K256" s="261" t="s">
        <v>159</v>
      </c>
      <c r="L256" s="44"/>
      <c r="M256" s="266" t="s">
        <v>1</v>
      </c>
      <c r="N256" s="267" t="s">
        <v>44</v>
      </c>
      <c r="O256" s="91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0" t="s">
        <v>148</v>
      </c>
      <c r="AT256" s="230" t="s">
        <v>155</v>
      </c>
      <c r="AU256" s="230" t="s">
        <v>89</v>
      </c>
      <c r="AY256" s="17" t="s">
        <v>140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7" t="s">
        <v>87</v>
      </c>
      <c r="BK256" s="231">
        <f>ROUND(I256*H256,2)</f>
        <v>0</v>
      </c>
      <c r="BL256" s="17" t="s">
        <v>148</v>
      </c>
      <c r="BM256" s="230" t="s">
        <v>367</v>
      </c>
    </row>
    <row r="257" s="2" customFormat="1">
      <c r="A257" s="38"/>
      <c r="B257" s="39"/>
      <c r="C257" s="40"/>
      <c r="D257" s="232" t="s">
        <v>150</v>
      </c>
      <c r="E257" s="40"/>
      <c r="F257" s="233" t="s">
        <v>368</v>
      </c>
      <c r="G257" s="40"/>
      <c r="H257" s="40"/>
      <c r="I257" s="234"/>
      <c r="J257" s="40"/>
      <c r="K257" s="40"/>
      <c r="L257" s="44"/>
      <c r="M257" s="235"/>
      <c r="N257" s="236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150</v>
      </c>
      <c r="AU257" s="17" t="s">
        <v>89</v>
      </c>
    </row>
    <row r="258" s="13" customFormat="1">
      <c r="A258" s="13"/>
      <c r="B258" s="237"/>
      <c r="C258" s="238"/>
      <c r="D258" s="232" t="s">
        <v>151</v>
      </c>
      <c r="E258" s="239" t="s">
        <v>1</v>
      </c>
      <c r="F258" s="240" t="s">
        <v>200</v>
      </c>
      <c r="G258" s="238"/>
      <c r="H258" s="241">
        <v>39.200000000000003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7" t="s">
        <v>151</v>
      </c>
      <c r="AU258" s="247" t="s">
        <v>89</v>
      </c>
      <c r="AV258" s="13" t="s">
        <v>89</v>
      </c>
      <c r="AW258" s="13" t="s">
        <v>33</v>
      </c>
      <c r="AX258" s="13" t="s">
        <v>87</v>
      </c>
      <c r="AY258" s="247" t="s">
        <v>140</v>
      </c>
    </row>
    <row r="259" s="2" customFormat="1" ht="16.5" customHeight="1">
      <c r="A259" s="38"/>
      <c r="B259" s="39"/>
      <c r="C259" s="259" t="s">
        <v>369</v>
      </c>
      <c r="D259" s="259" t="s">
        <v>155</v>
      </c>
      <c r="E259" s="260" t="s">
        <v>370</v>
      </c>
      <c r="F259" s="261" t="s">
        <v>371</v>
      </c>
      <c r="G259" s="262" t="s">
        <v>158</v>
      </c>
      <c r="H259" s="263">
        <v>249.5</v>
      </c>
      <c r="I259" s="264"/>
      <c r="J259" s="265">
        <f>ROUND(I259*H259,2)</f>
        <v>0</v>
      </c>
      <c r="K259" s="261" t="s">
        <v>159</v>
      </c>
      <c r="L259" s="44"/>
      <c r="M259" s="266" t="s">
        <v>1</v>
      </c>
      <c r="N259" s="267" t="s">
        <v>44</v>
      </c>
      <c r="O259" s="91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0" t="s">
        <v>148</v>
      </c>
      <c r="AT259" s="230" t="s">
        <v>155</v>
      </c>
      <c r="AU259" s="230" t="s">
        <v>89</v>
      </c>
      <c r="AY259" s="17" t="s">
        <v>140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7" t="s">
        <v>87</v>
      </c>
      <c r="BK259" s="231">
        <f>ROUND(I259*H259,2)</f>
        <v>0</v>
      </c>
      <c r="BL259" s="17" t="s">
        <v>148</v>
      </c>
      <c r="BM259" s="230" t="s">
        <v>372</v>
      </c>
    </row>
    <row r="260" s="2" customFormat="1">
      <c r="A260" s="38"/>
      <c r="B260" s="39"/>
      <c r="C260" s="40"/>
      <c r="D260" s="232" t="s">
        <v>150</v>
      </c>
      <c r="E260" s="40"/>
      <c r="F260" s="233" t="s">
        <v>373</v>
      </c>
      <c r="G260" s="40"/>
      <c r="H260" s="40"/>
      <c r="I260" s="234"/>
      <c r="J260" s="40"/>
      <c r="K260" s="40"/>
      <c r="L260" s="44"/>
      <c r="M260" s="235"/>
      <c r="N260" s="236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150</v>
      </c>
      <c r="AU260" s="17" t="s">
        <v>89</v>
      </c>
    </row>
    <row r="261" s="13" customFormat="1">
      <c r="A261" s="13"/>
      <c r="B261" s="237"/>
      <c r="C261" s="238"/>
      <c r="D261" s="232" t="s">
        <v>151</v>
      </c>
      <c r="E261" s="239" t="s">
        <v>1</v>
      </c>
      <c r="F261" s="240" t="s">
        <v>363</v>
      </c>
      <c r="G261" s="238"/>
      <c r="H261" s="241">
        <v>249.5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7" t="s">
        <v>151</v>
      </c>
      <c r="AU261" s="247" t="s">
        <v>89</v>
      </c>
      <c r="AV261" s="13" t="s">
        <v>89</v>
      </c>
      <c r="AW261" s="13" t="s">
        <v>33</v>
      </c>
      <c r="AX261" s="13" t="s">
        <v>87</v>
      </c>
      <c r="AY261" s="247" t="s">
        <v>140</v>
      </c>
    </row>
    <row r="262" s="2" customFormat="1" ht="21.75" customHeight="1">
      <c r="A262" s="38"/>
      <c r="B262" s="39"/>
      <c r="C262" s="259" t="s">
        <v>374</v>
      </c>
      <c r="D262" s="259" t="s">
        <v>155</v>
      </c>
      <c r="E262" s="260" t="s">
        <v>375</v>
      </c>
      <c r="F262" s="261" t="s">
        <v>376</v>
      </c>
      <c r="G262" s="262" t="s">
        <v>158</v>
      </c>
      <c r="H262" s="263">
        <v>249.5</v>
      </c>
      <c r="I262" s="264"/>
      <c r="J262" s="265">
        <f>ROUND(I262*H262,2)</f>
        <v>0</v>
      </c>
      <c r="K262" s="261" t="s">
        <v>159</v>
      </c>
      <c r="L262" s="44"/>
      <c r="M262" s="266" t="s">
        <v>1</v>
      </c>
      <c r="N262" s="267" t="s">
        <v>44</v>
      </c>
      <c r="O262" s="91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0" t="s">
        <v>148</v>
      </c>
      <c r="AT262" s="230" t="s">
        <v>155</v>
      </c>
      <c r="AU262" s="230" t="s">
        <v>89</v>
      </c>
      <c r="AY262" s="17" t="s">
        <v>140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7" t="s">
        <v>87</v>
      </c>
      <c r="BK262" s="231">
        <f>ROUND(I262*H262,2)</f>
        <v>0</v>
      </c>
      <c r="BL262" s="17" t="s">
        <v>148</v>
      </c>
      <c r="BM262" s="230" t="s">
        <v>377</v>
      </c>
    </row>
    <row r="263" s="2" customFormat="1">
      <c r="A263" s="38"/>
      <c r="B263" s="39"/>
      <c r="C263" s="40"/>
      <c r="D263" s="232" t="s">
        <v>150</v>
      </c>
      <c r="E263" s="40"/>
      <c r="F263" s="233" t="s">
        <v>378</v>
      </c>
      <c r="G263" s="40"/>
      <c r="H263" s="40"/>
      <c r="I263" s="234"/>
      <c r="J263" s="40"/>
      <c r="K263" s="40"/>
      <c r="L263" s="44"/>
      <c r="M263" s="235"/>
      <c r="N263" s="236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150</v>
      </c>
      <c r="AU263" s="17" t="s">
        <v>89</v>
      </c>
    </row>
    <row r="264" s="13" customFormat="1">
      <c r="A264" s="13"/>
      <c r="B264" s="237"/>
      <c r="C264" s="238"/>
      <c r="D264" s="232" t="s">
        <v>151</v>
      </c>
      <c r="E264" s="239" t="s">
        <v>1</v>
      </c>
      <c r="F264" s="240" t="s">
        <v>363</v>
      </c>
      <c r="G264" s="238"/>
      <c r="H264" s="241">
        <v>249.5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7" t="s">
        <v>151</v>
      </c>
      <c r="AU264" s="247" t="s">
        <v>89</v>
      </c>
      <c r="AV264" s="13" t="s">
        <v>89</v>
      </c>
      <c r="AW264" s="13" t="s">
        <v>33</v>
      </c>
      <c r="AX264" s="13" t="s">
        <v>87</v>
      </c>
      <c r="AY264" s="247" t="s">
        <v>140</v>
      </c>
    </row>
    <row r="265" s="2" customFormat="1" ht="16.5" customHeight="1">
      <c r="A265" s="38"/>
      <c r="B265" s="39"/>
      <c r="C265" s="259" t="s">
        <v>379</v>
      </c>
      <c r="D265" s="259" t="s">
        <v>155</v>
      </c>
      <c r="E265" s="260" t="s">
        <v>380</v>
      </c>
      <c r="F265" s="261" t="s">
        <v>381</v>
      </c>
      <c r="G265" s="262" t="s">
        <v>158</v>
      </c>
      <c r="H265" s="263">
        <v>61.899999999999999</v>
      </c>
      <c r="I265" s="264"/>
      <c r="J265" s="265">
        <f>ROUND(I265*H265,2)</f>
        <v>0</v>
      </c>
      <c r="K265" s="261" t="s">
        <v>159</v>
      </c>
      <c r="L265" s="44"/>
      <c r="M265" s="266" t="s">
        <v>1</v>
      </c>
      <c r="N265" s="267" t="s">
        <v>44</v>
      </c>
      <c r="O265" s="91"/>
      <c r="P265" s="228">
        <f>O265*H265</f>
        <v>0</v>
      </c>
      <c r="Q265" s="228">
        <v>0.084250000000000005</v>
      </c>
      <c r="R265" s="228">
        <f>Q265*H265</f>
        <v>5.2150750000000006</v>
      </c>
      <c r="S265" s="228">
        <v>0</v>
      </c>
      <c r="T265" s="229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0" t="s">
        <v>148</v>
      </c>
      <c r="AT265" s="230" t="s">
        <v>155</v>
      </c>
      <c r="AU265" s="230" t="s">
        <v>89</v>
      </c>
      <c r="AY265" s="17" t="s">
        <v>140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7" t="s">
        <v>87</v>
      </c>
      <c r="BK265" s="231">
        <f>ROUND(I265*H265,2)</f>
        <v>0</v>
      </c>
      <c r="BL265" s="17" t="s">
        <v>148</v>
      </c>
      <c r="BM265" s="230" t="s">
        <v>382</v>
      </c>
    </row>
    <row r="266" s="2" customFormat="1">
      <c r="A266" s="38"/>
      <c r="B266" s="39"/>
      <c r="C266" s="40"/>
      <c r="D266" s="232" t="s">
        <v>150</v>
      </c>
      <c r="E266" s="40"/>
      <c r="F266" s="233" t="s">
        <v>383</v>
      </c>
      <c r="G266" s="40"/>
      <c r="H266" s="40"/>
      <c r="I266" s="234"/>
      <c r="J266" s="40"/>
      <c r="K266" s="40"/>
      <c r="L266" s="44"/>
      <c r="M266" s="235"/>
      <c r="N266" s="236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150</v>
      </c>
      <c r="AU266" s="17" t="s">
        <v>89</v>
      </c>
    </row>
    <row r="267" s="13" customFormat="1">
      <c r="A267" s="13"/>
      <c r="B267" s="237"/>
      <c r="C267" s="238"/>
      <c r="D267" s="232" t="s">
        <v>151</v>
      </c>
      <c r="E267" s="239" t="s">
        <v>1</v>
      </c>
      <c r="F267" s="240" t="s">
        <v>384</v>
      </c>
      <c r="G267" s="238"/>
      <c r="H267" s="241">
        <v>61.899999999999999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7" t="s">
        <v>151</v>
      </c>
      <c r="AU267" s="247" t="s">
        <v>89</v>
      </c>
      <c r="AV267" s="13" t="s">
        <v>89</v>
      </c>
      <c r="AW267" s="13" t="s">
        <v>33</v>
      </c>
      <c r="AX267" s="13" t="s">
        <v>87</v>
      </c>
      <c r="AY267" s="247" t="s">
        <v>140</v>
      </c>
    </row>
    <row r="268" s="2" customFormat="1" ht="16.5" customHeight="1">
      <c r="A268" s="38"/>
      <c r="B268" s="39"/>
      <c r="C268" s="218" t="s">
        <v>385</v>
      </c>
      <c r="D268" s="218" t="s">
        <v>142</v>
      </c>
      <c r="E268" s="219" t="s">
        <v>386</v>
      </c>
      <c r="F268" s="220" t="s">
        <v>387</v>
      </c>
      <c r="G268" s="221" t="s">
        <v>158</v>
      </c>
      <c r="H268" s="222">
        <v>7.8540000000000001</v>
      </c>
      <c r="I268" s="223"/>
      <c r="J268" s="224">
        <f>ROUND(I268*H268,2)</f>
        <v>0</v>
      </c>
      <c r="K268" s="220" t="s">
        <v>146</v>
      </c>
      <c r="L268" s="225"/>
      <c r="M268" s="226" t="s">
        <v>1</v>
      </c>
      <c r="N268" s="227" t="s">
        <v>44</v>
      </c>
      <c r="O268" s="91"/>
      <c r="P268" s="228">
        <f>O268*H268</f>
        <v>0</v>
      </c>
      <c r="Q268" s="228">
        <v>0.13100000000000001</v>
      </c>
      <c r="R268" s="228">
        <f>Q268*H268</f>
        <v>1.0288740000000001</v>
      </c>
      <c r="S268" s="228">
        <v>0</v>
      </c>
      <c r="T268" s="229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0" t="s">
        <v>147</v>
      </c>
      <c r="AT268" s="230" t="s">
        <v>142</v>
      </c>
      <c r="AU268" s="230" t="s">
        <v>89</v>
      </c>
      <c r="AY268" s="17" t="s">
        <v>140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7" t="s">
        <v>87</v>
      </c>
      <c r="BK268" s="231">
        <f>ROUND(I268*H268,2)</f>
        <v>0</v>
      </c>
      <c r="BL268" s="17" t="s">
        <v>148</v>
      </c>
      <c r="BM268" s="230" t="s">
        <v>388</v>
      </c>
    </row>
    <row r="269" s="2" customFormat="1">
      <c r="A269" s="38"/>
      <c r="B269" s="39"/>
      <c r="C269" s="40"/>
      <c r="D269" s="232" t="s">
        <v>150</v>
      </c>
      <c r="E269" s="40"/>
      <c r="F269" s="233" t="s">
        <v>387</v>
      </c>
      <c r="G269" s="40"/>
      <c r="H269" s="40"/>
      <c r="I269" s="234"/>
      <c r="J269" s="40"/>
      <c r="K269" s="40"/>
      <c r="L269" s="44"/>
      <c r="M269" s="235"/>
      <c r="N269" s="236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150</v>
      </c>
      <c r="AU269" s="17" t="s">
        <v>89</v>
      </c>
    </row>
    <row r="270" s="13" customFormat="1">
      <c r="A270" s="13"/>
      <c r="B270" s="237"/>
      <c r="C270" s="238"/>
      <c r="D270" s="232" t="s">
        <v>151</v>
      </c>
      <c r="E270" s="239" t="s">
        <v>1</v>
      </c>
      <c r="F270" s="240" t="s">
        <v>389</v>
      </c>
      <c r="G270" s="238"/>
      <c r="H270" s="241">
        <v>7.7000000000000002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151</v>
      </c>
      <c r="AU270" s="247" t="s">
        <v>89</v>
      </c>
      <c r="AV270" s="13" t="s">
        <v>89</v>
      </c>
      <c r="AW270" s="13" t="s">
        <v>33</v>
      </c>
      <c r="AX270" s="13" t="s">
        <v>87</v>
      </c>
      <c r="AY270" s="247" t="s">
        <v>140</v>
      </c>
    </row>
    <row r="271" s="13" customFormat="1">
      <c r="A271" s="13"/>
      <c r="B271" s="237"/>
      <c r="C271" s="238"/>
      <c r="D271" s="232" t="s">
        <v>151</v>
      </c>
      <c r="E271" s="238"/>
      <c r="F271" s="240" t="s">
        <v>390</v>
      </c>
      <c r="G271" s="238"/>
      <c r="H271" s="241">
        <v>7.8540000000000001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7" t="s">
        <v>151</v>
      </c>
      <c r="AU271" s="247" t="s">
        <v>89</v>
      </c>
      <c r="AV271" s="13" t="s">
        <v>89</v>
      </c>
      <c r="AW271" s="13" t="s">
        <v>4</v>
      </c>
      <c r="AX271" s="13" t="s">
        <v>87</v>
      </c>
      <c r="AY271" s="247" t="s">
        <v>140</v>
      </c>
    </row>
    <row r="272" s="2" customFormat="1" ht="16.5" customHeight="1">
      <c r="A272" s="38"/>
      <c r="B272" s="39"/>
      <c r="C272" s="218" t="s">
        <v>391</v>
      </c>
      <c r="D272" s="218" t="s">
        <v>142</v>
      </c>
      <c r="E272" s="219" t="s">
        <v>392</v>
      </c>
      <c r="F272" s="220" t="s">
        <v>393</v>
      </c>
      <c r="G272" s="221" t="s">
        <v>158</v>
      </c>
      <c r="H272" s="222">
        <v>55.283999999999999</v>
      </c>
      <c r="I272" s="223"/>
      <c r="J272" s="224">
        <f>ROUND(I272*H272,2)</f>
        <v>0</v>
      </c>
      <c r="K272" s="220" t="s">
        <v>146</v>
      </c>
      <c r="L272" s="225"/>
      <c r="M272" s="226" t="s">
        <v>1</v>
      </c>
      <c r="N272" s="227" t="s">
        <v>44</v>
      </c>
      <c r="O272" s="91"/>
      <c r="P272" s="228">
        <f>O272*H272</f>
        <v>0</v>
      </c>
      <c r="Q272" s="228">
        <v>0.13100000000000001</v>
      </c>
      <c r="R272" s="228">
        <f>Q272*H272</f>
        <v>7.2422040000000001</v>
      </c>
      <c r="S272" s="228">
        <v>0</v>
      </c>
      <c r="T272" s="229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0" t="s">
        <v>147</v>
      </c>
      <c r="AT272" s="230" t="s">
        <v>142</v>
      </c>
      <c r="AU272" s="230" t="s">
        <v>89</v>
      </c>
      <c r="AY272" s="17" t="s">
        <v>140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7" t="s">
        <v>87</v>
      </c>
      <c r="BK272" s="231">
        <f>ROUND(I272*H272,2)</f>
        <v>0</v>
      </c>
      <c r="BL272" s="17" t="s">
        <v>148</v>
      </c>
      <c r="BM272" s="230" t="s">
        <v>394</v>
      </c>
    </row>
    <row r="273" s="2" customFormat="1">
      <c r="A273" s="38"/>
      <c r="B273" s="39"/>
      <c r="C273" s="40"/>
      <c r="D273" s="232" t="s">
        <v>150</v>
      </c>
      <c r="E273" s="40"/>
      <c r="F273" s="233" t="s">
        <v>393</v>
      </c>
      <c r="G273" s="40"/>
      <c r="H273" s="40"/>
      <c r="I273" s="234"/>
      <c r="J273" s="40"/>
      <c r="K273" s="40"/>
      <c r="L273" s="44"/>
      <c r="M273" s="235"/>
      <c r="N273" s="236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150</v>
      </c>
      <c r="AU273" s="17" t="s">
        <v>89</v>
      </c>
    </row>
    <row r="274" s="13" customFormat="1">
      <c r="A274" s="13"/>
      <c r="B274" s="237"/>
      <c r="C274" s="238"/>
      <c r="D274" s="232" t="s">
        <v>151</v>
      </c>
      <c r="E274" s="239" t="s">
        <v>1</v>
      </c>
      <c r="F274" s="240" t="s">
        <v>395</v>
      </c>
      <c r="G274" s="238"/>
      <c r="H274" s="241">
        <v>54.200000000000003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7" t="s">
        <v>151</v>
      </c>
      <c r="AU274" s="247" t="s">
        <v>89</v>
      </c>
      <c r="AV274" s="13" t="s">
        <v>89</v>
      </c>
      <c r="AW274" s="13" t="s">
        <v>33</v>
      </c>
      <c r="AX274" s="13" t="s">
        <v>87</v>
      </c>
      <c r="AY274" s="247" t="s">
        <v>140</v>
      </c>
    </row>
    <row r="275" s="13" customFormat="1">
      <c r="A275" s="13"/>
      <c r="B275" s="237"/>
      <c r="C275" s="238"/>
      <c r="D275" s="232" t="s">
        <v>151</v>
      </c>
      <c r="E275" s="238"/>
      <c r="F275" s="240" t="s">
        <v>396</v>
      </c>
      <c r="G275" s="238"/>
      <c r="H275" s="241">
        <v>55.283999999999999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7" t="s">
        <v>151</v>
      </c>
      <c r="AU275" s="247" t="s">
        <v>89</v>
      </c>
      <c r="AV275" s="13" t="s">
        <v>89</v>
      </c>
      <c r="AW275" s="13" t="s">
        <v>4</v>
      </c>
      <c r="AX275" s="13" t="s">
        <v>87</v>
      </c>
      <c r="AY275" s="247" t="s">
        <v>140</v>
      </c>
    </row>
    <row r="276" s="2" customFormat="1" ht="16.5" customHeight="1">
      <c r="A276" s="38"/>
      <c r="B276" s="39"/>
      <c r="C276" s="259" t="s">
        <v>397</v>
      </c>
      <c r="D276" s="259" t="s">
        <v>155</v>
      </c>
      <c r="E276" s="260" t="s">
        <v>398</v>
      </c>
      <c r="F276" s="261" t="s">
        <v>399</v>
      </c>
      <c r="G276" s="262" t="s">
        <v>158</v>
      </c>
      <c r="H276" s="263">
        <v>288.5</v>
      </c>
      <c r="I276" s="264"/>
      <c r="J276" s="265">
        <f>ROUND(I276*H276,2)</f>
        <v>0</v>
      </c>
      <c r="K276" s="261" t="s">
        <v>159</v>
      </c>
      <c r="L276" s="44"/>
      <c r="M276" s="266" t="s">
        <v>1</v>
      </c>
      <c r="N276" s="267" t="s">
        <v>44</v>
      </c>
      <c r="O276" s="91"/>
      <c r="P276" s="228">
        <f>O276*H276</f>
        <v>0</v>
      </c>
      <c r="Q276" s="228">
        <v>0.10362</v>
      </c>
      <c r="R276" s="228">
        <f>Q276*H276</f>
        <v>29.894370000000002</v>
      </c>
      <c r="S276" s="228">
        <v>0</v>
      </c>
      <c r="T276" s="229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0" t="s">
        <v>148</v>
      </c>
      <c r="AT276" s="230" t="s">
        <v>155</v>
      </c>
      <c r="AU276" s="230" t="s">
        <v>89</v>
      </c>
      <c r="AY276" s="17" t="s">
        <v>140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7" t="s">
        <v>87</v>
      </c>
      <c r="BK276" s="231">
        <f>ROUND(I276*H276,2)</f>
        <v>0</v>
      </c>
      <c r="BL276" s="17" t="s">
        <v>148</v>
      </c>
      <c r="BM276" s="230" t="s">
        <v>400</v>
      </c>
    </row>
    <row r="277" s="2" customFormat="1">
      <c r="A277" s="38"/>
      <c r="B277" s="39"/>
      <c r="C277" s="40"/>
      <c r="D277" s="232" t="s">
        <v>150</v>
      </c>
      <c r="E277" s="40"/>
      <c r="F277" s="233" t="s">
        <v>401</v>
      </c>
      <c r="G277" s="40"/>
      <c r="H277" s="40"/>
      <c r="I277" s="234"/>
      <c r="J277" s="40"/>
      <c r="K277" s="40"/>
      <c r="L277" s="44"/>
      <c r="M277" s="235"/>
      <c r="N277" s="236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150</v>
      </c>
      <c r="AU277" s="17" t="s">
        <v>89</v>
      </c>
    </row>
    <row r="278" s="13" customFormat="1">
      <c r="A278" s="13"/>
      <c r="B278" s="237"/>
      <c r="C278" s="238"/>
      <c r="D278" s="232" t="s">
        <v>151</v>
      </c>
      <c r="E278" s="239" t="s">
        <v>1</v>
      </c>
      <c r="F278" s="240" t="s">
        <v>402</v>
      </c>
      <c r="G278" s="238"/>
      <c r="H278" s="241">
        <v>288.5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7" t="s">
        <v>151</v>
      </c>
      <c r="AU278" s="247" t="s">
        <v>89</v>
      </c>
      <c r="AV278" s="13" t="s">
        <v>89</v>
      </c>
      <c r="AW278" s="13" t="s">
        <v>33</v>
      </c>
      <c r="AX278" s="13" t="s">
        <v>87</v>
      </c>
      <c r="AY278" s="247" t="s">
        <v>140</v>
      </c>
    </row>
    <row r="279" s="2" customFormat="1" ht="16.5" customHeight="1">
      <c r="A279" s="38"/>
      <c r="B279" s="39"/>
      <c r="C279" s="218" t="s">
        <v>403</v>
      </c>
      <c r="D279" s="218" t="s">
        <v>142</v>
      </c>
      <c r="E279" s="219" t="s">
        <v>404</v>
      </c>
      <c r="F279" s="220" t="s">
        <v>405</v>
      </c>
      <c r="G279" s="221" t="s">
        <v>158</v>
      </c>
      <c r="H279" s="222">
        <v>213.51400000000001</v>
      </c>
      <c r="I279" s="223"/>
      <c r="J279" s="224">
        <f>ROUND(I279*H279,2)</f>
        <v>0</v>
      </c>
      <c r="K279" s="220" t="s">
        <v>159</v>
      </c>
      <c r="L279" s="225"/>
      <c r="M279" s="226" t="s">
        <v>1</v>
      </c>
      <c r="N279" s="227" t="s">
        <v>44</v>
      </c>
      <c r="O279" s="91"/>
      <c r="P279" s="228">
        <f>O279*H279</f>
        <v>0</v>
      </c>
      <c r="Q279" s="228">
        <v>0.17599999999999999</v>
      </c>
      <c r="R279" s="228">
        <f>Q279*H279</f>
        <v>37.578463999999997</v>
      </c>
      <c r="S279" s="228">
        <v>0</v>
      </c>
      <c r="T279" s="229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0" t="s">
        <v>147</v>
      </c>
      <c r="AT279" s="230" t="s">
        <v>142</v>
      </c>
      <c r="AU279" s="230" t="s">
        <v>89</v>
      </c>
      <c r="AY279" s="17" t="s">
        <v>140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7" t="s">
        <v>87</v>
      </c>
      <c r="BK279" s="231">
        <f>ROUND(I279*H279,2)</f>
        <v>0</v>
      </c>
      <c r="BL279" s="17" t="s">
        <v>148</v>
      </c>
      <c r="BM279" s="230" t="s">
        <v>406</v>
      </c>
    </row>
    <row r="280" s="2" customFormat="1">
      <c r="A280" s="38"/>
      <c r="B280" s="39"/>
      <c r="C280" s="40"/>
      <c r="D280" s="232" t="s">
        <v>150</v>
      </c>
      <c r="E280" s="40"/>
      <c r="F280" s="233" t="s">
        <v>405</v>
      </c>
      <c r="G280" s="40"/>
      <c r="H280" s="40"/>
      <c r="I280" s="234"/>
      <c r="J280" s="40"/>
      <c r="K280" s="40"/>
      <c r="L280" s="44"/>
      <c r="M280" s="235"/>
      <c r="N280" s="236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150</v>
      </c>
      <c r="AU280" s="17" t="s">
        <v>89</v>
      </c>
    </row>
    <row r="281" s="13" customFormat="1">
      <c r="A281" s="13"/>
      <c r="B281" s="237"/>
      <c r="C281" s="238"/>
      <c r="D281" s="232" t="s">
        <v>151</v>
      </c>
      <c r="E281" s="239" t="s">
        <v>1</v>
      </c>
      <c r="F281" s="240" t="s">
        <v>407</v>
      </c>
      <c r="G281" s="238"/>
      <c r="H281" s="241">
        <v>211.40000000000001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7" t="s">
        <v>151</v>
      </c>
      <c r="AU281" s="247" t="s">
        <v>89</v>
      </c>
      <c r="AV281" s="13" t="s">
        <v>89</v>
      </c>
      <c r="AW281" s="13" t="s">
        <v>33</v>
      </c>
      <c r="AX281" s="13" t="s">
        <v>87</v>
      </c>
      <c r="AY281" s="247" t="s">
        <v>140</v>
      </c>
    </row>
    <row r="282" s="13" customFormat="1">
      <c r="A282" s="13"/>
      <c r="B282" s="237"/>
      <c r="C282" s="238"/>
      <c r="D282" s="232" t="s">
        <v>151</v>
      </c>
      <c r="E282" s="238"/>
      <c r="F282" s="240" t="s">
        <v>408</v>
      </c>
      <c r="G282" s="238"/>
      <c r="H282" s="241">
        <v>213.51400000000001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7" t="s">
        <v>151</v>
      </c>
      <c r="AU282" s="247" t="s">
        <v>89</v>
      </c>
      <c r="AV282" s="13" t="s">
        <v>89</v>
      </c>
      <c r="AW282" s="13" t="s">
        <v>4</v>
      </c>
      <c r="AX282" s="13" t="s">
        <v>87</v>
      </c>
      <c r="AY282" s="247" t="s">
        <v>140</v>
      </c>
    </row>
    <row r="283" s="2" customFormat="1" ht="16.5" customHeight="1">
      <c r="A283" s="38"/>
      <c r="B283" s="39"/>
      <c r="C283" s="218" t="s">
        <v>409</v>
      </c>
      <c r="D283" s="218" t="s">
        <v>142</v>
      </c>
      <c r="E283" s="219" t="s">
        <v>410</v>
      </c>
      <c r="F283" s="220" t="s">
        <v>411</v>
      </c>
      <c r="G283" s="221" t="s">
        <v>158</v>
      </c>
      <c r="H283" s="222">
        <v>70.801000000000002</v>
      </c>
      <c r="I283" s="223"/>
      <c r="J283" s="224">
        <f>ROUND(I283*H283,2)</f>
        <v>0</v>
      </c>
      <c r="K283" s="220" t="s">
        <v>159</v>
      </c>
      <c r="L283" s="225"/>
      <c r="M283" s="226" t="s">
        <v>1</v>
      </c>
      <c r="N283" s="227" t="s">
        <v>44</v>
      </c>
      <c r="O283" s="91"/>
      <c r="P283" s="228">
        <f>O283*H283</f>
        <v>0</v>
      </c>
      <c r="Q283" s="228">
        <v>0.14999999999999999</v>
      </c>
      <c r="R283" s="228">
        <f>Q283*H283</f>
        <v>10.620150000000001</v>
      </c>
      <c r="S283" s="228">
        <v>0</v>
      </c>
      <c r="T283" s="229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0" t="s">
        <v>147</v>
      </c>
      <c r="AT283" s="230" t="s">
        <v>142</v>
      </c>
      <c r="AU283" s="230" t="s">
        <v>89</v>
      </c>
      <c r="AY283" s="17" t="s">
        <v>140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7" t="s">
        <v>87</v>
      </c>
      <c r="BK283" s="231">
        <f>ROUND(I283*H283,2)</f>
        <v>0</v>
      </c>
      <c r="BL283" s="17" t="s">
        <v>148</v>
      </c>
      <c r="BM283" s="230" t="s">
        <v>412</v>
      </c>
    </row>
    <row r="284" s="2" customFormat="1">
      <c r="A284" s="38"/>
      <c r="B284" s="39"/>
      <c r="C284" s="40"/>
      <c r="D284" s="232" t="s">
        <v>150</v>
      </c>
      <c r="E284" s="40"/>
      <c r="F284" s="233" t="s">
        <v>411</v>
      </c>
      <c r="G284" s="40"/>
      <c r="H284" s="40"/>
      <c r="I284" s="234"/>
      <c r="J284" s="40"/>
      <c r="K284" s="40"/>
      <c r="L284" s="44"/>
      <c r="M284" s="235"/>
      <c r="N284" s="236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150</v>
      </c>
      <c r="AU284" s="17" t="s">
        <v>89</v>
      </c>
    </row>
    <row r="285" s="13" customFormat="1">
      <c r="A285" s="13"/>
      <c r="B285" s="237"/>
      <c r="C285" s="238"/>
      <c r="D285" s="232" t="s">
        <v>151</v>
      </c>
      <c r="E285" s="239" t="s">
        <v>1</v>
      </c>
      <c r="F285" s="240" t="s">
        <v>413</v>
      </c>
      <c r="G285" s="238"/>
      <c r="H285" s="241">
        <v>70.099999999999994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7" t="s">
        <v>151</v>
      </c>
      <c r="AU285" s="247" t="s">
        <v>89</v>
      </c>
      <c r="AV285" s="13" t="s">
        <v>89</v>
      </c>
      <c r="AW285" s="13" t="s">
        <v>33</v>
      </c>
      <c r="AX285" s="13" t="s">
        <v>87</v>
      </c>
      <c r="AY285" s="247" t="s">
        <v>140</v>
      </c>
    </row>
    <row r="286" s="13" customFormat="1">
      <c r="A286" s="13"/>
      <c r="B286" s="237"/>
      <c r="C286" s="238"/>
      <c r="D286" s="232" t="s">
        <v>151</v>
      </c>
      <c r="E286" s="238"/>
      <c r="F286" s="240" t="s">
        <v>414</v>
      </c>
      <c r="G286" s="238"/>
      <c r="H286" s="241">
        <v>70.801000000000002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7" t="s">
        <v>151</v>
      </c>
      <c r="AU286" s="247" t="s">
        <v>89</v>
      </c>
      <c r="AV286" s="13" t="s">
        <v>89</v>
      </c>
      <c r="AW286" s="13" t="s">
        <v>4</v>
      </c>
      <c r="AX286" s="13" t="s">
        <v>87</v>
      </c>
      <c r="AY286" s="247" t="s">
        <v>140</v>
      </c>
    </row>
    <row r="287" s="2" customFormat="1" ht="16.5" customHeight="1">
      <c r="A287" s="38"/>
      <c r="B287" s="39"/>
      <c r="C287" s="218" t="s">
        <v>415</v>
      </c>
      <c r="D287" s="218" t="s">
        <v>142</v>
      </c>
      <c r="E287" s="219" t="s">
        <v>416</v>
      </c>
      <c r="F287" s="220" t="s">
        <v>417</v>
      </c>
      <c r="G287" s="221" t="s">
        <v>158</v>
      </c>
      <c r="H287" s="222">
        <v>7.0700000000000003</v>
      </c>
      <c r="I287" s="223"/>
      <c r="J287" s="224">
        <f>ROUND(I287*H287,2)</f>
        <v>0</v>
      </c>
      <c r="K287" s="220" t="s">
        <v>159</v>
      </c>
      <c r="L287" s="225"/>
      <c r="M287" s="226" t="s">
        <v>1</v>
      </c>
      <c r="N287" s="227" t="s">
        <v>44</v>
      </c>
      <c r="O287" s="91"/>
      <c r="P287" s="228">
        <f>O287*H287</f>
        <v>0</v>
      </c>
      <c r="Q287" s="228">
        <v>0.17599999999999999</v>
      </c>
      <c r="R287" s="228">
        <f>Q287*H287</f>
        <v>1.2443199999999999</v>
      </c>
      <c r="S287" s="228">
        <v>0</v>
      </c>
      <c r="T287" s="229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0" t="s">
        <v>147</v>
      </c>
      <c r="AT287" s="230" t="s">
        <v>142</v>
      </c>
      <c r="AU287" s="230" t="s">
        <v>89</v>
      </c>
      <c r="AY287" s="17" t="s">
        <v>140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7" t="s">
        <v>87</v>
      </c>
      <c r="BK287" s="231">
        <f>ROUND(I287*H287,2)</f>
        <v>0</v>
      </c>
      <c r="BL287" s="17" t="s">
        <v>148</v>
      </c>
      <c r="BM287" s="230" t="s">
        <v>418</v>
      </c>
    </row>
    <row r="288" s="2" customFormat="1">
      <c r="A288" s="38"/>
      <c r="B288" s="39"/>
      <c r="C288" s="40"/>
      <c r="D288" s="232" t="s">
        <v>150</v>
      </c>
      <c r="E288" s="40"/>
      <c r="F288" s="233" t="s">
        <v>417</v>
      </c>
      <c r="G288" s="40"/>
      <c r="H288" s="40"/>
      <c r="I288" s="234"/>
      <c r="J288" s="40"/>
      <c r="K288" s="40"/>
      <c r="L288" s="44"/>
      <c r="M288" s="235"/>
      <c r="N288" s="236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150</v>
      </c>
      <c r="AU288" s="17" t="s">
        <v>89</v>
      </c>
    </row>
    <row r="289" s="13" customFormat="1">
      <c r="A289" s="13"/>
      <c r="B289" s="237"/>
      <c r="C289" s="238"/>
      <c r="D289" s="232" t="s">
        <v>151</v>
      </c>
      <c r="E289" s="239" t="s">
        <v>1</v>
      </c>
      <c r="F289" s="240" t="s">
        <v>419</v>
      </c>
      <c r="G289" s="238"/>
      <c r="H289" s="241">
        <v>7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7" t="s">
        <v>151</v>
      </c>
      <c r="AU289" s="247" t="s">
        <v>89</v>
      </c>
      <c r="AV289" s="13" t="s">
        <v>89</v>
      </c>
      <c r="AW289" s="13" t="s">
        <v>33</v>
      </c>
      <c r="AX289" s="13" t="s">
        <v>87</v>
      </c>
      <c r="AY289" s="247" t="s">
        <v>140</v>
      </c>
    </row>
    <row r="290" s="13" customFormat="1">
      <c r="A290" s="13"/>
      <c r="B290" s="237"/>
      <c r="C290" s="238"/>
      <c r="D290" s="232" t="s">
        <v>151</v>
      </c>
      <c r="E290" s="238"/>
      <c r="F290" s="240" t="s">
        <v>420</v>
      </c>
      <c r="G290" s="238"/>
      <c r="H290" s="241">
        <v>7.0700000000000003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7" t="s">
        <v>151</v>
      </c>
      <c r="AU290" s="247" t="s">
        <v>89</v>
      </c>
      <c r="AV290" s="13" t="s">
        <v>89</v>
      </c>
      <c r="AW290" s="13" t="s">
        <v>4</v>
      </c>
      <c r="AX290" s="13" t="s">
        <v>87</v>
      </c>
      <c r="AY290" s="247" t="s">
        <v>140</v>
      </c>
    </row>
    <row r="291" s="12" customFormat="1" ht="22.8" customHeight="1">
      <c r="A291" s="12"/>
      <c r="B291" s="202"/>
      <c r="C291" s="203"/>
      <c r="D291" s="204" t="s">
        <v>78</v>
      </c>
      <c r="E291" s="216" t="s">
        <v>201</v>
      </c>
      <c r="F291" s="216" t="s">
        <v>421</v>
      </c>
      <c r="G291" s="203"/>
      <c r="H291" s="203"/>
      <c r="I291" s="206"/>
      <c r="J291" s="217">
        <f>BK291</f>
        <v>0</v>
      </c>
      <c r="K291" s="203"/>
      <c r="L291" s="208"/>
      <c r="M291" s="209"/>
      <c r="N291" s="210"/>
      <c r="O291" s="210"/>
      <c r="P291" s="211">
        <f>SUM(P292:P359)</f>
        <v>0</v>
      </c>
      <c r="Q291" s="210"/>
      <c r="R291" s="211">
        <f>SUM(R292:R359)</f>
        <v>59.167765000000003</v>
      </c>
      <c r="S291" s="210"/>
      <c r="T291" s="212">
        <f>SUM(T292:T359)</f>
        <v>4.4539999999999997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3" t="s">
        <v>87</v>
      </c>
      <c r="AT291" s="214" t="s">
        <v>78</v>
      </c>
      <c r="AU291" s="214" t="s">
        <v>87</v>
      </c>
      <c r="AY291" s="213" t="s">
        <v>140</v>
      </c>
      <c r="BK291" s="215">
        <f>SUM(BK292:BK359)</f>
        <v>0</v>
      </c>
    </row>
    <row r="292" s="2" customFormat="1" ht="16.5" customHeight="1">
      <c r="A292" s="38"/>
      <c r="B292" s="39"/>
      <c r="C292" s="259" t="s">
        <v>422</v>
      </c>
      <c r="D292" s="259" t="s">
        <v>155</v>
      </c>
      <c r="E292" s="260" t="s">
        <v>423</v>
      </c>
      <c r="F292" s="261" t="s">
        <v>424</v>
      </c>
      <c r="G292" s="262" t="s">
        <v>227</v>
      </c>
      <c r="H292" s="263">
        <v>32</v>
      </c>
      <c r="I292" s="264"/>
      <c r="J292" s="265">
        <f>ROUND(I292*H292,2)</f>
        <v>0</v>
      </c>
      <c r="K292" s="261" t="s">
        <v>146</v>
      </c>
      <c r="L292" s="44"/>
      <c r="M292" s="266" t="s">
        <v>1</v>
      </c>
      <c r="N292" s="267" t="s">
        <v>44</v>
      </c>
      <c r="O292" s="91"/>
      <c r="P292" s="228">
        <f>O292*H292</f>
        <v>0</v>
      </c>
      <c r="Q292" s="228">
        <v>0.0011999999999999999</v>
      </c>
      <c r="R292" s="228">
        <f>Q292*H292</f>
        <v>0.038399999999999997</v>
      </c>
      <c r="S292" s="228">
        <v>0</v>
      </c>
      <c r="T292" s="229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0" t="s">
        <v>148</v>
      </c>
      <c r="AT292" s="230" t="s">
        <v>155</v>
      </c>
      <c r="AU292" s="230" t="s">
        <v>89</v>
      </c>
      <c r="AY292" s="17" t="s">
        <v>140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7" t="s">
        <v>87</v>
      </c>
      <c r="BK292" s="231">
        <f>ROUND(I292*H292,2)</f>
        <v>0</v>
      </c>
      <c r="BL292" s="17" t="s">
        <v>148</v>
      </c>
      <c r="BM292" s="230" t="s">
        <v>425</v>
      </c>
    </row>
    <row r="293" s="2" customFormat="1">
      <c r="A293" s="38"/>
      <c r="B293" s="39"/>
      <c r="C293" s="40"/>
      <c r="D293" s="232" t="s">
        <v>150</v>
      </c>
      <c r="E293" s="40"/>
      <c r="F293" s="233" t="s">
        <v>426</v>
      </c>
      <c r="G293" s="40"/>
      <c r="H293" s="40"/>
      <c r="I293" s="234"/>
      <c r="J293" s="40"/>
      <c r="K293" s="40"/>
      <c r="L293" s="44"/>
      <c r="M293" s="235"/>
      <c r="N293" s="236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150</v>
      </c>
      <c r="AU293" s="17" t="s">
        <v>89</v>
      </c>
    </row>
    <row r="294" s="13" customFormat="1">
      <c r="A294" s="13"/>
      <c r="B294" s="237"/>
      <c r="C294" s="238"/>
      <c r="D294" s="232" t="s">
        <v>151</v>
      </c>
      <c r="E294" s="239" t="s">
        <v>1</v>
      </c>
      <c r="F294" s="240" t="s">
        <v>427</v>
      </c>
      <c r="G294" s="238"/>
      <c r="H294" s="241">
        <v>32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7" t="s">
        <v>151</v>
      </c>
      <c r="AU294" s="247" t="s">
        <v>89</v>
      </c>
      <c r="AV294" s="13" t="s">
        <v>89</v>
      </c>
      <c r="AW294" s="13" t="s">
        <v>33</v>
      </c>
      <c r="AX294" s="13" t="s">
        <v>87</v>
      </c>
      <c r="AY294" s="247" t="s">
        <v>140</v>
      </c>
    </row>
    <row r="295" s="2" customFormat="1" ht="16.5" customHeight="1">
      <c r="A295" s="38"/>
      <c r="B295" s="39"/>
      <c r="C295" s="218" t="s">
        <v>428</v>
      </c>
      <c r="D295" s="218" t="s">
        <v>142</v>
      </c>
      <c r="E295" s="219" t="s">
        <v>429</v>
      </c>
      <c r="F295" s="220" t="s">
        <v>430</v>
      </c>
      <c r="G295" s="221" t="s">
        <v>227</v>
      </c>
      <c r="H295" s="222">
        <v>32</v>
      </c>
      <c r="I295" s="223"/>
      <c r="J295" s="224">
        <f>ROUND(I295*H295,2)</f>
        <v>0</v>
      </c>
      <c r="K295" s="220" t="s">
        <v>1</v>
      </c>
      <c r="L295" s="225"/>
      <c r="M295" s="226" t="s">
        <v>1</v>
      </c>
      <c r="N295" s="227" t="s">
        <v>44</v>
      </c>
      <c r="O295" s="91"/>
      <c r="P295" s="228">
        <f>O295*H295</f>
        <v>0</v>
      </c>
      <c r="Q295" s="228">
        <v>0.0060000000000000001</v>
      </c>
      <c r="R295" s="228">
        <f>Q295*H295</f>
        <v>0.192</v>
      </c>
      <c r="S295" s="228">
        <v>0</v>
      </c>
      <c r="T295" s="229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0" t="s">
        <v>147</v>
      </c>
      <c r="AT295" s="230" t="s">
        <v>142</v>
      </c>
      <c r="AU295" s="230" t="s">
        <v>89</v>
      </c>
      <c r="AY295" s="17" t="s">
        <v>140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7" t="s">
        <v>87</v>
      </c>
      <c r="BK295" s="231">
        <f>ROUND(I295*H295,2)</f>
        <v>0</v>
      </c>
      <c r="BL295" s="17" t="s">
        <v>148</v>
      </c>
      <c r="BM295" s="230" t="s">
        <v>431</v>
      </c>
    </row>
    <row r="296" s="2" customFormat="1">
      <c r="A296" s="38"/>
      <c r="B296" s="39"/>
      <c r="C296" s="40"/>
      <c r="D296" s="232" t="s">
        <v>150</v>
      </c>
      <c r="E296" s="40"/>
      <c r="F296" s="233" t="s">
        <v>430</v>
      </c>
      <c r="G296" s="40"/>
      <c r="H296" s="40"/>
      <c r="I296" s="234"/>
      <c r="J296" s="40"/>
      <c r="K296" s="40"/>
      <c r="L296" s="44"/>
      <c r="M296" s="235"/>
      <c r="N296" s="236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150</v>
      </c>
      <c r="AU296" s="17" t="s">
        <v>89</v>
      </c>
    </row>
    <row r="297" s="2" customFormat="1" ht="16.5" customHeight="1">
      <c r="A297" s="38"/>
      <c r="B297" s="39"/>
      <c r="C297" s="259" t="s">
        <v>432</v>
      </c>
      <c r="D297" s="259" t="s">
        <v>155</v>
      </c>
      <c r="E297" s="260" t="s">
        <v>433</v>
      </c>
      <c r="F297" s="261" t="s">
        <v>434</v>
      </c>
      <c r="G297" s="262" t="s">
        <v>227</v>
      </c>
      <c r="H297" s="263">
        <v>2</v>
      </c>
      <c r="I297" s="264"/>
      <c r="J297" s="265">
        <f>ROUND(I297*H297,2)</f>
        <v>0</v>
      </c>
      <c r="K297" s="261" t="s">
        <v>146</v>
      </c>
      <c r="L297" s="44"/>
      <c r="M297" s="266" t="s">
        <v>1</v>
      </c>
      <c r="N297" s="267" t="s">
        <v>44</v>
      </c>
      <c r="O297" s="91"/>
      <c r="P297" s="228">
        <f>O297*H297</f>
        <v>0</v>
      </c>
      <c r="Q297" s="228">
        <v>0.00069999999999999999</v>
      </c>
      <c r="R297" s="228">
        <f>Q297*H297</f>
        <v>0.0014</v>
      </c>
      <c r="S297" s="228">
        <v>0</v>
      </c>
      <c r="T297" s="229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0" t="s">
        <v>148</v>
      </c>
      <c r="AT297" s="230" t="s">
        <v>155</v>
      </c>
      <c r="AU297" s="230" t="s">
        <v>89</v>
      </c>
      <c r="AY297" s="17" t="s">
        <v>140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7" t="s">
        <v>87</v>
      </c>
      <c r="BK297" s="231">
        <f>ROUND(I297*H297,2)</f>
        <v>0</v>
      </c>
      <c r="BL297" s="17" t="s">
        <v>148</v>
      </c>
      <c r="BM297" s="230" t="s">
        <v>435</v>
      </c>
    </row>
    <row r="298" s="2" customFormat="1">
      <c r="A298" s="38"/>
      <c r="B298" s="39"/>
      <c r="C298" s="40"/>
      <c r="D298" s="232" t="s">
        <v>150</v>
      </c>
      <c r="E298" s="40"/>
      <c r="F298" s="233" t="s">
        <v>436</v>
      </c>
      <c r="G298" s="40"/>
      <c r="H298" s="40"/>
      <c r="I298" s="234"/>
      <c r="J298" s="40"/>
      <c r="K298" s="40"/>
      <c r="L298" s="44"/>
      <c r="M298" s="235"/>
      <c r="N298" s="236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150</v>
      </c>
      <c r="AU298" s="17" t="s">
        <v>89</v>
      </c>
    </row>
    <row r="299" s="2" customFormat="1" ht="16.5" customHeight="1">
      <c r="A299" s="38"/>
      <c r="B299" s="39"/>
      <c r="C299" s="218" t="s">
        <v>437</v>
      </c>
      <c r="D299" s="218" t="s">
        <v>142</v>
      </c>
      <c r="E299" s="219" t="s">
        <v>438</v>
      </c>
      <c r="F299" s="220" t="s">
        <v>439</v>
      </c>
      <c r="G299" s="221" t="s">
        <v>227</v>
      </c>
      <c r="H299" s="222">
        <v>1</v>
      </c>
      <c r="I299" s="223"/>
      <c r="J299" s="224">
        <f>ROUND(I299*H299,2)</f>
        <v>0</v>
      </c>
      <c r="K299" s="220" t="s">
        <v>159</v>
      </c>
      <c r="L299" s="225"/>
      <c r="M299" s="226" t="s">
        <v>1</v>
      </c>
      <c r="N299" s="227" t="s">
        <v>44</v>
      </c>
      <c r="O299" s="91"/>
      <c r="P299" s="228">
        <f>O299*H299</f>
        <v>0</v>
      </c>
      <c r="Q299" s="228">
        <v>0.0035000000000000001</v>
      </c>
      <c r="R299" s="228">
        <f>Q299*H299</f>
        <v>0.0035000000000000001</v>
      </c>
      <c r="S299" s="228">
        <v>0</v>
      </c>
      <c r="T299" s="229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0" t="s">
        <v>147</v>
      </c>
      <c r="AT299" s="230" t="s">
        <v>142</v>
      </c>
      <c r="AU299" s="230" t="s">
        <v>89</v>
      </c>
      <c r="AY299" s="17" t="s">
        <v>140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7" t="s">
        <v>87</v>
      </c>
      <c r="BK299" s="231">
        <f>ROUND(I299*H299,2)</f>
        <v>0</v>
      </c>
      <c r="BL299" s="17" t="s">
        <v>148</v>
      </c>
      <c r="BM299" s="230" t="s">
        <v>440</v>
      </c>
    </row>
    <row r="300" s="2" customFormat="1">
      <c r="A300" s="38"/>
      <c r="B300" s="39"/>
      <c r="C300" s="40"/>
      <c r="D300" s="232" t="s">
        <v>150</v>
      </c>
      <c r="E300" s="40"/>
      <c r="F300" s="233" t="s">
        <v>439</v>
      </c>
      <c r="G300" s="40"/>
      <c r="H300" s="40"/>
      <c r="I300" s="234"/>
      <c r="J300" s="40"/>
      <c r="K300" s="40"/>
      <c r="L300" s="44"/>
      <c r="M300" s="235"/>
      <c r="N300" s="236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150</v>
      </c>
      <c r="AU300" s="17" t="s">
        <v>89</v>
      </c>
    </row>
    <row r="301" s="2" customFormat="1" ht="16.5" customHeight="1">
      <c r="A301" s="38"/>
      <c r="B301" s="39"/>
      <c r="C301" s="218" t="s">
        <v>441</v>
      </c>
      <c r="D301" s="218" t="s">
        <v>142</v>
      </c>
      <c r="E301" s="219" t="s">
        <v>442</v>
      </c>
      <c r="F301" s="220" t="s">
        <v>443</v>
      </c>
      <c r="G301" s="221" t="s">
        <v>227</v>
      </c>
      <c r="H301" s="222">
        <v>1</v>
      </c>
      <c r="I301" s="223"/>
      <c r="J301" s="224">
        <f>ROUND(I301*H301,2)</f>
        <v>0</v>
      </c>
      <c r="K301" s="220" t="s">
        <v>159</v>
      </c>
      <c r="L301" s="225"/>
      <c r="M301" s="226" t="s">
        <v>1</v>
      </c>
      <c r="N301" s="227" t="s">
        <v>44</v>
      </c>
      <c r="O301" s="91"/>
      <c r="P301" s="228">
        <f>O301*H301</f>
        <v>0</v>
      </c>
      <c r="Q301" s="228">
        <v>0.0025000000000000001</v>
      </c>
      <c r="R301" s="228">
        <f>Q301*H301</f>
        <v>0.0025000000000000001</v>
      </c>
      <c r="S301" s="228">
        <v>0</v>
      </c>
      <c r="T301" s="229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0" t="s">
        <v>147</v>
      </c>
      <c r="AT301" s="230" t="s">
        <v>142</v>
      </c>
      <c r="AU301" s="230" t="s">
        <v>89</v>
      </c>
      <c r="AY301" s="17" t="s">
        <v>140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7" t="s">
        <v>87</v>
      </c>
      <c r="BK301" s="231">
        <f>ROUND(I301*H301,2)</f>
        <v>0</v>
      </c>
      <c r="BL301" s="17" t="s">
        <v>148</v>
      </c>
      <c r="BM301" s="230" t="s">
        <v>444</v>
      </c>
    </row>
    <row r="302" s="2" customFormat="1">
      <c r="A302" s="38"/>
      <c r="B302" s="39"/>
      <c r="C302" s="40"/>
      <c r="D302" s="232" t="s">
        <v>150</v>
      </c>
      <c r="E302" s="40"/>
      <c r="F302" s="233" t="s">
        <v>443</v>
      </c>
      <c r="G302" s="40"/>
      <c r="H302" s="40"/>
      <c r="I302" s="234"/>
      <c r="J302" s="40"/>
      <c r="K302" s="40"/>
      <c r="L302" s="44"/>
      <c r="M302" s="235"/>
      <c r="N302" s="236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150</v>
      </c>
      <c r="AU302" s="17" t="s">
        <v>89</v>
      </c>
    </row>
    <row r="303" s="2" customFormat="1" ht="16.5" customHeight="1">
      <c r="A303" s="38"/>
      <c r="B303" s="39"/>
      <c r="C303" s="259" t="s">
        <v>445</v>
      </c>
      <c r="D303" s="259" t="s">
        <v>155</v>
      </c>
      <c r="E303" s="260" t="s">
        <v>446</v>
      </c>
      <c r="F303" s="261" t="s">
        <v>447</v>
      </c>
      <c r="G303" s="262" t="s">
        <v>227</v>
      </c>
      <c r="H303" s="263">
        <v>2</v>
      </c>
      <c r="I303" s="264"/>
      <c r="J303" s="265">
        <f>ROUND(I303*H303,2)</f>
        <v>0</v>
      </c>
      <c r="K303" s="261" t="s">
        <v>146</v>
      </c>
      <c r="L303" s="44"/>
      <c r="M303" s="266" t="s">
        <v>1</v>
      </c>
      <c r="N303" s="267" t="s">
        <v>44</v>
      </c>
      <c r="O303" s="91"/>
      <c r="P303" s="228">
        <f>O303*H303</f>
        <v>0</v>
      </c>
      <c r="Q303" s="228">
        <v>0.10940999999999999</v>
      </c>
      <c r="R303" s="228">
        <f>Q303*H303</f>
        <v>0.21881999999999999</v>
      </c>
      <c r="S303" s="228">
        <v>0</v>
      </c>
      <c r="T303" s="229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0" t="s">
        <v>148</v>
      </c>
      <c r="AT303" s="230" t="s">
        <v>155</v>
      </c>
      <c r="AU303" s="230" t="s">
        <v>89</v>
      </c>
      <c r="AY303" s="17" t="s">
        <v>140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7" t="s">
        <v>87</v>
      </c>
      <c r="BK303" s="231">
        <f>ROUND(I303*H303,2)</f>
        <v>0</v>
      </c>
      <c r="BL303" s="17" t="s">
        <v>148</v>
      </c>
      <c r="BM303" s="230" t="s">
        <v>448</v>
      </c>
    </row>
    <row r="304" s="2" customFormat="1">
      <c r="A304" s="38"/>
      <c r="B304" s="39"/>
      <c r="C304" s="40"/>
      <c r="D304" s="232" t="s">
        <v>150</v>
      </c>
      <c r="E304" s="40"/>
      <c r="F304" s="233" t="s">
        <v>449</v>
      </c>
      <c r="G304" s="40"/>
      <c r="H304" s="40"/>
      <c r="I304" s="234"/>
      <c r="J304" s="40"/>
      <c r="K304" s="40"/>
      <c r="L304" s="44"/>
      <c r="M304" s="235"/>
      <c r="N304" s="236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150</v>
      </c>
      <c r="AU304" s="17" t="s">
        <v>89</v>
      </c>
    </row>
    <row r="305" s="2" customFormat="1" ht="16.5" customHeight="1">
      <c r="A305" s="38"/>
      <c r="B305" s="39"/>
      <c r="C305" s="218" t="s">
        <v>450</v>
      </c>
      <c r="D305" s="218" t="s">
        <v>142</v>
      </c>
      <c r="E305" s="219" t="s">
        <v>451</v>
      </c>
      <c r="F305" s="220" t="s">
        <v>452</v>
      </c>
      <c r="G305" s="221" t="s">
        <v>227</v>
      </c>
      <c r="H305" s="222">
        <v>2</v>
      </c>
      <c r="I305" s="223"/>
      <c r="J305" s="224">
        <f>ROUND(I305*H305,2)</f>
        <v>0</v>
      </c>
      <c r="K305" s="220" t="s">
        <v>146</v>
      </c>
      <c r="L305" s="225"/>
      <c r="M305" s="226" t="s">
        <v>1</v>
      </c>
      <c r="N305" s="227" t="s">
        <v>44</v>
      </c>
      <c r="O305" s="91"/>
      <c r="P305" s="228">
        <f>O305*H305</f>
        <v>0</v>
      </c>
      <c r="Q305" s="228">
        <v>0.0061000000000000004</v>
      </c>
      <c r="R305" s="228">
        <f>Q305*H305</f>
        <v>0.012200000000000001</v>
      </c>
      <c r="S305" s="228">
        <v>0</v>
      </c>
      <c r="T305" s="229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0" t="s">
        <v>147</v>
      </c>
      <c r="AT305" s="230" t="s">
        <v>142</v>
      </c>
      <c r="AU305" s="230" t="s">
        <v>89</v>
      </c>
      <c r="AY305" s="17" t="s">
        <v>140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7" t="s">
        <v>87</v>
      </c>
      <c r="BK305" s="231">
        <f>ROUND(I305*H305,2)</f>
        <v>0</v>
      </c>
      <c r="BL305" s="17" t="s">
        <v>148</v>
      </c>
      <c r="BM305" s="230" t="s">
        <v>453</v>
      </c>
    </row>
    <row r="306" s="2" customFormat="1">
      <c r="A306" s="38"/>
      <c r="B306" s="39"/>
      <c r="C306" s="40"/>
      <c r="D306" s="232" t="s">
        <v>150</v>
      </c>
      <c r="E306" s="40"/>
      <c r="F306" s="233" t="s">
        <v>452</v>
      </c>
      <c r="G306" s="40"/>
      <c r="H306" s="40"/>
      <c r="I306" s="234"/>
      <c r="J306" s="40"/>
      <c r="K306" s="40"/>
      <c r="L306" s="44"/>
      <c r="M306" s="235"/>
      <c r="N306" s="236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150</v>
      </c>
      <c r="AU306" s="17" t="s">
        <v>89</v>
      </c>
    </row>
    <row r="307" s="2" customFormat="1" ht="16.5" customHeight="1">
      <c r="A307" s="38"/>
      <c r="B307" s="39"/>
      <c r="C307" s="218" t="s">
        <v>454</v>
      </c>
      <c r="D307" s="218" t="s">
        <v>142</v>
      </c>
      <c r="E307" s="219" t="s">
        <v>455</v>
      </c>
      <c r="F307" s="220" t="s">
        <v>456</v>
      </c>
      <c r="G307" s="221" t="s">
        <v>227</v>
      </c>
      <c r="H307" s="222">
        <v>2</v>
      </c>
      <c r="I307" s="223"/>
      <c r="J307" s="224">
        <f>ROUND(I307*H307,2)</f>
        <v>0</v>
      </c>
      <c r="K307" s="220" t="s">
        <v>146</v>
      </c>
      <c r="L307" s="225"/>
      <c r="M307" s="226" t="s">
        <v>1</v>
      </c>
      <c r="N307" s="227" t="s">
        <v>44</v>
      </c>
      <c r="O307" s="91"/>
      <c r="P307" s="228">
        <f>O307*H307</f>
        <v>0</v>
      </c>
      <c r="Q307" s="228">
        <v>0.00010000000000000001</v>
      </c>
      <c r="R307" s="228">
        <f>Q307*H307</f>
        <v>0.00020000000000000001</v>
      </c>
      <c r="S307" s="228">
        <v>0</v>
      </c>
      <c r="T307" s="229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0" t="s">
        <v>147</v>
      </c>
      <c r="AT307" s="230" t="s">
        <v>142</v>
      </c>
      <c r="AU307" s="230" t="s">
        <v>89</v>
      </c>
      <c r="AY307" s="17" t="s">
        <v>140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7" t="s">
        <v>87</v>
      </c>
      <c r="BK307" s="231">
        <f>ROUND(I307*H307,2)</f>
        <v>0</v>
      </c>
      <c r="BL307" s="17" t="s">
        <v>148</v>
      </c>
      <c r="BM307" s="230" t="s">
        <v>457</v>
      </c>
    </row>
    <row r="308" s="2" customFormat="1">
      <c r="A308" s="38"/>
      <c r="B308" s="39"/>
      <c r="C308" s="40"/>
      <c r="D308" s="232" t="s">
        <v>150</v>
      </c>
      <c r="E308" s="40"/>
      <c r="F308" s="233" t="s">
        <v>456</v>
      </c>
      <c r="G308" s="40"/>
      <c r="H308" s="40"/>
      <c r="I308" s="234"/>
      <c r="J308" s="40"/>
      <c r="K308" s="40"/>
      <c r="L308" s="44"/>
      <c r="M308" s="235"/>
      <c r="N308" s="236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150</v>
      </c>
      <c r="AU308" s="17" t="s">
        <v>89</v>
      </c>
    </row>
    <row r="309" s="2" customFormat="1" ht="16.5" customHeight="1">
      <c r="A309" s="38"/>
      <c r="B309" s="39"/>
      <c r="C309" s="259" t="s">
        <v>458</v>
      </c>
      <c r="D309" s="259" t="s">
        <v>155</v>
      </c>
      <c r="E309" s="260" t="s">
        <v>459</v>
      </c>
      <c r="F309" s="261" t="s">
        <v>460</v>
      </c>
      <c r="G309" s="262" t="s">
        <v>158</v>
      </c>
      <c r="H309" s="263">
        <v>1.5</v>
      </c>
      <c r="I309" s="264"/>
      <c r="J309" s="265">
        <f>ROUND(I309*H309,2)</f>
        <v>0</v>
      </c>
      <c r="K309" s="261" t="s">
        <v>159</v>
      </c>
      <c r="L309" s="44"/>
      <c r="M309" s="266" t="s">
        <v>1</v>
      </c>
      <c r="N309" s="267" t="s">
        <v>44</v>
      </c>
      <c r="O309" s="91"/>
      <c r="P309" s="228">
        <f>O309*H309</f>
        <v>0</v>
      </c>
      <c r="Q309" s="228">
        <v>0.00059999999999999995</v>
      </c>
      <c r="R309" s="228">
        <f>Q309*H309</f>
        <v>0.00089999999999999998</v>
      </c>
      <c r="S309" s="228">
        <v>0</v>
      </c>
      <c r="T309" s="229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0" t="s">
        <v>148</v>
      </c>
      <c r="AT309" s="230" t="s">
        <v>155</v>
      </c>
      <c r="AU309" s="230" t="s">
        <v>89</v>
      </c>
      <c r="AY309" s="17" t="s">
        <v>140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7" t="s">
        <v>87</v>
      </c>
      <c r="BK309" s="231">
        <f>ROUND(I309*H309,2)</f>
        <v>0</v>
      </c>
      <c r="BL309" s="17" t="s">
        <v>148</v>
      </c>
      <c r="BM309" s="230" t="s">
        <v>461</v>
      </c>
    </row>
    <row r="310" s="2" customFormat="1">
      <c r="A310" s="38"/>
      <c r="B310" s="39"/>
      <c r="C310" s="40"/>
      <c r="D310" s="232" t="s">
        <v>150</v>
      </c>
      <c r="E310" s="40"/>
      <c r="F310" s="233" t="s">
        <v>462</v>
      </c>
      <c r="G310" s="40"/>
      <c r="H310" s="40"/>
      <c r="I310" s="234"/>
      <c r="J310" s="40"/>
      <c r="K310" s="40"/>
      <c r="L310" s="44"/>
      <c r="M310" s="235"/>
      <c r="N310" s="236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150</v>
      </c>
      <c r="AU310" s="17" t="s">
        <v>89</v>
      </c>
    </row>
    <row r="311" s="13" customFormat="1">
      <c r="A311" s="13"/>
      <c r="B311" s="237"/>
      <c r="C311" s="238"/>
      <c r="D311" s="232" t="s">
        <v>151</v>
      </c>
      <c r="E311" s="239" t="s">
        <v>1</v>
      </c>
      <c r="F311" s="240" t="s">
        <v>463</v>
      </c>
      <c r="G311" s="238"/>
      <c r="H311" s="241">
        <v>1.5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7" t="s">
        <v>151</v>
      </c>
      <c r="AU311" s="247" t="s">
        <v>89</v>
      </c>
      <c r="AV311" s="13" t="s">
        <v>89</v>
      </c>
      <c r="AW311" s="13" t="s">
        <v>33</v>
      </c>
      <c r="AX311" s="13" t="s">
        <v>87</v>
      </c>
      <c r="AY311" s="247" t="s">
        <v>140</v>
      </c>
    </row>
    <row r="312" s="2" customFormat="1" ht="16.5" customHeight="1">
      <c r="A312" s="38"/>
      <c r="B312" s="39"/>
      <c r="C312" s="259" t="s">
        <v>464</v>
      </c>
      <c r="D312" s="259" t="s">
        <v>155</v>
      </c>
      <c r="E312" s="260" t="s">
        <v>465</v>
      </c>
      <c r="F312" s="261" t="s">
        <v>466</v>
      </c>
      <c r="G312" s="262" t="s">
        <v>158</v>
      </c>
      <c r="H312" s="263">
        <v>1.5</v>
      </c>
      <c r="I312" s="264"/>
      <c r="J312" s="265">
        <f>ROUND(I312*H312,2)</f>
        <v>0</v>
      </c>
      <c r="K312" s="261" t="s">
        <v>159</v>
      </c>
      <c r="L312" s="44"/>
      <c r="M312" s="266" t="s">
        <v>1</v>
      </c>
      <c r="N312" s="267" t="s">
        <v>44</v>
      </c>
      <c r="O312" s="91"/>
      <c r="P312" s="228">
        <f>O312*H312</f>
        <v>0</v>
      </c>
      <c r="Q312" s="228">
        <v>1.0000000000000001E-05</v>
      </c>
      <c r="R312" s="228">
        <f>Q312*H312</f>
        <v>1.5000000000000002E-05</v>
      </c>
      <c r="S312" s="228">
        <v>0</v>
      </c>
      <c r="T312" s="229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0" t="s">
        <v>148</v>
      </c>
      <c r="AT312" s="230" t="s">
        <v>155</v>
      </c>
      <c r="AU312" s="230" t="s">
        <v>89</v>
      </c>
      <c r="AY312" s="17" t="s">
        <v>140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7" t="s">
        <v>87</v>
      </c>
      <c r="BK312" s="231">
        <f>ROUND(I312*H312,2)</f>
        <v>0</v>
      </c>
      <c r="BL312" s="17" t="s">
        <v>148</v>
      </c>
      <c r="BM312" s="230" t="s">
        <v>467</v>
      </c>
    </row>
    <row r="313" s="2" customFormat="1">
      <c r="A313" s="38"/>
      <c r="B313" s="39"/>
      <c r="C313" s="40"/>
      <c r="D313" s="232" t="s">
        <v>150</v>
      </c>
      <c r="E313" s="40"/>
      <c r="F313" s="233" t="s">
        <v>468</v>
      </c>
      <c r="G313" s="40"/>
      <c r="H313" s="40"/>
      <c r="I313" s="234"/>
      <c r="J313" s="40"/>
      <c r="K313" s="40"/>
      <c r="L313" s="44"/>
      <c r="M313" s="235"/>
      <c r="N313" s="236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150</v>
      </c>
      <c r="AU313" s="17" t="s">
        <v>89</v>
      </c>
    </row>
    <row r="314" s="13" customFormat="1">
      <c r="A314" s="13"/>
      <c r="B314" s="237"/>
      <c r="C314" s="238"/>
      <c r="D314" s="232" t="s">
        <v>151</v>
      </c>
      <c r="E314" s="239" t="s">
        <v>1</v>
      </c>
      <c r="F314" s="240" t="s">
        <v>463</v>
      </c>
      <c r="G314" s="238"/>
      <c r="H314" s="241">
        <v>1.5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7" t="s">
        <v>151</v>
      </c>
      <c r="AU314" s="247" t="s">
        <v>89</v>
      </c>
      <c r="AV314" s="13" t="s">
        <v>89</v>
      </c>
      <c r="AW314" s="13" t="s">
        <v>33</v>
      </c>
      <c r="AX314" s="13" t="s">
        <v>87</v>
      </c>
      <c r="AY314" s="247" t="s">
        <v>140</v>
      </c>
    </row>
    <row r="315" s="2" customFormat="1" ht="16.5" customHeight="1">
      <c r="A315" s="38"/>
      <c r="B315" s="39"/>
      <c r="C315" s="259" t="s">
        <v>469</v>
      </c>
      <c r="D315" s="259" t="s">
        <v>155</v>
      </c>
      <c r="E315" s="260" t="s">
        <v>470</v>
      </c>
      <c r="F315" s="261" t="s">
        <v>471</v>
      </c>
      <c r="G315" s="262" t="s">
        <v>183</v>
      </c>
      <c r="H315" s="263">
        <v>164.40000000000001</v>
      </c>
      <c r="I315" s="264"/>
      <c r="J315" s="265">
        <f>ROUND(I315*H315,2)</f>
        <v>0</v>
      </c>
      <c r="K315" s="261" t="s">
        <v>159</v>
      </c>
      <c r="L315" s="44"/>
      <c r="M315" s="266" t="s">
        <v>1</v>
      </c>
      <c r="N315" s="267" t="s">
        <v>44</v>
      </c>
      <c r="O315" s="91"/>
      <c r="P315" s="228">
        <f>O315*H315</f>
        <v>0</v>
      </c>
      <c r="Q315" s="228">
        <v>0.15540000000000001</v>
      </c>
      <c r="R315" s="228">
        <f>Q315*H315</f>
        <v>25.547760000000004</v>
      </c>
      <c r="S315" s="228">
        <v>0</v>
      </c>
      <c r="T315" s="229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0" t="s">
        <v>148</v>
      </c>
      <c r="AT315" s="230" t="s">
        <v>155</v>
      </c>
      <c r="AU315" s="230" t="s">
        <v>89</v>
      </c>
      <c r="AY315" s="17" t="s">
        <v>140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7" t="s">
        <v>87</v>
      </c>
      <c r="BK315" s="231">
        <f>ROUND(I315*H315,2)</f>
        <v>0</v>
      </c>
      <c r="BL315" s="17" t="s">
        <v>148</v>
      </c>
      <c r="BM315" s="230" t="s">
        <v>472</v>
      </c>
    </row>
    <row r="316" s="2" customFormat="1">
      <c r="A316" s="38"/>
      <c r="B316" s="39"/>
      <c r="C316" s="40"/>
      <c r="D316" s="232" t="s">
        <v>150</v>
      </c>
      <c r="E316" s="40"/>
      <c r="F316" s="233" t="s">
        <v>473</v>
      </c>
      <c r="G316" s="40"/>
      <c r="H316" s="40"/>
      <c r="I316" s="234"/>
      <c r="J316" s="40"/>
      <c r="K316" s="40"/>
      <c r="L316" s="44"/>
      <c r="M316" s="235"/>
      <c r="N316" s="236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150</v>
      </c>
      <c r="AU316" s="17" t="s">
        <v>89</v>
      </c>
    </row>
    <row r="317" s="13" customFormat="1">
      <c r="A317" s="13"/>
      <c r="B317" s="237"/>
      <c r="C317" s="238"/>
      <c r="D317" s="232" t="s">
        <v>151</v>
      </c>
      <c r="E317" s="239" t="s">
        <v>1</v>
      </c>
      <c r="F317" s="240" t="s">
        <v>474</v>
      </c>
      <c r="G317" s="238"/>
      <c r="H317" s="241">
        <v>164.40000000000001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7" t="s">
        <v>151</v>
      </c>
      <c r="AU317" s="247" t="s">
        <v>89</v>
      </c>
      <c r="AV317" s="13" t="s">
        <v>89</v>
      </c>
      <c r="AW317" s="13" t="s">
        <v>33</v>
      </c>
      <c r="AX317" s="13" t="s">
        <v>87</v>
      </c>
      <c r="AY317" s="247" t="s">
        <v>140</v>
      </c>
    </row>
    <row r="318" s="2" customFormat="1" ht="16.5" customHeight="1">
      <c r="A318" s="38"/>
      <c r="B318" s="39"/>
      <c r="C318" s="218" t="s">
        <v>475</v>
      </c>
      <c r="D318" s="218" t="s">
        <v>142</v>
      </c>
      <c r="E318" s="219" t="s">
        <v>476</v>
      </c>
      <c r="F318" s="220" t="s">
        <v>477</v>
      </c>
      <c r="G318" s="221" t="s">
        <v>183</v>
      </c>
      <c r="H318" s="222">
        <v>131.172</v>
      </c>
      <c r="I318" s="223"/>
      <c r="J318" s="224">
        <f>ROUND(I318*H318,2)</f>
        <v>0</v>
      </c>
      <c r="K318" s="220" t="s">
        <v>159</v>
      </c>
      <c r="L318" s="225"/>
      <c r="M318" s="226" t="s">
        <v>1</v>
      </c>
      <c r="N318" s="227" t="s">
        <v>44</v>
      </c>
      <c r="O318" s="91"/>
      <c r="P318" s="228">
        <f>O318*H318</f>
        <v>0</v>
      </c>
      <c r="Q318" s="228">
        <v>0.080000000000000002</v>
      </c>
      <c r="R318" s="228">
        <f>Q318*H318</f>
        <v>10.49376</v>
      </c>
      <c r="S318" s="228">
        <v>0</v>
      </c>
      <c r="T318" s="229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0" t="s">
        <v>147</v>
      </c>
      <c r="AT318" s="230" t="s">
        <v>142</v>
      </c>
      <c r="AU318" s="230" t="s">
        <v>89</v>
      </c>
      <c r="AY318" s="17" t="s">
        <v>140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7" t="s">
        <v>87</v>
      </c>
      <c r="BK318" s="231">
        <f>ROUND(I318*H318,2)</f>
        <v>0</v>
      </c>
      <c r="BL318" s="17" t="s">
        <v>148</v>
      </c>
      <c r="BM318" s="230" t="s">
        <v>478</v>
      </c>
    </row>
    <row r="319" s="2" customFormat="1">
      <c r="A319" s="38"/>
      <c r="B319" s="39"/>
      <c r="C319" s="40"/>
      <c r="D319" s="232" t="s">
        <v>150</v>
      </c>
      <c r="E319" s="40"/>
      <c r="F319" s="233" t="s">
        <v>477</v>
      </c>
      <c r="G319" s="40"/>
      <c r="H319" s="40"/>
      <c r="I319" s="234"/>
      <c r="J319" s="40"/>
      <c r="K319" s="40"/>
      <c r="L319" s="44"/>
      <c r="M319" s="235"/>
      <c r="N319" s="236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150</v>
      </c>
      <c r="AU319" s="17" t="s">
        <v>89</v>
      </c>
    </row>
    <row r="320" s="13" customFormat="1">
      <c r="A320" s="13"/>
      <c r="B320" s="237"/>
      <c r="C320" s="238"/>
      <c r="D320" s="232" t="s">
        <v>151</v>
      </c>
      <c r="E320" s="239" t="s">
        <v>1</v>
      </c>
      <c r="F320" s="240" t="s">
        <v>479</v>
      </c>
      <c r="G320" s="238"/>
      <c r="H320" s="241">
        <v>128.59999999999999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7" t="s">
        <v>151</v>
      </c>
      <c r="AU320" s="247" t="s">
        <v>89</v>
      </c>
      <c r="AV320" s="13" t="s">
        <v>89</v>
      </c>
      <c r="AW320" s="13" t="s">
        <v>33</v>
      </c>
      <c r="AX320" s="13" t="s">
        <v>87</v>
      </c>
      <c r="AY320" s="247" t="s">
        <v>140</v>
      </c>
    </row>
    <row r="321" s="13" customFormat="1">
      <c r="A321" s="13"/>
      <c r="B321" s="237"/>
      <c r="C321" s="238"/>
      <c r="D321" s="232" t="s">
        <v>151</v>
      </c>
      <c r="E321" s="238"/>
      <c r="F321" s="240" t="s">
        <v>480</v>
      </c>
      <c r="G321" s="238"/>
      <c r="H321" s="241">
        <v>131.172</v>
      </c>
      <c r="I321" s="242"/>
      <c r="J321" s="238"/>
      <c r="K321" s="238"/>
      <c r="L321" s="243"/>
      <c r="M321" s="244"/>
      <c r="N321" s="245"/>
      <c r="O321" s="245"/>
      <c r="P321" s="245"/>
      <c r="Q321" s="245"/>
      <c r="R321" s="245"/>
      <c r="S321" s="245"/>
      <c r="T321" s="24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7" t="s">
        <v>151</v>
      </c>
      <c r="AU321" s="247" t="s">
        <v>89</v>
      </c>
      <c r="AV321" s="13" t="s">
        <v>89</v>
      </c>
      <c r="AW321" s="13" t="s">
        <v>4</v>
      </c>
      <c r="AX321" s="13" t="s">
        <v>87</v>
      </c>
      <c r="AY321" s="247" t="s">
        <v>140</v>
      </c>
    </row>
    <row r="322" s="2" customFormat="1" ht="16.5" customHeight="1">
      <c r="A322" s="38"/>
      <c r="B322" s="39"/>
      <c r="C322" s="218" t="s">
        <v>481</v>
      </c>
      <c r="D322" s="218" t="s">
        <v>142</v>
      </c>
      <c r="E322" s="219" t="s">
        <v>482</v>
      </c>
      <c r="F322" s="220" t="s">
        <v>483</v>
      </c>
      <c r="G322" s="221" t="s">
        <v>183</v>
      </c>
      <c r="H322" s="222">
        <v>36.515999999999998</v>
      </c>
      <c r="I322" s="223"/>
      <c r="J322" s="224">
        <f>ROUND(I322*H322,2)</f>
        <v>0</v>
      </c>
      <c r="K322" s="220" t="s">
        <v>159</v>
      </c>
      <c r="L322" s="225"/>
      <c r="M322" s="226" t="s">
        <v>1</v>
      </c>
      <c r="N322" s="227" t="s">
        <v>44</v>
      </c>
      <c r="O322" s="91"/>
      <c r="P322" s="228">
        <f>O322*H322</f>
        <v>0</v>
      </c>
      <c r="Q322" s="228">
        <v>0.048300000000000003</v>
      </c>
      <c r="R322" s="228">
        <f>Q322*H322</f>
        <v>1.7637228</v>
      </c>
      <c r="S322" s="228">
        <v>0</v>
      </c>
      <c r="T322" s="229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0" t="s">
        <v>147</v>
      </c>
      <c r="AT322" s="230" t="s">
        <v>142</v>
      </c>
      <c r="AU322" s="230" t="s">
        <v>89</v>
      </c>
      <c r="AY322" s="17" t="s">
        <v>140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7" t="s">
        <v>87</v>
      </c>
      <c r="BK322" s="231">
        <f>ROUND(I322*H322,2)</f>
        <v>0</v>
      </c>
      <c r="BL322" s="17" t="s">
        <v>148</v>
      </c>
      <c r="BM322" s="230" t="s">
        <v>484</v>
      </c>
    </row>
    <row r="323" s="2" customFormat="1">
      <c r="A323" s="38"/>
      <c r="B323" s="39"/>
      <c r="C323" s="40"/>
      <c r="D323" s="232" t="s">
        <v>150</v>
      </c>
      <c r="E323" s="40"/>
      <c r="F323" s="233" t="s">
        <v>483</v>
      </c>
      <c r="G323" s="40"/>
      <c r="H323" s="40"/>
      <c r="I323" s="234"/>
      <c r="J323" s="40"/>
      <c r="K323" s="40"/>
      <c r="L323" s="44"/>
      <c r="M323" s="235"/>
      <c r="N323" s="236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150</v>
      </c>
      <c r="AU323" s="17" t="s">
        <v>89</v>
      </c>
    </row>
    <row r="324" s="13" customFormat="1">
      <c r="A324" s="13"/>
      <c r="B324" s="237"/>
      <c r="C324" s="238"/>
      <c r="D324" s="232" t="s">
        <v>151</v>
      </c>
      <c r="E324" s="239" t="s">
        <v>1</v>
      </c>
      <c r="F324" s="240" t="s">
        <v>485</v>
      </c>
      <c r="G324" s="238"/>
      <c r="H324" s="241">
        <v>35.799999999999997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7" t="s">
        <v>151</v>
      </c>
      <c r="AU324" s="247" t="s">
        <v>89</v>
      </c>
      <c r="AV324" s="13" t="s">
        <v>89</v>
      </c>
      <c r="AW324" s="13" t="s">
        <v>33</v>
      </c>
      <c r="AX324" s="13" t="s">
        <v>87</v>
      </c>
      <c r="AY324" s="247" t="s">
        <v>140</v>
      </c>
    </row>
    <row r="325" s="13" customFormat="1">
      <c r="A325" s="13"/>
      <c r="B325" s="237"/>
      <c r="C325" s="238"/>
      <c r="D325" s="232" t="s">
        <v>151</v>
      </c>
      <c r="E325" s="238"/>
      <c r="F325" s="240" t="s">
        <v>486</v>
      </c>
      <c r="G325" s="238"/>
      <c r="H325" s="241">
        <v>36.515999999999998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7" t="s">
        <v>151</v>
      </c>
      <c r="AU325" s="247" t="s">
        <v>89</v>
      </c>
      <c r="AV325" s="13" t="s">
        <v>89</v>
      </c>
      <c r="AW325" s="13" t="s">
        <v>4</v>
      </c>
      <c r="AX325" s="13" t="s">
        <v>87</v>
      </c>
      <c r="AY325" s="247" t="s">
        <v>140</v>
      </c>
    </row>
    <row r="326" s="2" customFormat="1" ht="16.5" customHeight="1">
      <c r="A326" s="38"/>
      <c r="B326" s="39"/>
      <c r="C326" s="218" t="s">
        <v>487</v>
      </c>
      <c r="D326" s="218" t="s">
        <v>142</v>
      </c>
      <c r="E326" s="219" t="s">
        <v>488</v>
      </c>
      <c r="F326" s="220" t="s">
        <v>489</v>
      </c>
      <c r="G326" s="221" t="s">
        <v>183</v>
      </c>
      <c r="H326" s="222">
        <v>8.1600000000000001</v>
      </c>
      <c r="I326" s="223"/>
      <c r="J326" s="224">
        <f>ROUND(I326*H326,2)</f>
        <v>0</v>
      </c>
      <c r="K326" s="220" t="s">
        <v>159</v>
      </c>
      <c r="L326" s="225"/>
      <c r="M326" s="226" t="s">
        <v>1</v>
      </c>
      <c r="N326" s="227" t="s">
        <v>44</v>
      </c>
      <c r="O326" s="91"/>
      <c r="P326" s="228">
        <f>O326*H326</f>
        <v>0</v>
      </c>
      <c r="Q326" s="228">
        <v>0.065670000000000006</v>
      </c>
      <c r="R326" s="228">
        <f>Q326*H326</f>
        <v>0.5358672000000001</v>
      </c>
      <c r="S326" s="228">
        <v>0</v>
      </c>
      <c r="T326" s="229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0" t="s">
        <v>147</v>
      </c>
      <c r="AT326" s="230" t="s">
        <v>142</v>
      </c>
      <c r="AU326" s="230" t="s">
        <v>89</v>
      </c>
      <c r="AY326" s="17" t="s">
        <v>140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7" t="s">
        <v>87</v>
      </c>
      <c r="BK326" s="231">
        <f>ROUND(I326*H326,2)</f>
        <v>0</v>
      </c>
      <c r="BL326" s="17" t="s">
        <v>148</v>
      </c>
      <c r="BM326" s="230" t="s">
        <v>490</v>
      </c>
    </row>
    <row r="327" s="2" customFormat="1">
      <c r="A327" s="38"/>
      <c r="B327" s="39"/>
      <c r="C327" s="40"/>
      <c r="D327" s="232" t="s">
        <v>150</v>
      </c>
      <c r="E327" s="40"/>
      <c r="F327" s="233" t="s">
        <v>489</v>
      </c>
      <c r="G327" s="40"/>
      <c r="H327" s="40"/>
      <c r="I327" s="234"/>
      <c r="J327" s="40"/>
      <c r="K327" s="40"/>
      <c r="L327" s="44"/>
      <c r="M327" s="235"/>
      <c r="N327" s="236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150</v>
      </c>
      <c r="AU327" s="17" t="s">
        <v>89</v>
      </c>
    </row>
    <row r="328" s="13" customFormat="1">
      <c r="A328" s="13"/>
      <c r="B328" s="237"/>
      <c r="C328" s="238"/>
      <c r="D328" s="232" t="s">
        <v>151</v>
      </c>
      <c r="E328" s="239" t="s">
        <v>1</v>
      </c>
      <c r="F328" s="240" t="s">
        <v>147</v>
      </c>
      <c r="G328" s="238"/>
      <c r="H328" s="241">
        <v>8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7" t="s">
        <v>151</v>
      </c>
      <c r="AU328" s="247" t="s">
        <v>89</v>
      </c>
      <c r="AV328" s="13" t="s">
        <v>89</v>
      </c>
      <c r="AW328" s="13" t="s">
        <v>33</v>
      </c>
      <c r="AX328" s="13" t="s">
        <v>87</v>
      </c>
      <c r="AY328" s="247" t="s">
        <v>140</v>
      </c>
    </row>
    <row r="329" s="13" customFormat="1">
      <c r="A329" s="13"/>
      <c r="B329" s="237"/>
      <c r="C329" s="238"/>
      <c r="D329" s="232" t="s">
        <v>151</v>
      </c>
      <c r="E329" s="238"/>
      <c r="F329" s="240" t="s">
        <v>491</v>
      </c>
      <c r="G329" s="238"/>
      <c r="H329" s="241">
        <v>8.1600000000000001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7" t="s">
        <v>151</v>
      </c>
      <c r="AU329" s="247" t="s">
        <v>89</v>
      </c>
      <c r="AV329" s="13" t="s">
        <v>89</v>
      </c>
      <c r="AW329" s="13" t="s">
        <v>4</v>
      </c>
      <c r="AX329" s="13" t="s">
        <v>87</v>
      </c>
      <c r="AY329" s="247" t="s">
        <v>140</v>
      </c>
    </row>
    <row r="330" s="2" customFormat="1" ht="16.5" customHeight="1">
      <c r="A330" s="38"/>
      <c r="B330" s="39"/>
      <c r="C330" s="218" t="s">
        <v>492</v>
      </c>
      <c r="D330" s="218" t="s">
        <v>142</v>
      </c>
      <c r="E330" s="219" t="s">
        <v>493</v>
      </c>
      <c r="F330" s="220" t="s">
        <v>494</v>
      </c>
      <c r="G330" s="221" t="s">
        <v>183</v>
      </c>
      <c r="H330" s="222">
        <v>8.1600000000000001</v>
      </c>
      <c r="I330" s="223"/>
      <c r="J330" s="224">
        <f>ROUND(I330*H330,2)</f>
        <v>0</v>
      </c>
      <c r="K330" s="220" t="s">
        <v>159</v>
      </c>
      <c r="L330" s="225"/>
      <c r="M330" s="226" t="s">
        <v>1</v>
      </c>
      <c r="N330" s="227" t="s">
        <v>44</v>
      </c>
      <c r="O330" s="91"/>
      <c r="P330" s="228">
        <f>O330*H330</f>
        <v>0</v>
      </c>
      <c r="Q330" s="228">
        <v>0.060999999999999999</v>
      </c>
      <c r="R330" s="228">
        <f>Q330*H330</f>
        <v>0.49775999999999998</v>
      </c>
      <c r="S330" s="228">
        <v>0</v>
      </c>
      <c r="T330" s="229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0" t="s">
        <v>147</v>
      </c>
      <c r="AT330" s="230" t="s">
        <v>142</v>
      </c>
      <c r="AU330" s="230" t="s">
        <v>89</v>
      </c>
      <c r="AY330" s="17" t="s">
        <v>140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7" t="s">
        <v>87</v>
      </c>
      <c r="BK330" s="231">
        <f>ROUND(I330*H330,2)</f>
        <v>0</v>
      </c>
      <c r="BL330" s="17" t="s">
        <v>148</v>
      </c>
      <c r="BM330" s="230" t="s">
        <v>495</v>
      </c>
    </row>
    <row r="331" s="2" customFormat="1">
      <c r="A331" s="38"/>
      <c r="B331" s="39"/>
      <c r="C331" s="40"/>
      <c r="D331" s="232" t="s">
        <v>150</v>
      </c>
      <c r="E331" s="40"/>
      <c r="F331" s="233" t="s">
        <v>494</v>
      </c>
      <c r="G331" s="40"/>
      <c r="H331" s="40"/>
      <c r="I331" s="234"/>
      <c r="J331" s="40"/>
      <c r="K331" s="40"/>
      <c r="L331" s="44"/>
      <c r="M331" s="235"/>
      <c r="N331" s="236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150</v>
      </c>
      <c r="AU331" s="17" t="s">
        <v>89</v>
      </c>
    </row>
    <row r="332" s="13" customFormat="1">
      <c r="A332" s="13"/>
      <c r="B332" s="237"/>
      <c r="C332" s="238"/>
      <c r="D332" s="232" t="s">
        <v>151</v>
      </c>
      <c r="E332" s="239" t="s">
        <v>1</v>
      </c>
      <c r="F332" s="240" t="s">
        <v>147</v>
      </c>
      <c r="G332" s="238"/>
      <c r="H332" s="241">
        <v>8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7" t="s">
        <v>151</v>
      </c>
      <c r="AU332" s="247" t="s">
        <v>89</v>
      </c>
      <c r="AV332" s="13" t="s">
        <v>89</v>
      </c>
      <c r="AW332" s="13" t="s">
        <v>33</v>
      </c>
      <c r="AX332" s="13" t="s">
        <v>87</v>
      </c>
      <c r="AY332" s="247" t="s">
        <v>140</v>
      </c>
    </row>
    <row r="333" s="13" customFormat="1">
      <c r="A333" s="13"/>
      <c r="B333" s="237"/>
      <c r="C333" s="238"/>
      <c r="D333" s="232" t="s">
        <v>151</v>
      </c>
      <c r="E333" s="238"/>
      <c r="F333" s="240" t="s">
        <v>491</v>
      </c>
      <c r="G333" s="238"/>
      <c r="H333" s="241">
        <v>8.1600000000000001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7" t="s">
        <v>151</v>
      </c>
      <c r="AU333" s="247" t="s">
        <v>89</v>
      </c>
      <c r="AV333" s="13" t="s">
        <v>89</v>
      </c>
      <c r="AW333" s="13" t="s">
        <v>4</v>
      </c>
      <c r="AX333" s="13" t="s">
        <v>87</v>
      </c>
      <c r="AY333" s="247" t="s">
        <v>140</v>
      </c>
    </row>
    <row r="334" s="2" customFormat="1" ht="16.5" customHeight="1">
      <c r="A334" s="38"/>
      <c r="B334" s="39"/>
      <c r="C334" s="259" t="s">
        <v>496</v>
      </c>
      <c r="D334" s="259" t="s">
        <v>155</v>
      </c>
      <c r="E334" s="260" t="s">
        <v>497</v>
      </c>
      <c r="F334" s="261" t="s">
        <v>498</v>
      </c>
      <c r="G334" s="262" t="s">
        <v>183</v>
      </c>
      <c r="H334" s="263">
        <v>119.40000000000001</v>
      </c>
      <c r="I334" s="264"/>
      <c r="J334" s="265">
        <f>ROUND(I334*H334,2)</f>
        <v>0</v>
      </c>
      <c r="K334" s="261" t="s">
        <v>159</v>
      </c>
      <c r="L334" s="44"/>
      <c r="M334" s="266" t="s">
        <v>1</v>
      </c>
      <c r="N334" s="267" t="s">
        <v>44</v>
      </c>
      <c r="O334" s="91"/>
      <c r="P334" s="228">
        <f>O334*H334</f>
        <v>0</v>
      </c>
      <c r="Q334" s="228">
        <v>0.1295</v>
      </c>
      <c r="R334" s="228">
        <f>Q334*H334</f>
        <v>15.462300000000001</v>
      </c>
      <c r="S334" s="228">
        <v>0</v>
      </c>
      <c r="T334" s="229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0" t="s">
        <v>148</v>
      </c>
      <c r="AT334" s="230" t="s">
        <v>155</v>
      </c>
      <c r="AU334" s="230" t="s">
        <v>89</v>
      </c>
      <c r="AY334" s="17" t="s">
        <v>140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7" t="s">
        <v>87</v>
      </c>
      <c r="BK334" s="231">
        <f>ROUND(I334*H334,2)</f>
        <v>0</v>
      </c>
      <c r="BL334" s="17" t="s">
        <v>148</v>
      </c>
      <c r="BM334" s="230" t="s">
        <v>499</v>
      </c>
    </row>
    <row r="335" s="2" customFormat="1">
      <c r="A335" s="38"/>
      <c r="B335" s="39"/>
      <c r="C335" s="40"/>
      <c r="D335" s="232" t="s">
        <v>150</v>
      </c>
      <c r="E335" s="40"/>
      <c r="F335" s="233" t="s">
        <v>500</v>
      </c>
      <c r="G335" s="40"/>
      <c r="H335" s="40"/>
      <c r="I335" s="234"/>
      <c r="J335" s="40"/>
      <c r="K335" s="40"/>
      <c r="L335" s="44"/>
      <c r="M335" s="235"/>
      <c r="N335" s="236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150</v>
      </c>
      <c r="AU335" s="17" t="s">
        <v>89</v>
      </c>
    </row>
    <row r="336" s="13" customFormat="1">
      <c r="A336" s="13"/>
      <c r="B336" s="237"/>
      <c r="C336" s="238"/>
      <c r="D336" s="232" t="s">
        <v>151</v>
      </c>
      <c r="E336" s="239" t="s">
        <v>1</v>
      </c>
      <c r="F336" s="240" t="s">
        <v>501</v>
      </c>
      <c r="G336" s="238"/>
      <c r="H336" s="241">
        <v>119.40000000000001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7" t="s">
        <v>151</v>
      </c>
      <c r="AU336" s="247" t="s">
        <v>89</v>
      </c>
      <c r="AV336" s="13" t="s">
        <v>89</v>
      </c>
      <c r="AW336" s="13" t="s">
        <v>33</v>
      </c>
      <c r="AX336" s="13" t="s">
        <v>87</v>
      </c>
      <c r="AY336" s="247" t="s">
        <v>140</v>
      </c>
    </row>
    <row r="337" s="2" customFormat="1" ht="16.5" customHeight="1">
      <c r="A337" s="38"/>
      <c r="B337" s="39"/>
      <c r="C337" s="218" t="s">
        <v>502</v>
      </c>
      <c r="D337" s="218" t="s">
        <v>142</v>
      </c>
      <c r="E337" s="219" t="s">
        <v>503</v>
      </c>
      <c r="F337" s="220" t="s">
        <v>504</v>
      </c>
      <c r="G337" s="221" t="s">
        <v>183</v>
      </c>
      <c r="H337" s="222">
        <v>121.788</v>
      </c>
      <c r="I337" s="223"/>
      <c r="J337" s="224">
        <f>ROUND(I337*H337,2)</f>
        <v>0</v>
      </c>
      <c r="K337" s="220" t="s">
        <v>159</v>
      </c>
      <c r="L337" s="225"/>
      <c r="M337" s="226" t="s">
        <v>1</v>
      </c>
      <c r="N337" s="227" t="s">
        <v>44</v>
      </c>
      <c r="O337" s="91"/>
      <c r="P337" s="228">
        <f>O337*H337</f>
        <v>0</v>
      </c>
      <c r="Q337" s="228">
        <v>0.035999999999999997</v>
      </c>
      <c r="R337" s="228">
        <f>Q337*H337</f>
        <v>4.3843679999999994</v>
      </c>
      <c r="S337" s="228">
        <v>0</v>
      </c>
      <c r="T337" s="229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0" t="s">
        <v>147</v>
      </c>
      <c r="AT337" s="230" t="s">
        <v>142</v>
      </c>
      <c r="AU337" s="230" t="s">
        <v>89</v>
      </c>
      <c r="AY337" s="17" t="s">
        <v>140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7" t="s">
        <v>87</v>
      </c>
      <c r="BK337" s="231">
        <f>ROUND(I337*H337,2)</f>
        <v>0</v>
      </c>
      <c r="BL337" s="17" t="s">
        <v>148</v>
      </c>
      <c r="BM337" s="230" t="s">
        <v>505</v>
      </c>
    </row>
    <row r="338" s="2" customFormat="1">
      <c r="A338" s="38"/>
      <c r="B338" s="39"/>
      <c r="C338" s="40"/>
      <c r="D338" s="232" t="s">
        <v>150</v>
      </c>
      <c r="E338" s="40"/>
      <c r="F338" s="233" t="s">
        <v>504</v>
      </c>
      <c r="G338" s="40"/>
      <c r="H338" s="40"/>
      <c r="I338" s="234"/>
      <c r="J338" s="40"/>
      <c r="K338" s="40"/>
      <c r="L338" s="44"/>
      <c r="M338" s="235"/>
      <c r="N338" s="236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150</v>
      </c>
      <c r="AU338" s="17" t="s">
        <v>89</v>
      </c>
    </row>
    <row r="339" s="13" customFormat="1">
      <c r="A339" s="13"/>
      <c r="B339" s="237"/>
      <c r="C339" s="238"/>
      <c r="D339" s="232" t="s">
        <v>151</v>
      </c>
      <c r="E339" s="239" t="s">
        <v>1</v>
      </c>
      <c r="F339" s="240" t="s">
        <v>501</v>
      </c>
      <c r="G339" s="238"/>
      <c r="H339" s="241">
        <v>119.40000000000001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7" t="s">
        <v>151</v>
      </c>
      <c r="AU339" s="247" t="s">
        <v>89</v>
      </c>
      <c r="AV339" s="13" t="s">
        <v>89</v>
      </c>
      <c r="AW339" s="13" t="s">
        <v>33</v>
      </c>
      <c r="AX339" s="13" t="s">
        <v>87</v>
      </c>
      <c r="AY339" s="247" t="s">
        <v>140</v>
      </c>
    </row>
    <row r="340" s="13" customFormat="1">
      <c r="A340" s="13"/>
      <c r="B340" s="237"/>
      <c r="C340" s="238"/>
      <c r="D340" s="232" t="s">
        <v>151</v>
      </c>
      <c r="E340" s="238"/>
      <c r="F340" s="240" t="s">
        <v>506</v>
      </c>
      <c r="G340" s="238"/>
      <c r="H340" s="241">
        <v>121.788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7" t="s">
        <v>151</v>
      </c>
      <c r="AU340" s="247" t="s">
        <v>89</v>
      </c>
      <c r="AV340" s="13" t="s">
        <v>89</v>
      </c>
      <c r="AW340" s="13" t="s">
        <v>4</v>
      </c>
      <c r="AX340" s="13" t="s">
        <v>87</v>
      </c>
      <c r="AY340" s="247" t="s">
        <v>140</v>
      </c>
    </row>
    <row r="341" s="2" customFormat="1" ht="16.5" customHeight="1">
      <c r="A341" s="38"/>
      <c r="B341" s="39"/>
      <c r="C341" s="259" t="s">
        <v>507</v>
      </c>
      <c r="D341" s="259" t="s">
        <v>155</v>
      </c>
      <c r="E341" s="260" t="s">
        <v>508</v>
      </c>
      <c r="F341" s="261" t="s">
        <v>509</v>
      </c>
      <c r="G341" s="262" t="s">
        <v>183</v>
      </c>
      <c r="H341" s="263">
        <v>179</v>
      </c>
      <c r="I341" s="264"/>
      <c r="J341" s="265">
        <f>ROUND(I341*H341,2)</f>
        <v>0</v>
      </c>
      <c r="K341" s="261" t="s">
        <v>146</v>
      </c>
      <c r="L341" s="44"/>
      <c r="M341" s="266" t="s">
        <v>1</v>
      </c>
      <c r="N341" s="267" t="s">
        <v>44</v>
      </c>
      <c r="O341" s="91"/>
      <c r="P341" s="228">
        <f>O341*H341</f>
        <v>0</v>
      </c>
      <c r="Q341" s="228">
        <v>6.0000000000000002E-05</v>
      </c>
      <c r="R341" s="228">
        <f>Q341*H341</f>
        <v>0.01074</v>
      </c>
      <c r="S341" s="228">
        <v>0</v>
      </c>
      <c r="T341" s="229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0" t="s">
        <v>148</v>
      </c>
      <c r="AT341" s="230" t="s">
        <v>155</v>
      </c>
      <c r="AU341" s="230" t="s">
        <v>89</v>
      </c>
      <c r="AY341" s="17" t="s">
        <v>140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7" t="s">
        <v>87</v>
      </c>
      <c r="BK341" s="231">
        <f>ROUND(I341*H341,2)</f>
        <v>0</v>
      </c>
      <c r="BL341" s="17" t="s">
        <v>148</v>
      </c>
      <c r="BM341" s="230" t="s">
        <v>510</v>
      </c>
    </row>
    <row r="342" s="2" customFormat="1">
      <c r="A342" s="38"/>
      <c r="B342" s="39"/>
      <c r="C342" s="40"/>
      <c r="D342" s="232" t="s">
        <v>150</v>
      </c>
      <c r="E342" s="40"/>
      <c r="F342" s="233" t="s">
        <v>511</v>
      </c>
      <c r="G342" s="40"/>
      <c r="H342" s="40"/>
      <c r="I342" s="234"/>
      <c r="J342" s="40"/>
      <c r="K342" s="40"/>
      <c r="L342" s="44"/>
      <c r="M342" s="235"/>
      <c r="N342" s="236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150</v>
      </c>
      <c r="AU342" s="17" t="s">
        <v>89</v>
      </c>
    </row>
    <row r="343" s="13" customFormat="1">
      <c r="A343" s="13"/>
      <c r="B343" s="237"/>
      <c r="C343" s="238"/>
      <c r="D343" s="232" t="s">
        <v>151</v>
      </c>
      <c r="E343" s="239" t="s">
        <v>1</v>
      </c>
      <c r="F343" s="240" t="s">
        <v>512</v>
      </c>
      <c r="G343" s="238"/>
      <c r="H343" s="241">
        <v>164.40000000000001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7" t="s">
        <v>151</v>
      </c>
      <c r="AU343" s="247" t="s">
        <v>89</v>
      </c>
      <c r="AV343" s="13" t="s">
        <v>89</v>
      </c>
      <c r="AW343" s="13" t="s">
        <v>33</v>
      </c>
      <c r="AX343" s="13" t="s">
        <v>79</v>
      </c>
      <c r="AY343" s="247" t="s">
        <v>140</v>
      </c>
    </row>
    <row r="344" s="13" customFormat="1">
      <c r="A344" s="13"/>
      <c r="B344" s="237"/>
      <c r="C344" s="238"/>
      <c r="D344" s="232" t="s">
        <v>151</v>
      </c>
      <c r="E344" s="239" t="s">
        <v>1</v>
      </c>
      <c r="F344" s="240" t="s">
        <v>513</v>
      </c>
      <c r="G344" s="238"/>
      <c r="H344" s="241">
        <v>14.6</v>
      </c>
      <c r="I344" s="242"/>
      <c r="J344" s="238"/>
      <c r="K344" s="238"/>
      <c r="L344" s="243"/>
      <c r="M344" s="244"/>
      <c r="N344" s="245"/>
      <c r="O344" s="245"/>
      <c r="P344" s="245"/>
      <c r="Q344" s="245"/>
      <c r="R344" s="245"/>
      <c r="S344" s="245"/>
      <c r="T344" s="24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7" t="s">
        <v>151</v>
      </c>
      <c r="AU344" s="247" t="s">
        <v>89</v>
      </c>
      <c r="AV344" s="13" t="s">
        <v>89</v>
      </c>
      <c r="AW344" s="13" t="s">
        <v>33</v>
      </c>
      <c r="AX344" s="13" t="s">
        <v>79</v>
      </c>
      <c r="AY344" s="247" t="s">
        <v>140</v>
      </c>
    </row>
    <row r="345" s="14" customFormat="1">
      <c r="A345" s="14"/>
      <c r="B345" s="248"/>
      <c r="C345" s="249"/>
      <c r="D345" s="232" t="s">
        <v>151</v>
      </c>
      <c r="E345" s="250" t="s">
        <v>1</v>
      </c>
      <c r="F345" s="251" t="s">
        <v>154</v>
      </c>
      <c r="G345" s="249"/>
      <c r="H345" s="252">
        <v>179</v>
      </c>
      <c r="I345" s="253"/>
      <c r="J345" s="249"/>
      <c r="K345" s="249"/>
      <c r="L345" s="254"/>
      <c r="M345" s="255"/>
      <c r="N345" s="256"/>
      <c r="O345" s="256"/>
      <c r="P345" s="256"/>
      <c r="Q345" s="256"/>
      <c r="R345" s="256"/>
      <c r="S345" s="256"/>
      <c r="T345" s="257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8" t="s">
        <v>151</v>
      </c>
      <c r="AU345" s="258" t="s">
        <v>89</v>
      </c>
      <c r="AV345" s="14" t="s">
        <v>148</v>
      </c>
      <c r="AW345" s="14" t="s">
        <v>33</v>
      </c>
      <c r="AX345" s="14" t="s">
        <v>87</v>
      </c>
      <c r="AY345" s="258" t="s">
        <v>140</v>
      </c>
    </row>
    <row r="346" s="2" customFormat="1" ht="16.5" customHeight="1">
      <c r="A346" s="38"/>
      <c r="B346" s="39"/>
      <c r="C346" s="259" t="s">
        <v>514</v>
      </c>
      <c r="D346" s="259" t="s">
        <v>155</v>
      </c>
      <c r="E346" s="260" t="s">
        <v>515</v>
      </c>
      <c r="F346" s="261" t="s">
        <v>516</v>
      </c>
      <c r="G346" s="262" t="s">
        <v>183</v>
      </c>
      <c r="H346" s="263">
        <v>14.6</v>
      </c>
      <c r="I346" s="264"/>
      <c r="J346" s="265">
        <f>ROUND(I346*H346,2)</f>
        <v>0</v>
      </c>
      <c r="K346" s="261" t="s">
        <v>159</v>
      </c>
      <c r="L346" s="44"/>
      <c r="M346" s="266" t="s">
        <v>1</v>
      </c>
      <c r="N346" s="267" t="s">
        <v>44</v>
      </c>
      <c r="O346" s="91"/>
      <c r="P346" s="228">
        <f>O346*H346</f>
        <v>0</v>
      </c>
      <c r="Q346" s="228">
        <v>0</v>
      </c>
      <c r="R346" s="228">
        <f>Q346*H346</f>
        <v>0</v>
      </c>
      <c r="S346" s="228">
        <v>0</v>
      </c>
      <c r="T346" s="229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30" t="s">
        <v>148</v>
      </c>
      <c r="AT346" s="230" t="s">
        <v>155</v>
      </c>
      <c r="AU346" s="230" t="s">
        <v>89</v>
      </c>
      <c r="AY346" s="17" t="s">
        <v>140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7" t="s">
        <v>87</v>
      </c>
      <c r="BK346" s="231">
        <f>ROUND(I346*H346,2)</f>
        <v>0</v>
      </c>
      <c r="BL346" s="17" t="s">
        <v>148</v>
      </c>
      <c r="BM346" s="230" t="s">
        <v>517</v>
      </c>
    </row>
    <row r="347" s="2" customFormat="1">
      <c r="A347" s="38"/>
      <c r="B347" s="39"/>
      <c r="C347" s="40"/>
      <c r="D347" s="232" t="s">
        <v>150</v>
      </c>
      <c r="E347" s="40"/>
      <c r="F347" s="233" t="s">
        <v>518</v>
      </c>
      <c r="G347" s="40"/>
      <c r="H347" s="40"/>
      <c r="I347" s="234"/>
      <c r="J347" s="40"/>
      <c r="K347" s="40"/>
      <c r="L347" s="44"/>
      <c r="M347" s="235"/>
      <c r="N347" s="236"/>
      <c r="O347" s="91"/>
      <c r="P347" s="91"/>
      <c r="Q347" s="91"/>
      <c r="R347" s="91"/>
      <c r="S347" s="91"/>
      <c r="T347" s="92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150</v>
      </c>
      <c r="AU347" s="17" t="s">
        <v>89</v>
      </c>
    </row>
    <row r="348" s="13" customFormat="1">
      <c r="A348" s="13"/>
      <c r="B348" s="237"/>
      <c r="C348" s="238"/>
      <c r="D348" s="232" t="s">
        <v>151</v>
      </c>
      <c r="E348" s="239" t="s">
        <v>1</v>
      </c>
      <c r="F348" s="240" t="s">
        <v>519</v>
      </c>
      <c r="G348" s="238"/>
      <c r="H348" s="241">
        <v>14.6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7" t="s">
        <v>151</v>
      </c>
      <c r="AU348" s="247" t="s">
        <v>89</v>
      </c>
      <c r="AV348" s="13" t="s">
        <v>89</v>
      </c>
      <c r="AW348" s="13" t="s">
        <v>33</v>
      </c>
      <c r="AX348" s="13" t="s">
        <v>87</v>
      </c>
      <c r="AY348" s="247" t="s">
        <v>140</v>
      </c>
    </row>
    <row r="349" s="2" customFormat="1" ht="16.5" customHeight="1">
      <c r="A349" s="38"/>
      <c r="B349" s="39"/>
      <c r="C349" s="259" t="s">
        <v>520</v>
      </c>
      <c r="D349" s="259" t="s">
        <v>155</v>
      </c>
      <c r="E349" s="260" t="s">
        <v>521</v>
      </c>
      <c r="F349" s="261" t="s">
        <v>522</v>
      </c>
      <c r="G349" s="262" t="s">
        <v>183</v>
      </c>
      <c r="H349" s="263">
        <v>14.6</v>
      </c>
      <c r="I349" s="264"/>
      <c r="J349" s="265">
        <f>ROUND(I349*H349,2)</f>
        <v>0</v>
      </c>
      <c r="K349" s="261" t="s">
        <v>159</v>
      </c>
      <c r="L349" s="44"/>
      <c r="M349" s="266" t="s">
        <v>1</v>
      </c>
      <c r="N349" s="267" t="s">
        <v>44</v>
      </c>
      <c r="O349" s="91"/>
      <c r="P349" s="228">
        <f>O349*H349</f>
        <v>0</v>
      </c>
      <c r="Q349" s="228">
        <v>0</v>
      </c>
      <c r="R349" s="228">
        <f>Q349*H349</f>
        <v>0</v>
      </c>
      <c r="S349" s="228">
        <v>0</v>
      </c>
      <c r="T349" s="229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0" t="s">
        <v>148</v>
      </c>
      <c r="AT349" s="230" t="s">
        <v>155</v>
      </c>
      <c r="AU349" s="230" t="s">
        <v>89</v>
      </c>
      <c r="AY349" s="17" t="s">
        <v>140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7" t="s">
        <v>87</v>
      </c>
      <c r="BK349" s="231">
        <f>ROUND(I349*H349,2)</f>
        <v>0</v>
      </c>
      <c r="BL349" s="17" t="s">
        <v>148</v>
      </c>
      <c r="BM349" s="230" t="s">
        <v>523</v>
      </c>
    </row>
    <row r="350" s="2" customFormat="1">
      <c r="A350" s="38"/>
      <c r="B350" s="39"/>
      <c r="C350" s="40"/>
      <c r="D350" s="232" t="s">
        <v>150</v>
      </c>
      <c r="E350" s="40"/>
      <c r="F350" s="233" t="s">
        <v>524</v>
      </c>
      <c r="G350" s="40"/>
      <c r="H350" s="40"/>
      <c r="I350" s="234"/>
      <c r="J350" s="40"/>
      <c r="K350" s="40"/>
      <c r="L350" s="44"/>
      <c r="M350" s="235"/>
      <c r="N350" s="236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150</v>
      </c>
      <c r="AU350" s="17" t="s">
        <v>89</v>
      </c>
    </row>
    <row r="351" s="13" customFormat="1">
      <c r="A351" s="13"/>
      <c r="B351" s="237"/>
      <c r="C351" s="238"/>
      <c r="D351" s="232" t="s">
        <v>151</v>
      </c>
      <c r="E351" s="239" t="s">
        <v>1</v>
      </c>
      <c r="F351" s="240" t="s">
        <v>519</v>
      </c>
      <c r="G351" s="238"/>
      <c r="H351" s="241">
        <v>14.6</v>
      </c>
      <c r="I351" s="242"/>
      <c r="J351" s="238"/>
      <c r="K351" s="238"/>
      <c r="L351" s="243"/>
      <c r="M351" s="244"/>
      <c r="N351" s="245"/>
      <c r="O351" s="245"/>
      <c r="P351" s="245"/>
      <c r="Q351" s="245"/>
      <c r="R351" s="245"/>
      <c r="S351" s="245"/>
      <c r="T351" s="24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7" t="s">
        <v>151</v>
      </c>
      <c r="AU351" s="247" t="s">
        <v>89</v>
      </c>
      <c r="AV351" s="13" t="s">
        <v>89</v>
      </c>
      <c r="AW351" s="13" t="s">
        <v>33</v>
      </c>
      <c r="AX351" s="13" t="s">
        <v>87</v>
      </c>
      <c r="AY351" s="247" t="s">
        <v>140</v>
      </c>
    </row>
    <row r="352" s="2" customFormat="1" ht="16.5" customHeight="1">
      <c r="A352" s="38"/>
      <c r="B352" s="39"/>
      <c r="C352" s="259" t="s">
        <v>525</v>
      </c>
      <c r="D352" s="259" t="s">
        <v>155</v>
      </c>
      <c r="E352" s="260" t="s">
        <v>526</v>
      </c>
      <c r="F352" s="261" t="s">
        <v>527</v>
      </c>
      <c r="G352" s="262" t="s">
        <v>183</v>
      </c>
      <c r="H352" s="263">
        <v>19.399999999999999</v>
      </c>
      <c r="I352" s="264"/>
      <c r="J352" s="265">
        <f>ROUND(I352*H352,2)</f>
        <v>0</v>
      </c>
      <c r="K352" s="261" t="s">
        <v>159</v>
      </c>
      <c r="L352" s="44"/>
      <c r="M352" s="266" t="s">
        <v>1</v>
      </c>
      <c r="N352" s="267" t="s">
        <v>44</v>
      </c>
      <c r="O352" s="91"/>
      <c r="P352" s="228">
        <f>O352*H352</f>
        <v>0</v>
      </c>
      <c r="Q352" s="228">
        <v>8.0000000000000007E-05</v>
      </c>
      <c r="R352" s="228">
        <f>Q352*H352</f>
        <v>0.001552</v>
      </c>
      <c r="S352" s="228">
        <v>0</v>
      </c>
      <c r="T352" s="229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30" t="s">
        <v>148</v>
      </c>
      <c r="AT352" s="230" t="s">
        <v>155</v>
      </c>
      <c r="AU352" s="230" t="s">
        <v>89</v>
      </c>
      <c r="AY352" s="17" t="s">
        <v>140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7" t="s">
        <v>87</v>
      </c>
      <c r="BK352" s="231">
        <f>ROUND(I352*H352,2)</f>
        <v>0</v>
      </c>
      <c r="BL352" s="17" t="s">
        <v>148</v>
      </c>
      <c r="BM352" s="230" t="s">
        <v>528</v>
      </c>
    </row>
    <row r="353" s="2" customFormat="1">
      <c r="A353" s="38"/>
      <c r="B353" s="39"/>
      <c r="C353" s="40"/>
      <c r="D353" s="232" t="s">
        <v>150</v>
      </c>
      <c r="E353" s="40"/>
      <c r="F353" s="233" t="s">
        <v>529</v>
      </c>
      <c r="G353" s="40"/>
      <c r="H353" s="40"/>
      <c r="I353" s="234"/>
      <c r="J353" s="40"/>
      <c r="K353" s="40"/>
      <c r="L353" s="44"/>
      <c r="M353" s="235"/>
      <c r="N353" s="236"/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150</v>
      </c>
      <c r="AU353" s="17" t="s">
        <v>89</v>
      </c>
    </row>
    <row r="354" s="13" customFormat="1">
      <c r="A354" s="13"/>
      <c r="B354" s="237"/>
      <c r="C354" s="238"/>
      <c r="D354" s="232" t="s">
        <v>151</v>
      </c>
      <c r="E354" s="239" t="s">
        <v>1</v>
      </c>
      <c r="F354" s="240" t="s">
        <v>530</v>
      </c>
      <c r="G354" s="238"/>
      <c r="H354" s="241">
        <v>19.399999999999999</v>
      </c>
      <c r="I354" s="242"/>
      <c r="J354" s="238"/>
      <c r="K354" s="238"/>
      <c r="L354" s="243"/>
      <c r="M354" s="244"/>
      <c r="N354" s="245"/>
      <c r="O354" s="245"/>
      <c r="P354" s="245"/>
      <c r="Q354" s="245"/>
      <c r="R354" s="245"/>
      <c r="S354" s="245"/>
      <c r="T354" s="24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7" t="s">
        <v>151</v>
      </c>
      <c r="AU354" s="247" t="s">
        <v>89</v>
      </c>
      <c r="AV354" s="13" t="s">
        <v>89</v>
      </c>
      <c r="AW354" s="13" t="s">
        <v>33</v>
      </c>
      <c r="AX354" s="13" t="s">
        <v>87</v>
      </c>
      <c r="AY354" s="247" t="s">
        <v>140</v>
      </c>
    </row>
    <row r="355" s="2" customFormat="1" ht="16.5" customHeight="1">
      <c r="A355" s="38"/>
      <c r="B355" s="39"/>
      <c r="C355" s="259" t="s">
        <v>531</v>
      </c>
      <c r="D355" s="259" t="s">
        <v>155</v>
      </c>
      <c r="E355" s="260" t="s">
        <v>532</v>
      </c>
      <c r="F355" s="261" t="s">
        <v>533</v>
      </c>
      <c r="G355" s="262" t="s">
        <v>158</v>
      </c>
      <c r="H355" s="263">
        <v>218.59999999999999</v>
      </c>
      <c r="I355" s="264"/>
      <c r="J355" s="265">
        <f>ROUND(I355*H355,2)</f>
        <v>0</v>
      </c>
      <c r="K355" s="261" t="s">
        <v>159</v>
      </c>
      <c r="L355" s="44"/>
      <c r="M355" s="266" t="s">
        <v>1</v>
      </c>
      <c r="N355" s="267" t="s">
        <v>44</v>
      </c>
      <c r="O355" s="91"/>
      <c r="P355" s="228">
        <f>O355*H355</f>
        <v>0</v>
      </c>
      <c r="Q355" s="228">
        <v>0</v>
      </c>
      <c r="R355" s="228">
        <f>Q355*H355</f>
        <v>0</v>
      </c>
      <c r="S355" s="228">
        <v>0.02</v>
      </c>
      <c r="T355" s="229">
        <f>S355*H355</f>
        <v>4.3719999999999999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0" t="s">
        <v>148</v>
      </c>
      <c r="AT355" s="230" t="s">
        <v>155</v>
      </c>
      <c r="AU355" s="230" t="s">
        <v>89</v>
      </c>
      <c r="AY355" s="17" t="s">
        <v>140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7" t="s">
        <v>87</v>
      </c>
      <c r="BK355" s="231">
        <f>ROUND(I355*H355,2)</f>
        <v>0</v>
      </c>
      <c r="BL355" s="17" t="s">
        <v>148</v>
      </c>
      <c r="BM355" s="230" t="s">
        <v>534</v>
      </c>
    </row>
    <row r="356" s="2" customFormat="1">
      <c r="A356" s="38"/>
      <c r="B356" s="39"/>
      <c r="C356" s="40"/>
      <c r="D356" s="232" t="s">
        <v>150</v>
      </c>
      <c r="E356" s="40"/>
      <c r="F356" s="233" t="s">
        <v>535</v>
      </c>
      <c r="G356" s="40"/>
      <c r="H356" s="40"/>
      <c r="I356" s="234"/>
      <c r="J356" s="40"/>
      <c r="K356" s="40"/>
      <c r="L356" s="44"/>
      <c r="M356" s="235"/>
      <c r="N356" s="236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150</v>
      </c>
      <c r="AU356" s="17" t="s">
        <v>89</v>
      </c>
    </row>
    <row r="357" s="13" customFormat="1">
      <c r="A357" s="13"/>
      <c r="B357" s="237"/>
      <c r="C357" s="238"/>
      <c r="D357" s="232" t="s">
        <v>151</v>
      </c>
      <c r="E357" s="239" t="s">
        <v>1</v>
      </c>
      <c r="F357" s="240" t="s">
        <v>179</v>
      </c>
      <c r="G357" s="238"/>
      <c r="H357" s="241">
        <v>218.59999999999999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7" t="s">
        <v>151</v>
      </c>
      <c r="AU357" s="247" t="s">
        <v>89</v>
      </c>
      <c r="AV357" s="13" t="s">
        <v>89</v>
      </c>
      <c r="AW357" s="13" t="s">
        <v>33</v>
      </c>
      <c r="AX357" s="13" t="s">
        <v>87</v>
      </c>
      <c r="AY357" s="247" t="s">
        <v>140</v>
      </c>
    </row>
    <row r="358" s="2" customFormat="1" ht="16.5" customHeight="1">
      <c r="A358" s="38"/>
      <c r="B358" s="39"/>
      <c r="C358" s="259" t="s">
        <v>536</v>
      </c>
      <c r="D358" s="259" t="s">
        <v>155</v>
      </c>
      <c r="E358" s="260" t="s">
        <v>537</v>
      </c>
      <c r="F358" s="261" t="s">
        <v>538</v>
      </c>
      <c r="G358" s="262" t="s">
        <v>227</v>
      </c>
      <c r="H358" s="263">
        <v>1</v>
      </c>
      <c r="I358" s="264"/>
      <c r="J358" s="265">
        <f>ROUND(I358*H358,2)</f>
        <v>0</v>
      </c>
      <c r="K358" s="261" t="s">
        <v>146</v>
      </c>
      <c r="L358" s="44"/>
      <c r="M358" s="266" t="s">
        <v>1</v>
      </c>
      <c r="N358" s="267" t="s">
        <v>44</v>
      </c>
      <c r="O358" s="91"/>
      <c r="P358" s="228">
        <f>O358*H358</f>
        <v>0</v>
      </c>
      <c r="Q358" s="228">
        <v>0</v>
      </c>
      <c r="R358" s="228">
        <f>Q358*H358</f>
        <v>0</v>
      </c>
      <c r="S358" s="228">
        <v>0.082000000000000003</v>
      </c>
      <c r="T358" s="229">
        <f>S358*H358</f>
        <v>0.082000000000000003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0" t="s">
        <v>148</v>
      </c>
      <c r="AT358" s="230" t="s">
        <v>155</v>
      </c>
      <c r="AU358" s="230" t="s">
        <v>89</v>
      </c>
      <c r="AY358" s="17" t="s">
        <v>140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7" t="s">
        <v>87</v>
      </c>
      <c r="BK358" s="231">
        <f>ROUND(I358*H358,2)</f>
        <v>0</v>
      </c>
      <c r="BL358" s="17" t="s">
        <v>148</v>
      </c>
      <c r="BM358" s="230" t="s">
        <v>539</v>
      </c>
    </row>
    <row r="359" s="2" customFormat="1">
      <c r="A359" s="38"/>
      <c r="B359" s="39"/>
      <c r="C359" s="40"/>
      <c r="D359" s="232" t="s">
        <v>150</v>
      </c>
      <c r="E359" s="40"/>
      <c r="F359" s="233" t="s">
        <v>540</v>
      </c>
      <c r="G359" s="40"/>
      <c r="H359" s="40"/>
      <c r="I359" s="234"/>
      <c r="J359" s="40"/>
      <c r="K359" s="40"/>
      <c r="L359" s="44"/>
      <c r="M359" s="235"/>
      <c r="N359" s="236"/>
      <c r="O359" s="91"/>
      <c r="P359" s="91"/>
      <c r="Q359" s="91"/>
      <c r="R359" s="91"/>
      <c r="S359" s="91"/>
      <c r="T359" s="92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150</v>
      </c>
      <c r="AU359" s="17" t="s">
        <v>89</v>
      </c>
    </row>
    <row r="360" s="12" customFormat="1" ht="22.8" customHeight="1">
      <c r="A360" s="12"/>
      <c r="B360" s="202"/>
      <c r="C360" s="203"/>
      <c r="D360" s="204" t="s">
        <v>78</v>
      </c>
      <c r="E360" s="216" t="s">
        <v>541</v>
      </c>
      <c r="F360" s="216" t="s">
        <v>542</v>
      </c>
      <c r="G360" s="203"/>
      <c r="H360" s="203"/>
      <c r="I360" s="206"/>
      <c r="J360" s="217">
        <f>BK360</f>
        <v>0</v>
      </c>
      <c r="K360" s="203"/>
      <c r="L360" s="208"/>
      <c r="M360" s="209"/>
      <c r="N360" s="210"/>
      <c r="O360" s="210"/>
      <c r="P360" s="211">
        <f>SUM(P361:P376)</f>
        <v>0</v>
      </c>
      <c r="Q360" s="210"/>
      <c r="R360" s="211">
        <f>SUM(R361:R376)</f>
        <v>0</v>
      </c>
      <c r="S360" s="210"/>
      <c r="T360" s="212">
        <f>SUM(T361:T376)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3" t="s">
        <v>87</v>
      </c>
      <c r="AT360" s="214" t="s">
        <v>78</v>
      </c>
      <c r="AU360" s="214" t="s">
        <v>87</v>
      </c>
      <c r="AY360" s="213" t="s">
        <v>140</v>
      </c>
      <c r="BK360" s="215">
        <f>SUM(BK361:BK376)</f>
        <v>0</v>
      </c>
    </row>
    <row r="361" s="2" customFormat="1" ht="21.75" customHeight="1">
      <c r="A361" s="38"/>
      <c r="B361" s="39"/>
      <c r="C361" s="259" t="s">
        <v>543</v>
      </c>
      <c r="D361" s="259" t="s">
        <v>155</v>
      </c>
      <c r="E361" s="260" t="s">
        <v>544</v>
      </c>
      <c r="F361" s="261" t="s">
        <v>545</v>
      </c>
      <c r="G361" s="262" t="s">
        <v>145</v>
      </c>
      <c r="H361" s="263">
        <v>77.674999999999997</v>
      </c>
      <c r="I361" s="264"/>
      <c r="J361" s="265">
        <f>ROUND(I361*H361,2)</f>
        <v>0</v>
      </c>
      <c r="K361" s="261" t="s">
        <v>265</v>
      </c>
      <c r="L361" s="44"/>
      <c r="M361" s="266" t="s">
        <v>1</v>
      </c>
      <c r="N361" s="267" t="s">
        <v>44</v>
      </c>
      <c r="O361" s="91"/>
      <c r="P361" s="228">
        <f>O361*H361</f>
        <v>0</v>
      </c>
      <c r="Q361" s="228">
        <v>0</v>
      </c>
      <c r="R361" s="228">
        <f>Q361*H361</f>
        <v>0</v>
      </c>
      <c r="S361" s="228">
        <v>0</v>
      </c>
      <c r="T361" s="229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0" t="s">
        <v>148</v>
      </c>
      <c r="AT361" s="230" t="s">
        <v>155</v>
      </c>
      <c r="AU361" s="230" t="s">
        <v>89</v>
      </c>
      <c r="AY361" s="17" t="s">
        <v>140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7" t="s">
        <v>87</v>
      </c>
      <c r="BK361" s="231">
        <f>ROUND(I361*H361,2)</f>
        <v>0</v>
      </c>
      <c r="BL361" s="17" t="s">
        <v>148</v>
      </c>
      <c r="BM361" s="230" t="s">
        <v>546</v>
      </c>
    </row>
    <row r="362" s="2" customFormat="1">
      <c r="A362" s="38"/>
      <c r="B362" s="39"/>
      <c r="C362" s="40"/>
      <c r="D362" s="232" t="s">
        <v>150</v>
      </c>
      <c r="E362" s="40"/>
      <c r="F362" s="233" t="s">
        <v>547</v>
      </c>
      <c r="G362" s="40"/>
      <c r="H362" s="40"/>
      <c r="I362" s="234"/>
      <c r="J362" s="40"/>
      <c r="K362" s="40"/>
      <c r="L362" s="44"/>
      <c r="M362" s="235"/>
      <c r="N362" s="236"/>
      <c r="O362" s="91"/>
      <c r="P362" s="91"/>
      <c r="Q362" s="91"/>
      <c r="R362" s="91"/>
      <c r="S362" s="91"/>
      <c r="T362" s="92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150</v>
      </c>
      <c r="AU362" s="17" t="s">
        <v>89</v>
      </c>
    </row>
    <row r="363" s="2" customFormat="1" ht="16.5" customHeight="1">
      <c r="A363" s="38"/>
      <c r="B363" s="39"/>
      <c r="C363" s="259" t="s">
        <v>548</v>
      </c>
      <c r="D363" s="259" t="s">
        <v>155</v>
      </c>
      <c r="E363" s="260" t="s">
        <v>549</v>
      </c>
      <c r="F363" s="261" t="s">
        <v>550</v>
      </c>
      <c r="G363" s="262" t="s">
        <v>145</v>
      </c>
      <c r="H363" s="263">
        <v>1087.4500000000001</v>
      </c>
      <c r="I363" s="264"/>
      <c r="J363" s="265">
        <f>ROUND(I363*H363,2)</f>
        <v>0</v>
      </c>
      <c r="K363" s="261" t="s">
        <v>265</v>
      </c>
      <c r="L363" s="44"/>
      <c r="M363" s="266" t="s">
        <v>1</v>
      </c>
      <c r="N363" s="267" t="s">
        <v>44</v>
      </c>
      <c r="O363" s="91"/>
      <c r="P363" s="228">
        <f>O363*H363</f>
        <v>0</v>
      </c>
      <c r="Q363" s="228">
        <v>0</v>
      </c>
      <c r="R363" s="228">
        <f>Q363*H363</f>
        <v>0</v>
      </c>
      <c r="S363" s="228">
        <v>0</v>
      </c>
      <c r="T363" s="229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30" t="s">
        <v>148</v>
      </c>
      <c r="AT363" s="230" t="s">
        <v>155</v>
      </c>
      <c r="AU363" s="230" t="s">
        <v>89</v>
      </c>
      <c r="AY363" s="17" t="s">
        <v>140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7" t="s">
        <v>87</v>
      </c>
      <c r="BK363" s="231">
        <f>ROUND(I363*H363,2)</f>
        <v>0</v>
      </c>
      <c r="BL363" s="17" t="s">
        <v>148</v>
      </c>
      <c r="BM363" s="230" t="s">
        <v>551</v>
      </c>
    </row>
    <row r="364" s="2" customFormat="1">
      <c r="A364" s="38"/>
      <c r="B364" s="39"/>
      <c r="C364" s="40"/>
      <c r="D364" s="232" t="s">
        <v>150</v>
      </c>
      <c r="E364" s="40"/>
      <c r="F364" s="233" t="s">
        <v>552</v>
      </c>
      <c r="G364" s="40"/>
      <c r="H364" s="40"/>
      <c r="I364" s="234"/>
      <c r="J364" s="40"/>
      <c r="K364" s="40"/>
      <c r="L364" s="44"/>
      <c r="M364" s="235"/>
      <c r="N364" s="236"/>
      <c r="O364" s="91"/>
      <c r="P364" s="91"/>
      <c r="Q364" s="91"/>
      <c r="R364" s="91"/>
      <c r="S364" s="91"/>
      <c r="T364" s="92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150</v>
      </c>
      <c r="AU364" s="17" t="s">
        <v>89</v>
      </c>
    </row>
    <row r="365" s="13" customFormat="1">
      <c r="A365" s="13"/>
      <c r="B365" s="237"/>
      <c r="C365" s="238"/>
      <c r="D365" s="232" t="s">
        <v>151</v>
      </c>
      <c r="E365" s="238"/>
      <c r="F365" s="240" t="s">
        <v>553</v>
      </c>
      <c r="G365" s="238"/>
      <c r="H365" s="241">
        <v>1087.4500000000001</v>
      </c>
      <c r="I365" s="242"/>
      <c r="J365" s="238"/>
      <c r="K365" s="238"/>
      <c r="L365" s="243"/>
      <c r="M365" s="244"/>
      <c r="N365" s="245"/>
      <c r="O365" s="245"/>
      <c r="P365" s="245"/>
      <c r="Q365" s="245"/>
      <c r="R365" s="245"/>
      <c r="S365" s="245"/>
      <c r="T365" s="24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7" t="s">
        <v>151</v>
      </c>
      <c r="AU365" s="247" t="s">
        <v>89</v>
      </c>
      <c r="AV365" s="13" t="s">
        <v>89</v>
      </c>
      <c r="AW365" s="13" t="s">
        <v>4</v>
      </c>
      <c r="AX365" s="13" t="s">
        <v>87</v>
      </c>
      <c r="AY365" s="247" t="s">
        <v>140</v>
      </c>
    </row>
    <row r="366" s="2" customFormat="1" ht="21.75" customHeight="1">
      <c r="A366" s="38"/>
      <c r="B366" s="39"/>
      <c r="C366" s="259" t="s">
        <v>554</v>
      </c>
      <c r="D366" s="259" t="s">
        <v>155</v>
      </c>
      <c r="E366" s="260" t="s">
        <v>555</v>
      </c>
      <c r="F366" s="261" t="s">
        <v>556</v>
      </c>
      <c r="G366" s="262" t="s">
        <v>145</v>
      </c>
      <c r="H366" s="263">
        <v>42.399999999999999</v>
      </c>
      <c r="I366" s="264"/>
      <c r="J366" s="265">
        <f>ROUND(I366*H366,2)</f>
        <v>0</v>
      </c>
      <c r="K366" s="261" t="s">
        <v>146</v>
      </c>
      <c r="L366" s="44"/>
      <c r="M366" s="266" t="s">
        <v>1</v>
      </c>
      <c r="N366" s="267" t="s">
        <v>44</v>
      </c>
      <c r="O366" s="91"/>
      <c r="P366" s="228">
        <f>O366*H366</f>
        <v>0</v>
      </c>
      <c r="Q366" s="228">
        <v>0</v>
      </c>
      <c r="R366" s="228">
        <f>Q366*H366</f>
        <v>0</v>
      </c>
      <c r="S366" s="228">
        <v>0</v>
      </c>
      <c r="T366" s="229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30" t="s">
        <v>148</v>
      </c>
      <c r="AT366" s="230" t="s">
        <v>155</v>
      </c>
      <c r="AU366" s="230" t="s">
        <v>89</v>
      </c>
      <c r="AY366" s="17" t="s">
        <v>140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7" t="s">
        <v>87</v>
      </c>
      <c r="BK366" s="231">
        <f>ROUND(I366*H366,2)</f>
        <v>0</v>
      </c>
      <c r="BL366" s="17" t="s">
        <v>148</v>
      </c>
      <c r="BM366" s="230" t="s">
        <v>557</v>
      </c>
    </row>
    <row r="367" s="2" customFormat="1">
      <c r="A367" s="38"/>
      <c r="B367" s="39"/>
      <c r="C367" s="40"/>
      <c r="D367" s="232" t="s">
        <v>150</v>
      </c>
      <c r="E367" s="40"/>
      <c r="F367" s="233" t="s">
        <v>558</v>
      </c>
      <c r="G367" s="40"/>
      <c r="H367" s="40"/>
      <c r="I367" s="234"/>
      <c r="J367" s="40"/>
      <c r="K367" s="40"/>
      <c r="L367" s="44"/>
      <c r="M367" s="235"/>
      <c r="N367" s="236"/>
      <c r="O367" s="91"/>
      <c r="P367" s="91"/>
      <c r="Q367" s="91"/>
      <c r="R367" s="91"/>
      <c r="S367" s="91"/>
      <c r="T367" s="92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150</v>
      </c>
      <c r="AU367" s="17" t="s">
        <v>89</v>
      </c>
    </row>
    <row r="368" s="13" customFormat="1">
      <c r="A368" s="13"/>
      <c r="B368" s="237"/>
      <c r="C368" s="238"/>
      <c r="D368" s="232" t="s">
        <v>151</v>
      </c>
      <c r="E368" s="239" t="s">
        <v>1</v>
      </c>
      <c r="F368" s="240" t="s">
        <v>559</v>
      </c>
      <c r="G368" s="238"/>
      <c r="H368" s="241">
        <v>42.399999999999999</v>
      </c>
      <c r="I368" s="242"/>
      <c r="J368" s="238"/>
      <c r="K368" s="238"/>
      <c r="L368" s="243"/>
      <c r="M368" s="244"/>
      <c r="N368" s="245"/>
      <c r="O368" s="245"/>
      <c r="P368" s="245"/>
      <c r="Q368" s="245"/>
      <c r="R368" s="245"/>
      <c r="S368" s="245"/>
      <c r="T368" s="24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7" t="s">
        <v>151</v>
      </c>
      <c r="AU368" s="247" t="s">
        <v>89</v>
      </c>
      <c r="AV368" s="13" t="s">
        <v>89</v>
      </c>
      <c r="AW368" s="13" t="s">
        <v>33</v>
      </c>
      <c r="AX368" s="13" t="s">
        <v>87</v>
      </c>
      <c r="AY368" s="247" t="s">
        <v>140</v>
      </c>
    </row>
    <row r="369" s="2" customFormat="1">
      <c r="A369" s="38"/>
      <c r="B369" s="39"/>
      <c r="C369" s="259" t="s">
        <v>560</v>
      </c>
      <c r="D369" s="259" t="s">
        <v>155</v>
      </c>
      <c r="E369" s="260" t="s">
        <v>561</v>
      </c>
      <c r="F369" s="261" t="s">
        <v>562</v>
      </c>
      <c r="G369" s="262" t="s">
        <v>145</v>
      </c>
      <c r="H369" s="263">
        <v>-25.100000000000001</v>
      </c>
      <c r="I369" s="264"/>
      <c r="J369" s="265">
        <f>ROUND(I369*H369,2)</f>
        <v>0</v>
      </c>
      <c r="K369" s="261" t="s">
        <v>1</v>
      </c>
      <c r="L369" s="44"/>
      <c r="M369" s="266" t="s">
        <v>1</v>
      </c>
      <c r="N369" s="267" t="s">
        <v>44</v>
      </c>
      <c r="O369" s="91"/>
      <c r="P369" s="228">
        <f>O369*H369</f>
        <v>0</v>
      </c>
      <c r="Q369" s="228">
        <v>0</v>
      </c>
      <c r="R369" s="228">
        <f>Q369*H369</f>
        <v>0</v>
      </c>
      <c r="S369" s="228">
        <v>0</v>
      </c>
      <c r="T369" s="229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0" t="s">
        <v>148</v>
      </c>
      <c r="AT369" s="230" t="s">
        <v>155</v>
      </c>
      <c r="AU369" s="230" t="s">
        <v>89</v>
      </c>
      <c r="AY369" s="17" t="s">
        <v>140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7" t="s">
        <v>87</v>
      </c>
      <c r="BK369" s="231">
        <f>ROUND(I369*H369,2)</f>
        <v>0</v>
      </c>
      <c r="BL369" s="17" t="s">
        <v>148</v>
      </c>
      <c r="BM369" s="230" t="s">
        <v>563</v>
      </c>
    </row>
    <row r="370" s="2" customFormat="1">
      <c r="A370" s="38"/>
      <c r="B370" s="39"/>
      <c r="C370" s="40"/>
      <c r="D370" s="232" t="s">
        <v>150</v>
      </c>
      <c r="E370" s="40"/>
      <c r="F370" s="233" t="s">
        <v>562</v>
      </c>
      <c r="G370" s="40"/>
      <c r="H370" s="40"/>
      <c r="I370" s="234"/>
      <c r="J370" s="40"/>
      <c r="K370" s="40"/>
      <c r="L370" s="44"/>
      <c r="M370" s="235"/>
      <c r="N370" s="236"/>
      <c r="O370" s="91"/>
      <c r="P370" s="91"/>
      <c r="Q370" s="91"/>
      <c r="R370" s="91"/>
      <c r="S370" s="91"/>
      <c r="T370" s="92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150</v>
      </c>
      <c r="AU370" s="17" t="s">
        <v>89</v>
      </c>
    </row>
    <row r="371" s="13" customFormat="1">
      <c r="A371" s="13"/>
      <c r="B371" s="237"/>
      <c r="C371" s="238"/>
      <c r="D371" s="232" t="s">
        <v>151</v>
      </c>
      <c r="E371" s="239" t="s">
        <v>1</v>
      </c>
      <c r="F371" s="240" t="s">
        <v>564</v>
      </c>
      <c r="G371" s="238"/>
      <c r="H371" s="241">
        <v>-25.100000000000001</v>
      </c>
      <c r="I371" s="242"/>
      <c r="J371" s="238"/>
      <c r="K371" s="238"/>
      <c r="L371" s="243"/>
      <c r="M371" s="244"/>
      <c r="N371" s="245"/>
      <c r="O371" s="245"/>
      <c r="P371" s="245"/>
      <c r="Q371" s="245"/>
      <c r="R371" s="245"/>
      <c r="S371" s="245"/>
      <c r="T371" s="24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7" t="s">
        <v>151</v>
      </c>
      <c r="AU371" s="247" t="s">
        <v>89</v>
      </c>
      <c r="AV371" s="13" t="s">
        <v>89</v>
      </c>
      <c r="AW371" s="13" t="s">
        <v>33</v>
      </c>
      <c r="AX371" s="13" t="s">
        <v>87</v>
      </c>
      <c r="AY371" s="247" t="s">
        <v>140</v>
      </c>
    </row>
    <row r="372" s="2" customFormat="1">
      <c r="A372" s="38"/>
      <c r="B372" s="39"/>
      <c r="C372" s="259" t="s">
        <v>565</v>
      </c>
      <c r="D372" s="259" t="s">
        <v>155</v>
      </c>
      <c r="E372" s="260" t="s">
        <v>566</v>
      </c>
      <c r="F372" s="261" t="s">
        <v>567</v>
      </c>
      <c r="G372" s="262" t="s">
        <v>145</v>
      </c>
      <c r="H372" s="263">
        <v>5.5</v>
      </c>
      <c r="I372" s="264"/>
      <c r="J372" s="265">
        <f>ROUND(I372*H372,2)</f>
        <v>0</v>
      </c>
      <c r="K372" s="261" t="s">
        <v>159</v>
      </c>
      <c r="L372" s="44"/>
      <c r="M372" s="266" t="s">
        <v>1</v>
      </c>
      <c r="N372" s="267" t="s">
        <v>44</v>
      </c>
      <c r="O372" s="91"/>
      <c r="P372" s="228">
        <f>O372*H372</f>
        <v>0</v>
      </c>
      <c r="Q372" s="228">
        <v>0</v>
      </c>
      <c r="R372" s="228">
        <f>Q372*H372</f>
        <v>0</v>
      </c>
      <c r="S372" s="228">
        <v>0</v>
      </c>
      <c r="T372" s="229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0" t="s">
        <v>148</v>
      </c>
      <c r="AT372" s="230" t="s">
        <v>155</v>
      </c>
      <c r="AU372" s="230" t="s">
        <v>89</v>
      </c>
      <c r="AY372" s="17" t="s">
        <v>140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7" t="s">
        <v>87</v>
      </c>
      <c r="BK372" s="231">
        <f>ROUND(I372*H372,2)</f>
        <v>0</v>
      </c>
      <c r="BL372" s="17" t="s">
        <v>148</v>
      </c>
      <c r="BM372" s="230" t="s">
        <v>568</v>
      </c>
    </row>
    <row r="373" s="2" customFormat="1">
      <c r="A373" s="38"/>
      <c r="B373" s="39"/>
      <c r="C373" s="40"/>
      <c r="D373" s="232" t="s">
        <v>150</v>
      </c>
      <c r="E373" s="40"/>
      <c r="F373" s="233" t="s">
        <v>569</v>
      </c>
      <c r="G373" s="40"/>
      <c r="H373" s="40"/>
      <c r="I373" s="234"/>
      <c r="J373" s="40"/>
      <c r="K373" s="40"/>
      <c r="L373" s="44"/>
      <c r="M373" s="235"/>
      <c r="N373" s="236"/>
      <c r="O373" s="91"/>
      <c r="P373" s="91"/>
      <c r="Q373" s="91"/>
      <c r="R373" s="91"/>
      <c r="S373" s="91"/>
      <c r="T373" s="92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150</v>
      </c>
      <c r="AU373" s="17" t="s">
        <v>89</v>
      </c>
    </row>
    <row r="374" s="2" customFormat="1">
      <c r="A374" s="38"/>
      <c r="B374" s="39"/>
      <c r="C374" s="259" t="s">
        <v>570</v>
      </c>
      <c r="D374" s="259" t="s">
        <v>155</v>
      </c>
      <c r="E374" s="260" t="s">
        <v>571</v>
      </c>
      <c r="F374" s="261" t="s">
        <v>572</v>
      </c>
      <c r="G374" s="262" t="s">
        <v>145</v>
      </c>
      <c r="H374" s="263">
        <v>4.593</v>
      </c>
      <c r="I374" s="264"/>
      <c r="J374" s="265">
        <f>ROUND(I374*H374,2)</f>
        <v>0</v>
      </c>
      <c r="K374" s="261" t="s">
        <v>159</v>
      </c>
      <c r="L374" s="44"/>
      <c r="M374" s="266" t="s">
        <v>1</v>
      </c>
      <c r="N374" s="267" t="s">
        <v>44</v>
      </c>
      <c r="O374" s="91"/>
      <c r="P374" s="228">
        <f>O374*H374</f>
        <v>0</v>
      </c>
      <c r="Q374" s="228">
        <v>0</v>
      </c>
      <c r="R374" s="228">
        <f>Q374*H374</f>
        <v>0</v>
      </c>
      <c r="S374" s="228">
        <v>0</v>
      </c>
      <c r="T374" s="229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0" t="s">
        <v>148</v>
      </c>
      <c r="AT374" s="230" t="s">
        <v>155</v>
      </c>
      <c r="AU374" s="230" t="s">
        <v>89</v>
      </c>
      <c r="AY374" s="17" t="s">
        <v>140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7" t="s">
        <v>87</v>
      </c>
      <c r="BK374" s="231">
        <f>ROUND(I374*H374,2)</f>
        <v>0</v>
      </c>
      <c r="BL374" s="17" t="s">
        <v>148</v>
      </c>
      <c r="BM374" s="230" t="s">
        <v>573</v>
      </c>
    </row>
    <row r="375" s="2" customFormat="1">
      <c r="A375" s="38"/>
      <c r="B375" s="39"/>
      <c r="C375" s="40"/>
      <c r="D375" s="232" t="s">
        <v>150</v>
      </c>
      <c r="E375" s="40"/>
      <c r="F375" s="233" t="s">
        <v>572</v>
      </c>
      <c r="G375" s="40"/>
      <c r="H375" s="40"/>
      <c r="I375" s="234"/>
      <c r="J375" s="40"/>
      <c r="K375" s="40"/>
      <c r="L375" s="44"/>
      <c r="M375" s="235"/>
      <c r="N375" s="236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150</v>
      </c>
      <c r="AU375" s="17" t="s">
        <v>89</v>
      </c>
    </row>
    <row r="376" s="13" customFormat="1">
      <c r="A376" s="13"/>
      <c r="B376" s="237"/>
      <c r="C376" s="238"/>
      <c r="D376" s="232" t="s">
        <v>151</v>
      </c>
      <c r="E376" s="239" t="s">
        <v>1</v>
      </c>
      <c r="F376" s="240" t="s">
        <v>574</v>
      </c>
      <c r="G376" s="238"/>
      <c r="H376" s="241">
        <v>4.593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7" t="s">
        <v>151</v>
      </c>
      <c r="AU376" s="247" t="s">
        <v>89</v>
      </c>
      <c r="AV376" s="13" t="s">
        <v>89</v>
      </c>
      <c r="AW376" s="13" t="s">
        <v>33</v>
      </c>
      <c r="AX376" s="13" t="s">
        <v>87</v>
      </c>
      <c r="AY376" s="247" t="s">
        <v>140</v>
      </c>
    </row>
    <row r="377" s="12" customFormat="1" ht="22.8" customHeight="1">
      <c r="A377" s="12"/>
      <c r="B377" s="202"/>
      <c r="C377" s="203"/>
      <c r="D377" s="204" t="s">
        <v>78</v>
      </c>
      <c r="E377" s="216" t="s">
        <v>575</v>
      </c>
      <c r="F377" s="216" t="s">
        <v>576</v>
      </c>
      <c r="G377" s="203"/>
      <c r="H377" s="203"/>
      <c r="I377" s="206"/>
      <c r="J377" s="217">
        <f>BK377</f>
        <v>0</v>
      </c>
      <c r="K377" s="203"/>
      <c r="L377" s="208"/>
      <c r="M377" s="209"/>
      <c r="N377" s="210"/>
      <c r="O377" s="210"/>
      <c r="P377" s="211">
        <f>SUM(P378:P379)</f>
        <v>0</v>
      </c>
      <c r="Q377" s="210"/>
      <c r="R377" s="211">
        <f>SUM(R378:R379)</f>
        <v>0</v>
      </c>
      <c r="S377" s="210"/>
      <c r="T377" s="212">
        <f>SUM(T378:T379)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13" t="s">
        <v>87</v>
      </c>
      <c r="AT377" s="214" t="s">
        <v>78</v>
      </c>
      <c r="AU377" s="214" t="s">
        <v>87</v>
      </c>
      <c r="AY377" s="213" t="s">
        <v>140</v>
      </c>
      <c r="BK377" s="215">
        <f>SUM(BK378:BK379)</f>
        <v>0</v>
      </c>
    </row>
    <row r="378" s="2" customFormat="1" ht="21.75" customHeight="1">
      <c r="A378" s="38"/>
      <c r="B378" s="39"/>
      <c r="C378" s="259" t="s">
        <v>577</v>
      </c>
      <c r="D378" s="259" t="s">
        <v>155</v>
      </c>
      <c r="E378" s="260" t="s">
        <v>578</v>
      </c>
      <c r="F378" s="261" t="s">
        <v>579</v>
      </c>
      <c r="G378" s="262" t="s">
        <v>145</v>
      </c>
      <c r="H378" s="263">
        <v>373.85700000000003</v>
      </c>
      <c r="I378" s="264"/>
      <c r="J378" s="265">
        <f>ROUND(I378*H378,2)</f>
        <v>0</v>
      </c>
      <c r="K378" s="261" t="s">
        <v>159</v>
      </c>
      <c r="L378" s="44"/>
      <c r="M378" s="266" t="s">
        <v>1</v>
      </c>
      <c r="N378" s="267" t="s">
        <v>44</v>
      </c>
      <c r="O378" s="91"/>
      <c r="P378" s="228">
        <f>O378*H378</f>
        <v>0</v>
      </c>
      <c r="Q378" s="228">
        <v>0</v>
      </c>
      <c r="R378" s="228">
        <f>Q378*H378</f>
        <v>0</v>
      </c>
      <c r="S378" s="228">
        <v>0</v>
      </c>
      <c r="T378" s="229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0" t="s">
        <v>148</v>
      </c>
      <c r="AT378" s="230" t="s">
        <v>155</v>
      </c>
      <c r="AU378" s="230" t="s">
        <v>89</v>
      </c>
      <c r="AY378" s="17" t="s">
        <v>140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7" t="s">
        <v>87</v>
      </c>
      <c r="BK378" s="231">
        <f>ROUND(I378*H378,2)</f>
        <v>0</v>
      </c>
      <c r="BL378" s="17" t="s">
        <v>148</v>
      </c>
      <c r="BM378" s="230" t="s">
        <v>580</v>
      </c>
    </row>
    <row r="379" s="2" customFormat="1">
      <c r="A379" s="38"/>
      <c r="B379" s="39"/>
      <c r="C379" s="40"/>
      <c r="D379" s="232" t="s">
        <v>150</v>
      </c>
      <c r="E379" s="40"/>
      <c r="F379" s="233" t="s">
        <v>581</v>
      </c>
      <c r="G379" s="40"/>
      <c r="H379" s="40"/>
      <c r="I379" s="234"/>
      <c r="J379" s="40"/>
      <c r="K379" s="40"/>
      <c r="L379" s="44"/>
      <c r="M379" s="235"/>
      <c r="N379" s="236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150</v>
      </c>
      <c r="AU379" s="17" t="s">
        <v>89</v>
      </c>
    </row>
    <row r="380" s="12" customFormat="1" ht="25.92" customHeight="1">
      <c r="A380" s="12"/>
      <c r="B380" s="202"/>
      <c r="C380" s="203"/>
      <c r="D380" s="204" t="s">
        <v>78</v>
      </c>
      <c r="E380" s="205" t="s">
        <v>142</v>
      </c>
      <c r="F380" s="205" t="s">
        <v>582</v>
      </c>
      <c r="G380" s="203"/>
      <c r="H380" s="203"/>
      <c r="I380" s="206"/>
      <c r="J380" s="207">
        <f>BK380</f>
        <v>0</v>
      </c>
      <c r="K380" s="203"/>
      <c r="L380" s="208"/>
      <c r="M380" s="209"/>
      <c r="N380" s="210"/>
      <c r="O380" s="210"/>
      <c r="P380" s="211">
        <f>P381</f>
        <v>0</v>
      </c>
      <c r="Q380" s="210"/>
      <c r="R380" s="211">
        <f>R381</f>
        <v>0.0032119500000000003</v>
      </c>
      <c r="S380" s="210"/>
      <c r="T380" s="212">
        <f>T381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13" t="s">
        <v>163</v>
      </c>
      <c r="AT380" s="214" t="s">
        <v>78</v>
      </c>
      <c r="AU380" s="214" t="s">
        <v>79</v>
      </c>
      <c r="AY380" s="213" t="s">
        <v>140</v>
      </c>
      <c r="BK380" s="215">
        <f>BK381</f>
        <v>0</v>
      </c>
    </row>
    <row r="381" s="12" customFormat="1" ht="22.8" customHeight="1">
      <c r="A381" s="12"/>
      <c r="B381" s="202"/>
      <c r="C381" s="203"/>
      <c r="D381" s="204" t="s">
        <v>78</v>
      </c>
      <c r="E381" s="216" t="s">
        <v>583</v>
      </c>
      <c r="F381" s="216" t="s">
        <v>584</v>
      </c>
      <c r="G381" s="203"/>
      <c r="H381" s="203"/>
      <c r="I381" s="206"/>
      <c r="J381" s="217">
        <f>BK381</f>
        <v>0</v>
      </c>
      <c r="K381" s="203"/>
      <c r="L381" s="208"/>
      <c r="M381" s="209"/>
      <c r="N381" s="210"/>
      <c r="O381" s="210"/>
      <c r="P381" s="211">
        <f>SUM(P382:P389)</f>
        <v>0</v>
      </c>
      <c r="Q381" s="210"/>
      <c r="R381" s="211">
        <f>SUM(R382:R389)</f>
        <v>0.0032119500000000003</v>
      </c>
      <c r="S381" s="210"/>
      <c r="T381" s="212">
        <f>SUM(T382:T389)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3" t="s">
        <v>163</v>
      </c>
      <c r="AT381" s="214" t="s">
        <v>78</v>
      </c>
      <c r="AU381" s="214" t="s">
        <v>87</v>
      </c>
      <c r="AY381" s="213" t="s">
        <v>140</v>
      </c>
      <c r="BK381" s="215">
        <f>SUM(BK382:BK389)</f>
        <v>0</v>
      </c>
    </row>
    <row r="382" s="2" customFormat="1" ht="16.5" customHeight="1">
      <c r="A382" s="38"/>
      <c r="B382" s="39"/>
      <c r="C382" s="218" t="s">
        <v>585</v>
      </c>
      <c r="D382" s="218" t="s">
        <v>142</v>
      </c>
      <c r="E382" s="219" t="s">
        <v>586</v>
      </c>
      <c r="F382" s="220" t="s">
        <v>587</v>
      </c>
      <c r="G382" s="221" t="s">
        <v>183</v>
      </c>
      <c r="H382" s="222">
        <v>16.905000000000001</v>
      </c>
      <c r="I382" s="223"/>
      <c r="J382" s="224">
        <f>ROUND(I382*H382,2)</f>
        <v>0</v>
      </c>
      <c r="K382" s="220" t="s">
        <v>1</v>
      </c>
      <c r="L382" s="225"/>
      <c r="M382" s="226" t="s">
        <v>1</v>
      </c>
      <c r="N382" s="227" t="s">
        <v>44</v>
      </c>
      <c r="O382" s="91"/>
      <c r="P382" s="228">
        <f>O382*H382</f>
        <v>0</v>
      </c>
      <c r="Q382" s="228">
        <v>0.00019000000000000001</v>
      </c>
      <c r="R382" s="228">
        <f>Q382*H382</f>
        <v>0.0032119500000000003</v>
      </c>
      <c r="S382" s="228">
        <v>0</v>
      </c>
      <c r="T382" s="229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0" t="s">
        <v>588</v>
      </c>
      <c r="AT382" s="230" t="s">
        <v>142</v>
      </c>
      <c r="AU382" s="230" t="s">
        <v>89</v>
      </c>
      <c r="AY382" s="17" t="s">
        <v>140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7" t="s">
        <v>87</v>
      </c>
      <c r="BK382" s="231">
        <f>ROUND(I382*H382,2)</f>
        <v>0</v>
      </c>
      <c r="BL382" s="17" t="s">
        <v>588</v>
      </c>
      <c r="BM382" s="230" t="s">
        <v>589</v>
      </c>
    </row>
    <row r="383" s="2" customFormat="1">
      <c r="A383" s="38"/>
      <c r="B383" s="39"/>
      <c r="C383" s="40"/>
      <c r="D383" s="232" t="s">
        <v>150</v>
      </c>
      <c r="E383" s="40"/>
      <c r="F383" s="233" t="s">
        <v>587</v>
      </c>
      <c r="G383" s="40"/>
      <c r="H383" s="40"/>
      <c r="I383" s="234"/>
      <c r="J383" s="40"/>
      <c r="K383" s="40"/>
      <c r="L383" s="44"/>
      <c r="M383" s="235"/>
      <c r="N383" s="236"/>
      <c r="O383" s="91"/>
      <c r="P383" s="91"/>
      <c r="Q383" s="91"/>
      <c r="R383" s="91"/>
      <c r="S383" s="91"/>
      <c r="T383" s="92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150</v>
      </c>
      <c r="AU383" s="17" t="s">
        <v>89</v>
      </c>
    </row>
    <row r="384" s="13" customFormat="1">
      <c r="A384" s="13"/>
      <c r="B384" s="237"/>
      <c r="C384" s="238"/>
      <c r="D384" s="232" t="s">
        <v>151</v>
      </c>
      <c r="E384" s="239" t="s">
        <v>1</v>
      </c>
      <c r="F384" s="240" t="s">
        <v>590</v>
      </c>
      <c r="G384" s="238"/>
      <c r="H384" s="241">
        <v>16.905000000000001</v>
      </c>
      <c r="I384" s="242"/>
      <c r="J384" s="238"/>
      <c r="K384" s="238"/>
      <c r="L384" s="243"/>
      <c r="M384" s="244"/>
      <c r="N384" s="245"/>
      <c r="O384" s="245"/>
      <c r="P384" s="245"/>
      <c r="Q384" s="245"/>
      <c r="R384" s="245"/>
      <c r="S384" s="245"/>
      <c r="T384" s="24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7" t="s">
        <v>151</v>
      </c>
      <c r="AU384" s="247" t="s">
        <v>89</v>
      </c>
      <c r="AV384" s="13" t="s">
        <v>89</v>
      </c>
      <c r="AW384" s="13" t="s">
        <v>33</v>
      </c>
      <c r="AX384" s="13" t="s">
        <v>87</v>
      </c>
      <c r="AY384" s="247" t="s">
        <v>140</v>
      </c>
    </row>
    <row r="385" s="2" customFormat="1" ht="16.5" customHeight="1">
      <c r="A385" s="38"/>
      <c r="B385" s="39"/>
      <c r="C385" s="259" t="s">
        <v>591</v>
      </c>
      <c r="D385" s="259" t="s">
        <v>155</v>
      </c>
      <c r="E385" s="260" t="s">
        <v>592</v>
      </c>
      <c r="F385" s="261" t="s">
        <v>593</v>
      </c>
      <c r="G385" s="262" t="s">
        <v>183</v>
      </c>
      <c r="H385" s="263">
        <v>16.100000000000001</v>
      </c>
      <c r="I385" s="264"/>
      <c r="J385" s="265">
        <f>ROUND(I385*H385,2)</f>
        <v>0</v>
      </c>
      <c r="K385" s="261" t="s">
        <v>146</v>
      </c>
      <c r="L385" s="44"/>
      <c r="M385" s="266" t="s">
        <v>1</v>
      </c>
      <c r="N385" s="267" t="s">
        <v>44</v>
      </c>
      <c r="O385" s="91"/>
      <c r="P385" s="228">
        <f>O385*H385</f>
        <v>0</v>
      </c>
      <c r="Q385" s="228">
        <v>0</v>
      </c>
      <c r="R385" s="228">
        <f>Q385*H385</f>
        <v>0</v>
      </c>
      <c r="S385" s="228">
        <v>0</v>
      </c>
      <c r="T385" s="229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0" t="s">
        <v>514</v>
      </c>
      <c r="AT385" s="230" t="s">
        <v>155</v>
      </c>
      <c r="AU385" s="230" t="s">
        <v>89</v>
      </c>
      <c r="AY385" s="17" t="s">
        <v>140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7" t="s">
        <v>87</v>
      </c>
      <c r="BK385" s="231">
        <f>ROUND(I385*H385,2)</f>
        <v>0</v>
      </c>
      <c r="BL385" s="17" t="s">
        <v>514</v>
      </c>
      <c r="BM385" s="230" t="s">
        <v>594</v>
      </c>
    </row>
    <row r="386" s="2" customFormat="1">
      <c r="A386" s="38"/>
      <c r="B386" s="39"/>
      <c r="C386" s="40"/>
      <c r="D386" s="232" t="s">
        <v>150</v>
      </c>
      <c r="E386" s="40"/>
      <c r="F386" s="233" t="s">
        <v>595</v>
      </c>
      <c r="G386" s="40"/>
      <c r="H386" s="40"/>
      <c r="I386" s="234"/>
      <c r="J386" s="40"/>
      <c r="K386" s="40"/>
      <c r="L386" s="44"/>
      <c r="M386" s="235"/>
      <c r="N386" s="236"/>
      <c r="O386" s="91"/>
      <c r="P386" s="91"/>
      <c r="Q386" s="91"/>
      <c r="R386" s="91"/>
      <c r="S386" s="91"/>
      <c r="T386" s="92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150</v>
      </c>
      <c r="AU386" s="17" t="s">
        <v>89</v>
      </c>
    </row>
    <row r="387" s="13" customFormat="1">
      <c r="A387" s="13"/>
      <c r="B387" s="237"/>
      <c r="C387" s="238"/>
      <c r="D387" s="232" t="s">
        <v>151</v>
      </c>
      <c r="E387" s="239" t="s">
        <v>1</v>
      </c>
      <c r="F387" s="240" t="s">
        <v>596</v>
      </c>
      <c r="G387" s="238"/>
      <c r="H387" s="241">
        <v>5.5999999999999996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7" t="s">
        <v>151</v>
      </c>
      <c r="AU387" s="247" t="s">
        <v>89</v>
      </c>
      <c r="AV387" s="13" t="s">
        <v>89</v>
      </c>
      <c r="AW387" s="13" t="s">
        <v>33</v>
      </c>
      <c r="AX387" s="13" t="s">
        <v>79</v>
      </c>
      <c r="AY387" s="247" t="s">
        <v>140</v>
      </c>
    </row>
    <row r="388" s="13" customFormat="1">
      <c r="A388" s="13"/>
      <c r="B388" s="237"/>
      <c r="C388" s="238"/>
      <c r="D388" s="232" t="s">
        <v>151</v>
      </c>
      <c r="E388" s="239" t="s">
        <v>1</v>
      </c>
      <c r="F388" s="240" t="s">
        <v>597</v>
      </c>
      <c r="G388" s="238"/>
      <c r="H388" s="241">
        <v>10.5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7" t="s">
        <v>151</v>
      </c>
      <c r="AU388" s="247" t="s">
        <v>89</v>
      </c>
      <c r="AV388" s="13" t="s">
        <v>89</v>
      </c>
      <c r="AW388" s="13" t="s">
        <v>33</v>
      </c>
      <c r="AX388" s="13" t="s">
        <v>79</v>
      </c>
      <c r="AY388" s="247" t="s">
        <v>140</v>
      </c>
    </row>
    <row r="389" s="14" customFormat="1">
      <c r="A389" s="14"/>
      <c r="B389" s="248"/>
      <c r="C389" s="249"/>
      <c r="D389" s="232" t="s">
        <v>151</v>
      </c>
      <c r="E389" s="250" t="s">
        <v>1</v>
      </c>
      <c r="F389" s="251" t="s">
        <v>154</v>
      </c>
      <c r="G389" s="249"/>
      <c r="H389" s="252">
        <v>16.100000000000001</v>
      </c>
      <c r="I389" s="253"/>
      <c r="J389" s="249"/>
      <c r="K389" s="249"/>
      <c r="L389" s="254"/>
      <c r="M389" s="255"/>
      <c r="N389" s="256"/>
      <c r="O389" s="256"/>
      <c r="P389" s="256"/>
      <c r="Q389" s="256"/>
      <c r="R389" s="256"/>
      <c r="S389" s="256"/>
      <c r="T389" s="257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8" t="s">
        <v>151</v>
      </c>
      <c r="AU389" s="258" t="s">
        <v>89</v>
      </c>
      <c r="AV389" s="14" t="s">
        <v>148</v>
      </c>
      <c r="AW389" s="14" t="s">
        <v>33</v>
      </c>
      <c r="AX389" s="14" t="s">
        <v>87</v>
      </c>
      <c r="AY389" s="258" t="s">
        <v>140</v>
      </c>
    </row>
    <row r="390" s="12" customFormat="1" ht="25.92" customHeight="1">
      <c r="A390" s="12"/>
      <c r="B390" s="202"/>
      <c r="C390" s="203"/>
      <c r="D390" s="204" t="s">
        <v>78</v>
      </c>
      <c r="E390" s="205" t="s">
        <v>104</v>
      </c>
      <c r="F390" s="205" t="s">
        <v>598</v>
      </c>
      <c r="G390" s="203"/>
      <c r="H390" s="203"/>
      <c r="I390" s="206"/>
      <c r="J390" s="207">
        <f>BK390</f>
        <v>0</v>
      </c>
      <c r="K390" s="203"/>
      <c r="L390" s="208"/>
      <c r="M390" s="209"/>
      <c r="N390" s="210"/>
      <c r="O390" s="210"/>
      <c r="P390" s="211">
        <f>P391</f>
        <v>0</v>
      </c>
      <c r="Q390" s="210"/>
      <c r="R390" s="211">
        <f>R391</f>
        <v>0</v>
      </c>
      <c r="S390" s="210"/>
      <c r="T390" s="212">
        <f>T391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13" t="s">
        <v>174</v>
      </c>
      <c r="AT390" s="214" t="s">
        <v>78</v>
      </c>
      <c r="AU390" s="214" t="s">
        <v>79</v>
      </c>
      <c r="AY390" s="213" t="s">
        <v>140</v>
      </c>
      <c r="BK390" s="215">
        <f>BK391</f>
        <v>0</v>
      </c>
    </row>
    <row r="391" s="12" customFormat="1" ht="22.8" customHeight="1">
      <c r="A391" s="12"/>
      <c r="B391" s="202"/>
      <c r="C391" s="203"/>
      <c r="D391" s="204" t="s">
        <v>78</v>
      </c>
      <c r="E391" s="216" t="s">
        <v>599</v>
      </c>
      <c r="F391" s="216" t="s">
        <v>600</v>
      </c>
      <c r="G391" s="203"/>
      <c r="H391" s="203"/>
      <c r="I391" s="206"/>
      <c r="J391" s="217">
        <f>BK391</f>
        <v>0</v>
      </c>
      <c r="K391" s="203"/>
      <c r="L391" s="208"/>
      <c r="M391" s="209"/>
      <c r="N391" s="210"/>
      <c r="O391" s="210"/>
      <c r="P391" s="211">
        <f>SUM(P392:P394)</f>
        <v>0</v>
      </c>
      <c r="Q391" s="210"/>
      <c r="R391" s="211">
        <f>SUM(R392:R394)</f>
        <v>0</v>
      </c>
      <c r="S391" s="210"/>
      <c r="T391" s="212">
        <f>SUM(T392:T394)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13" t="s">
        <v>174</v>
      </c>
      <c r="AT391" s="214" t="s">
        <v>78</v>
      </c>
      <c r="AU391" s="214" t="s">
        <v>87</v>
      </c>
      <c r="AY391" s="213" t="s">
        <v>140</v>
      </c>
      <c r="BK391" s="215">
        <f>SUM(BK392:BK394)</f>
        <v>0</v>
      </c>
    </row>
    <row r="392" s="2" customFormat="1" ht="16.5" customHeight="1">
      <c r="A392" s="38"/>
      <c r="B392" s="39"/>
      <c r="C392" s="259" t="s">
        <v>601</v>
      </c>
      <c r="D392" s="259" t="s">
        <v>155</v>
      </c>
      <c r="E392" s="260" t="s">
        <v>602</v>
      </c>
      <c r="F392" s="261" t="s">
        <v>603</v>
      </c>
      <c r="G392" s="262" t="s">
        <v>604</v>
      </c>
      <c r="H392" s="263">
        <v>2</v>
      </c>
      <c r="I392" s="264"/>
      <c r="J392" s="265">
        <f>ROUND(I392*H392,2)</f>
        <v>0</v>
      </c>
      <c r="K392" s="261" t="s">
        <v>146</v>
      </c>
      <c r="L392" s="44"/>
      <c r="M392" s="266" t="s">
        <v>1</v>
      </c>
      <c r="N392" s="267" t="s">
        <v>44</v>
      </c>
      <c r="O392" s="91"/>
      <c r="P392" s="228">
        <f>O392*H392</f>
        <v>0</v>
      </c>
      <c r="Q392" s="228">
        <v>0</v>
      </c>
      <c r="R392" s="228">
        <f>Q392*H392</f>
        <v>0</v>
      </c>
      <c r="S392" s="228">
        <v>0</v>
      </c>
      <c r="T392" s="229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30" t="s">
        <v>605</v>
      </c>
      <c r="AT392" s="230" t="s">
        <v>155</v>
      </c>
      <c r="AU392" s="230" t="s">
        <v>89</v>
      </c>
      <c r="AY392" s="17" t="s">
        <v>140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7" t="s">
        <v>87</v>
      </c>
      <c r="BK392" s="231">
        <f>ROUND(I392*H392,2)</f>
        <v>0</v>
      </c>
      <c r="BL392" s="17" t="s">
        <v>605</v>
      </c>
      <c r="BM392" s="230" t="s">
        <v>606</v>
      </c>
    </row>
    <row r="393" s="2" customFormat="1">
      <c r="A393" s="38"/>
      <c r="B393" s="39"/>
      <c r="C393" s="40"/>
      <c r="D393" s="232" t="s">
        <v>150</v>
      </c>
      <c r="E393" s="40"/>
      <c r="F393" s="233" t="s">
        <v>603</v>
      </c>
      <c r="G393" s="40"/>
      <c r="H393" s="40"/>
      <c r="I393" s="234"/>
      <c r="J393" s="40"/>
      <c r="K393" s="40"/>
      <c r="L393" s="44"/>
      <c r="M393" s="235"/>
      <c r="N393" s="236"/>
      <c r="O393" s="91"/>
      <c r="P393" s="91"/>
      <c r="Q393" s="91"/>
      <c r="R393" s="91"/>
      <c r="S393" s="91"/>
      <c r="T393" s="92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150</v>
      </c>
      <c r="AU393" s="17" t="s">
        <v>89</v>
      </c>
    </row>
    <row r="394" s="13" customFormat="1">
      <c r="A394" s="13"/>
      <c r="B394" s="237"/>
      <c r="C394" s="238"/>
      <c r="D394" s="232" t="s">
        <v>151</v>
      </c>
      <c r="E394" s="239" t="s">
        <v>1</v>
      </c>
      <c r="F394" s="240" t="s">
        <v>607</v>
      </c>
      <c r="G394" s="238"/>
      <c r="H394" s="241">
        <v>2</v>
      </c>
      <c r="I394" s="242"/>
      <c r="J394" s="238"/>
      <c r="K394" s="238"/>
      <c r="L394" s="243"/>
      <c r="M394" s="278"/>
      <c r="N394" s="279"/>
      <c r="O394" s="279"/>
      <c r="P394" s="279"/>
      <c r="Q394" s="279"/>
      <c r="R394" s="279"/>
      <c r="S394" s="279"/>
      <c r="T394" s="28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7" t="s">
        <v>151</v>
      </c>
      <c r="AU394" s="247" t="s">
        <v>89</v>
      </c>
      <c r="AV394" s="13" t="s">
        <v>89</v>
      </c>
      <c r="AW394" s="13" t="s">
        <v>33</v>
      </c>
      <c r="AX394" s="13" t="s">
        <v>87</v>
      </c>
      <c r="AY394" s="247" t="s">
        <v>140</v>
      </c>
    </row>
    <row r="395" s="2" customFormat="1" ht="6.96" customHeight="1">
      <c r="A395" s="38"/>
      <c r="B395" s="66"/>
      <c r="C395" s="67"/>
      <c r="D395" s="67"/>
      <c r="E395" s="67"/>
      <c r="F395" s="67"/>
      <c r="G395" s="67"/>
      <c r="H395" s="67"/>
      <c r="I395" s="67"/>
      <c r="J395" s="67"/>
      <c r="K395" s="67"/>
      <c r="L395" s="44"/>
      <c r="M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</row>
  </sheetData>
  <sheetProtection sheet="1" autoFilter="0" formatColumns="0" formatRows="0" objects="1" scenarios="1" spinCount="100000" saltValue="Pl5jJjnErxpHPUFEAmTl5XxZiWP3eyTQxEzhMcFeQclnPWgZ5UqHHwLAk8HMik2GLBmSAT8DWBtyWIzL3MxqQQ==" hashValue="5YHHVt1CTjs1vDtKg0+5xK8N/Dl/PPcbpM5U990AOxdzn2lym4NS0QyX5nO9KqCgCz/kRWW2fYmu1jWjUtreag==" algorithmName="SHA-512" password="CC35"/>
  <autoFilter ref="C126:K394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106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Rozšíření parkovacích míst mezi bytovými domy ul. Vinohradská, Litvínov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608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19. 1. 2021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ROUND((SUM(BE127:BE393)),  2)</f>
        <v>0</v>
      </c>
      <c r="G33" s="38"/>
      <c r="H33" s="38"/>
      <c r="I33" s="155">
        <v>0.20999999999999999</v>
      </c>
      <c r="J33" s="154">
        <f>ROUND(((SUM(BE127:BE393))*I33),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ROUND((SUM(BF127:BF393)),  2)</f>
        <v>0</v>
      </c>
      <c r="G34" s="38"/>
      <c r="H34" s="38"/>
      <c r="I34" s="155">
        <v>0.14999999999999999</v>
      </c>
      <c r="J34" s="154">
        <f>ROUND(((SUM(BF127:BF393))*I34),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ROUND((SUM(BG127:BG393)),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ROUND((SUM(BH127:BH393)),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ROUND((SUM(BI127:BI393)),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Rozšíření parkovacích míst mezi bytovými domy ul. Vinohradská, Litvínov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A2 - Objekty pozemních komunikací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město Litvínov</v>
      </c>
      <c r="G89" s="40"/>
      <c r="H89" s="40"/>
      <c r="I89" s="32" t="s">
        <v>22</v>
      </c>
      <c r="J89" s="79" t="str">
        <f>IF(J12="","",J12)</f>
        <v>19. 1. 2021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Litvínov, Náměstí Míru 11, 43601 Litvínov</v>
      </c>
      <c r="G91" s="40"/>
      <c r="H91" s="40"/>
      <c r="I91" s="32" t="s">
        <v>31</v>
      </c>
      <c r="J91" s="36" t="str">
        <f>E21</f>
        <v xml:space="preserve">Ing. Ota Vettermann ČKAIT  0402018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110</v>
      </c>
      <c r="D94" s="176"/>
      <c r="E94" s="176"/>
      <c r="F94" s="176"/>
      <c r="G94" s="176"/>
      <c r="H94" s="176"/>
      <c r="I94" s="176"/>
      <c r="J94" s="177" t="s">
        <v>111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112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113</v>
      </c>
    </row>
    <row r="97" s="9" customFormat="1" ht="24.96" customHeight="1">
      <c r="A97" s="9"/>
      <c r="B97" s="179"/>
      <c r="C97" s="180"/>
      <c r="D97" s="181" t="s">
        <v>114</v>
      </c>
      <c r="E97" s="182"/>
      <c r="F97" s="182"/>
      <c r="G97" s="182"/>
      <c r="H97" s="182"/>
      <c r="I97" s="182"/>
      <c r="J97" s="183">
        <f>J128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115</v>
      </c>
      <c r="E98" s="188"/>
      <c r="F98" s="188"/>
      <c r="G98" s="188"/>
      <c r="H98" s="188"/>
      <c r="I98" s="188"/>
      <c r="J98" s="189">
        <f>J129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116</v>
      </c>
      <c r="E99" s="188"/>
      <c r="F99" s="188"/>
      <c r="G99" s="188"/>
      <c r="H99" s="188"/>
      <c r="I99" s="188"/>
      <c r="J99" s="189">
        <f>J234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117</v>
      </c>
      <c r="E100" s="188"/>
      <c r="F100" s="188"/>
      <c r="G100" s="188"/>
      <c r="H100" s="188"/>
      <c r="I100" s="188"/>
      <c r="J100" s="189">
        <f>J241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118</v>
      </c>
      <c r="E101" s="188"/>
      <c r="F101" s="188"/>
      <c r="G101" s="188"/>
      <c r="H101" s="188"/>
      <c r="I101" s="188"/>
      <c r="J101" s="189">
        <f>J291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119</v>
      </c>
      <c r="E102" s="188"/>
      <c r="F102" s="188"/>
      <c r="G102" s="188"/>
      <c r="H102" s="188"/>
      <c r="I102" s="188"/>
      <c r="J102" s="189">
        <f>J359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120</v>
      </c>
      <c r="E103" s="188"/>
      <c r="F103" s="188"/>
      <c r="G103" s="188"/>
      <c r="H103" s="188"/>
      <c r="I103" s="188"/>
      <c r="J103" s="189">
        <f>J377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121</v>
      </c>
      <c r="E104" s="182"/>
      <c r="F104" s="182"/>
      <c r="G104" s="182"/>
      <c r="H104" s="182"/>
      <c r="I104" s="182"/>
      <c r="J104" s="183">
        <f>J380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5"/>
      <c r="C105" s="186"/>
      <c r="D105" s="187" t="s">
        <v>122</v>
      </c>
      <c r="E105" s="188"/>
      <c r="F105" s="188"/>
      <c r="G105" s="188"/>
      <c r="H105" s="188"/>
      <c r="I105" s="188"/>
      <c r="J105" s="189">
        <f>J381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9"/>
      <c r="C106" s="180"/>
      <c r="D106" s="181" t="s">
        <v>123</v>
      </c>
      <c r="E106" s="182"/>
      <c r="F106" s="182"/>
      <c r="G106" s="182"/>
      <c r="H106" s="182"/>
      <c r="I106" s="182"/>
      <c r="J106" s="183">
        <f>J390</f>
        <v>0</v>
      </c>
      <c r="K106" s="180"/>
      <c r="L106" s="18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5"/>
      <c r="C107" s="186"/>
      <c r="D107" s="187" t="s">
        <v>124</v>
      </c>
      <c r="E107" s="188"/>
      <c r="F107" s="188"/>
      <c r="G107" s="188"/>
      <c r="H107" s="188"/>
      <c r="I107" s="188"/>
      <c r="J107" s="189">
        <f>J391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125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4" t="str">
        <f>E7</f>
        <v>Rozšíření parkovacích míst mezi bytovými domy ul. Vinohradská, Litvínov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107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A2 - Objekty pozemních komunikací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město Litvínov</v>
      </c>
      <c r="G121" s="40"/>
      <c r="H121" s="40"/>
      <c r="I121" s="32" t="s">
        <v>22</v>
      </c>
      <c r="J121" s="79" t="str">
        <f>IF(J12="","",J12)</f>
        <v>19. 1. 2021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24</v>
      </c>
      <c r="D123" s="40"/>
      <c r="E123" s="40"/>
      <c r="F123" s="27" t="str">
        <f>E15</f>
        <v>Město Litvínov, Náměstí Míru 11, 43601 Litvínov</v>
      </c>
      <c r="G123" s="40"/>
      <c r="H123" s="40"/>
      <c r="I123" s="32" t="s">
        <v>31</v>
      </c>
      <c r="J123" s="36" t="str">
        <f>E21</f>
        <v xml:space="preserve">Ing. Ota Vettermann ČKAIT  0402018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29</v>
      </c>
      <c r="D124" s="40"/>
      <c r="E124" s="40"/>
      <c r="F124" s="27" t="str">
        <f>IF(E18="","",E18)</f>
        <v>Vyplň údaj</v>
      </c>
      <c r="G124" s="40"/>
      <c r="H124" s="40"/>
      <c r="I124" s="32" t="s">
        <v>34</v>
      </c>
      <c r="J124" s="36" t="str">
        <f>E24</f>
        <v>MESSOR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1"/>
      <c r="B126" s="192"/>
      <c r="C126" s="193" t="s">
        <v>126</v>
      </c>
      <c r="D126" s="194" t="s">
        <v>64</v>
      </c>
      <c r="E126" s="194" t="s">
        <v>60</v>
      </c>
      <c r="F126" s="194" t="s">
        <v>61</v>
      </c>
      <c r="G126" s="194" t="s">
        <v>127</v>
      </c>
      <c r="H126" s="194" t="s">
        <v>128</v>
      </c>
      <c r="I126" s="194" t="s">
        <v>129</v>
      </c>
      <c r="J126" s="194" t="s">
        <v>111</v>
      </c>
      <c r="K126" s="195" t="s">
        <v>130</v>
      </c>
      <c r="L126" s="196"/>
      <c r="M126" s="100" t="s">
        <v>1</v>
      </c>
      <c r="N126" s="101" t="s">
        <v>43</v>
      </c>
      <c r="O126" s="101" t="s">
        <v>131</v>
      </c>
      <c r="P126" s="101" t="s">
        <v>132</v>
      </c>
      <c r="Q126" s="101" t="s">
        <v>133</v>
      </c>
      <c r="R126" s="101" t="s">
        <v>134</v>
      </c>
      <c r="S126" s="101" t="s">
        <v>135</v>
      </c>
      <c r="T126" s="102" t="s">
        <v>136</v>
      </c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</row>
    <row r="127" s="2" customFormat="1" ht="22.8" customHeight="1">
      <c r="A127" s="38"/>
      <c r="B127" s="39"/>
      <c r="C127" s="107" t="s">
        <v>137</v>
      </c>
      <c r="D127" s="40"/>
      <c r="E127" s="40"/>
      <c r="F127" s="40"/>
      <c r="G127" s="40"/>
      <c r="H127" s="40"/>
      <c r="I127" s="40"/>
      <c r="J127" s="197">
        <f>BK127</f>
        <v>0</v>
      </c>
      <c r="K127" s="40"/>
      <c r="L127" s="44"/>
      <c r="M127" s="103"/>
      <c r="N127" s="198"/>
      <c r="O127" s="104"/>
      <c r="P127" s="199">
        <f>P128+P380+P390</f>
        <v>0</v>
      </c>
      <c r="Q127" s="104"/>
      <c r="R127" s="199">
        <f>R128+R380+R390</f>
        <v>377.52609035000006</v>
      </c>
      <c r="S127" s="104"/>
      <c r="T127" s="200">
        <f>T128+T380+T390</f>
        <v>81.66125000000001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78</v>
      </c>
      <c r="AU127" s="17" t="s">
        <v>113</v>
      </c>
      <c r="BK127" s="201">
        <f>BK128+BK380+BK390</f>
        <v>0</v>
      </c>
    </row>
    <row r="128" s="12" customFormat="1" ht="25.92" customHeight="1">
      <c r="A128" s="12"/>
      <c r="B128" s="202"/>
      <c r="C128" s="203"/>
      <c r="D128" s="204" t="s">
        <v>78</v>
      </c>
      <c r="E128" s="205" t="s">
        <v>138</v>
      </c>
      <c r="F128" s="205" t="s">
        <v>139</v>
      </c>
      <c r="G128" s="203"/>
      <c r="H128" s="203"/>
      <c r="I128" s="206"/>
      <c r="J128" s="207">
        <f>BK128</f>
        <v>0</v>
      </c>
      <c r="K128" s="203"/>
      <c r="L128" s="208"/>
      <c r="M128" s="209"/>
      <c r="N128" s="210"/>
      <c r="O128" s="210"/>
      <c r="P128" s="211">
        <f>P129+P234+P241+P291+P359+P377</f>
        <v>0</v>
      </c>
      <c r="Q128" s="210"/>
      <c r="R128" s="211">
        <f>R129+R234+R241+R291+R359+R377</f>
        <v>377.52168140000003</v>
      </c>
      <c r="S128" s="210"/>
      <c r="T128" s="212">
        <f>T129+T234+T241+T291+T359+T377</f>
        <v>81.66125000000001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87</v>
      </c>
      <c r="AT128" s="214" t="s">
        <v>78</v>
      </c>
      <c r="AU128" s="214" t="s">
        <v>79</v>
      </c>
      <c r="AY128" s="213" t="s">
        <v>140</v>
      </c>
      <c r="BK128" s="215">
        <f>BK129+BK234+BK241+BK291+BK359+BK377</f>
        <v>0</v>
      </c>
    </row>
    <row r="129" s="12" customFormat="1" ht="22.8" customHeight="1">
      <c r="A129" s="12"/>
      <c r="B129" s="202"/>
      <c r="C129" s="203"/>
      <c r="D129" s="204" t="s">
        <v>78</v>
      </c>
      <c r="E129" s="216" t="s">
        <v>87</v>
      </c>
      <c r="F129" s="216" t="s">
        <v>141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SUM(P130:P233)</f>
        <v>0</v>
      </c>
      <c r="Q129" s="210"/>
      <c r="R129" s="211">
        <f>SUM(R130:R233)</f>
        <v>189.50799900000001</v>
      </c>
      <c r="S129" s="210"/>
      <c r="T129" s="212">
        <f>SUM(T130:T233)</f>
        <v>76.643250000000009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87</v>
      </c>
      <c r="AT129" s="214" t="s">
        <v>78</v>
      </c>
      <c r="AU129" s="214" t="s">
        <v>87</v>
      </c>
      <c r="AY129" s="213" t="s">
        <v>140</v>
      </c>
      <c r="BK129" s="215">
        <f>SUM(BK130:BK233)</f>
        <v>0</v>
      </c>
    </row>
    <row r="130" s="2" customFormat="1" ht="16.5" customHeight="1">
      <c r="A130" s="38"/>
      <c r="B130" s="39"/>
      <c r="C130" s="218" t="s">
        <v>87</v>
      </c>
      <c r="D130" s="218" t="s">
        <v>142</v>
      </c>
      <c r="E130" s="219" t="s">
        <v>143</v>
      </c>
      <c r="F130" s="220" t="s">
        <v>144</v>
      </c>
      <c r="G130" s="221" t="s">
        <v>145</v>
      </c>
      <c r="H130" s="222">
        <v>60.802999999999997</v>
      </c>
      <c r="I130" s="223"/>
      <c r="J130" s="224">
        <f>ROUND(I130*H130,2)</f>
        <v>0</v>
      </c>
      <c r="K130" s="220" t="s">
        <v>146</v>
      </c>
      <c r="L130" s="225"/>
      <c r="M130" s="226" t="s">
        <v>1</v>
      </c>
      <c r="N130" s="227" t="s">
        <v>44</v>
      </c>
      <c r="O130" s="91"/>
      <c r="P130" s="228">
        <f>O130*H130</f>
        <v>0</v>
      </c>
      <c r="Q130" s="228">
        <v>1</v>
      </c>
      <c r="R130" s="228">
        <f>Q130*H130</f>
        <v>60.802999999999997</v>
      </c>
      <c r="S130" s="228">
        <v>0</v>
      </c>
      <c r="T130" s="22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0" t="s">
        <v>147</v>
      </c>
      <c r="AT130" s="230" t="s">
        <v>142</v>
      </c>
      <c r="AU130" s="230" t="s">
        <v>89</v>
      </c>
      <c r="AY130" s="17" t="s">
        <v>140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7" t="s">
        <v>87</v>
      </c>
      <c r="BK130" s="231">
        <f>ROUND(I130*H130,2)</f>
        <v>0</v>
      </c>
      <c r="BL130" s="17" t="s">
        <v>148</v>
      </c>
      <c r="BM130" s="230" t="s">
        <v>609</v>
      </c>
    </row>
    <row r="131" s="2" customFormat="1">
      <c r="A131" s="38"/>
      <c r="B131" s="39"/>
      <c r="C131" s="40"/>
      <c r="D131" s="232" t="s">
        <v>150</v>
      </c>
      <c r="E131" s="40"/>
      <c r="F131" s="233" t="s">
        <v>144</v>
      </c>
      <c r="G131" s="40"/>
      <c r="H131" s="40"/>
      <c r="I131" s="234"/>
      <c r="J131" s="40"/>
      <c r="K131" s="40"/>
      <c r="L131" s="44"/>
      <c r="M131" s="235"/>
      <c r="N131" s="236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150</v>
      </c>
      <c r="AU131" s="17" t="s">
        <v>89</v>
      </c>
    </row>
    <row r="132" s="13" customFormat="1">
      <c r="A132" s="13"/>
      <c r="B132" s="237"/>
      <c r="C132" s="238"/>
      <c r="D132" s="232" t="s">
        <v>151</v>
      </c>
      <c r="E132" s="239" t="s">
        <v>1</v>
      </c>
      <c r="F132" s="240" t="s">
        <v>152</v>
      </c>
      <c r="G132" s="238"/>
      <c r="H132" s="241">
        <v>1.6499999999999999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151</v>
      </c>
      <c r="AU132" s="247" t="s">
        <v>89</v>
      </c>
      <c r="AV132" s="13" t="s">
        <v>89</v>
      </c>
      <c r="AW132" s="13" t="s">
        <v>33</v>
      </c>
      <c r="AX132" s="13" t="s">
        <v>79</v>
      </c>
      <c r="AY132" s="247" t="s">
        <v>140</v>
      </c>
    </row>
    <row r="133" s="13" customFormat="1">
      <c r="A133" s="13"/>
      <c r="B133" s="237"/>
      <c r="C133" s="238"/>
      <c r="D133" s="232" t="s">
        <v>151</v>
      </c>
      <c r="E133" s="239" t="s">
        <v>1</v>
      </c>
      <c r="F133" s="240" t="s">
        <v>610</v>
      </c>
      <c r="G133" s="238"/>
      <c r="H133" s="241">
        <v>59.152999999999999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151</v>
      </c>
      <c r="AU133" s="247" t="s">
        <v>89</v>
      </c>
      <c r="AV133" s="13" t="s">
        <v>89</v>
      </c>
      <c r="AW133" s="13" t="s">
        <v>33</v>
      </c>
      <c r="AX133" s="13" t="s">
        <v>79</v>
      </c>
      <c r="AY133" s="247" t="s">
        <v>140</v>
      </c>
    </row>
    <row r="134" s="14" customFormat="1">
      <c r="A134" s="14"/>
      <c r="B134" s="248"/>
      <c r="C134" s="249"/>
      <c r="D134" s="232" t="s">
        <v>151</v>
      </c>
      <c r="E134" s="250" t="s">
        <v>1</v>
      </c>
      <c r="F134" s="251" t="s">
        <v>154</v>
      </c>
      <c r="G134" s="249"/>
      <c r="H134" s="252">
        <v>60.802999999999997</v>
      </c>
      <c r="I134" s="253"/>
      <c r="J134" s="249"/>
      <c r="K134" s="249"/>
      <c r="L134" s="254"/>
      <c r="M134" s="255"/>
      <c r="N134" s="256"/>
      <c r="O134" s="256"/>
      <c r="P134" s="256"/>
      <c r="Q134" s="256"/>
      <c r="R134" s="256"/>
      <c r="S134" s="256"/>
      <c r="T134" s="25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8" t="s">
        <v>151</v>
      </c>
      <c r="AU134" s="258" t="s">
        <v>89</v>
      </c>
      <c r="AV134" s="14" t="s">
        <v>148</v>
      </c>
      <c r="AW134" s="14" t="s">
        <v>33</v>
      </c>
      <c r="AX134" s="14" t="s">
        <v>87</v>
      </c>
      <c r="AY134" s="258" t="s">
        <v>140</v>
      </c>
    </row>
    <row r="135" s="2" customFormat="1" ht="16.5" customHeight="1">
      <c r="A135" s="38"/>
      <c r="B135" s="39"/>
      <c r="C135" s="259" t="s">
        <v>89</v>
      </c>
      <c r="D135" s="259" t="s">
        <v>155</v>
      </c>
      <c r="E135" s="260" t="s">
        <v>156</v>
      </c>
      <c r="F135" s="261" t="s">
        <v>157</v>
      </c>
      <c r="G135" s="262" t="s">
        <v>158</v>
      </c>
      <c r="H135" s="263">
        <v>25.699999999999999</v>
      </c>
      <c r="I135" s="264"/>
      <c r="J135" s="265">
        <f>ROUND(I135*H135,2)</f>
        <v>0</v>
      </c>
      <c r="K135" s="261" t="s">
        <v>159</v>
      </c>
      <c r="L135" s="44"/>
      <c r="M135" s="266" t="s">
        <v>1</v>
      </c>
      <c r="N135" s="267" t="s">
        <v>44</v>
      </c>
      <c r="O135" s="91"/>
      <c r="P135" s="228">
        <f>O135*H135</f>
        <v>0</v>
      </c>
      <c r="Q135" s="228">
        <v>0</v>
      </c>
      <c r="R135" s="228">
        <f>Q135*H135</f>
        <v>0</v>
      </c>
      <c r="S135" s="228">
        <v>0.26000000000000001</v>
      </c>
      <c r="T135" s="229">
        <f>S135*H135</f>
        <v>6.6820000000000004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0" t="s">
        <v>148</v>
      </c>
      <c r="AT135" s="230" t="s">
        <v>155</v>
      </c>
      <c r="AU135" s="230" t="s">
        <v>89</v>
      </c>
      <c r="AY135" s="17" t="s">
        <v>140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7" t="s">
        <v>87</v>
      </c>
      <c r="BK135" s="231">
        <f>ROUND(I135*H135,2)</f>
        <v>0</v>
      </c>
      <c r="BL135" s="17" t="s">
        <v>148</v>
      </c>
      <c r="BM135" s="230" t="s">
        <v>611</v>
      </c>
    </row>
    <row r="136" s="2" customFormat="1">
      <c r="A136" s="38"/>
      <c r="B136" s="39"/>
      <c r="C136" s="40"/>
      <c r="D136" s="232" t="s">
        <v>150</v>
      </c>
      <c r="E136" s="40"/>
      <c r="F136" s="233" t="s">
        <v>161</v>
      </c>
      <c r="G136" s="40"/>
      <c r="H136" s="40"/>
      <c r="I136" s="234"/>
      <c r="J136" s="40"/>
      <c r="K136" s="40"/>
      <c r="L136" s="44"/>
      <c r="M136" s="235"/>
      <c r="N136" s="236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150</v>
      </c>
      <c r="AU136" s="17" t="s">
        <v>89</v>
      </c>
    </row>
    <row r="137" s="13" customFormat="1">
      <c r="A137" s="13"/>
      <c r="B137" s="237"/>
      <c r="C137" s="238"/>
      <c r="D137" s="232" t="s">
        <v>151</v>
      </c>
      <c r="E137" s="239" t="s">
        <v>1</v>
      </c>
      <c r="F137" s="240" t="s">
        <v>612</v>
      </c>
      <c r="G137" s="238"/>
      <c r="H137" s="241">
        <v>25.699999999999999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151</v>
      </c>
      <c r="AU137" s="247" t="s">
        <v>89</v>
      </c>
      <c r="AV137" s="13" t="s">
        <v>89</v>
      </c>
      <c r="AW137" s="13" t="s">
        <v>33</v>
      </c>
      <c r="AX137" s="13" t="s">
        <v>87</v>
      </c>
      <c r="AY137" s="247" t="s">
        <v>140</v>
      </c>
    </row>
    <row r="138" s="2" customFormat="1" ht="16.5" customHeight="1">
      <c r="A138" s="38"/>
      <c r="B138" s="39"/>
      <c r="C138" s="259" t="s">
        <v>163</v>
      </c>
      <c r="D138" s="259" t="s">
        <v>155</v>
      </c>
      <c r="E138" s="260" t="s">
        <v>164</v>
      </c>
      <c r="F138" s="261" t="s">
        <v>165</v>
      </c>
      <c r="G138" s="262" t="s">
        <v>158</v>
      </c>
      <c r="H138" s="263">
        <v>2.9100000000000001</v>
      </c>
      <c r="I138" s="264"/>
      <c r="J138" s="265">
        <f>ROUND(I138*H138,2)</f>
        <v>0</v>
      </c>
      <c r="K138" s="261" t="s">
        <v>159</v>
      </c>
      <c r="L138" s="44"/>
      <c r="M138" s="266" t="s">
        <v>1</v>
      </c>
      <c r="N138" s="267" t="s">
        <v>44</v>
      </c>
      <c r="O138" s="91"/>
      <c r="P138" s="228">
        <f>O138*H138</f>
        <v>0</v>
      </c>
      <c r="Q138" s="228">
        <v>0</v>
      </c>
      <c r="R138" s="228">
        <f>Q138*H138</f>
        <v>0</v>
      </c>
      <c r="S138" s="228">
        <v>0.625</v>
      </c>
      <c r="T138" s="229">
        <f>S138*H138</f>
        <v>1.8187500000000001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0" t="s">
        <v>148</v>
      </c>
      <c r="AT138" s="230" t="s">
        <v>155</v>
      </c>
      <c r="AU138" s="230" t="s">
        <v>89</v>
      </c>
      <c r="AY138" s="17" t="s">
        <v>140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7" t="s">
        <v>87</v>
      </c>
      <c r="BK138" s="231">
        <f>ROUND(I138*H138,2)</f>
        <v>0</v>
      </c>
      <c r="BL138" s="17" t="s">
        <v>148</v>
      </c>
      <c r="BM138" s="230" t="s">
        <v>613</v>
      </c>
    </row>
    <row r="139" s="2" customFormat="1">
      <c r="A139" s="38"/>
      <c r="B139" s="39"/>
      <c r="C139" s="40"/>
      <c r="D139" s="232" t="s">
        <v>150</v>
      </c>
      <c r="E139" s="40"/>
      <c r="F139" s="233" t="s">
        <v>167</v>
      </c>
      <c r="G139" s="40"/>
      <c r="H139" s="40"/>
      <c r="I139" s="234"/>
      <c r="J139" s="40"/>
      <c r="K139" s="40"/>
      <c r="L139" s="44"/>
      <c r="M139" s="235"/>
      <c r="N139" s="236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150</v>
      </c>
      <c r="AU139" s="17" t="s">
        <v>89</v>
      </c>
    </row>
    <row r="140" s="13" customFormat="1">
      <c r="A140" s="13"/>
      <c r="B140" s="237"/>
      <c r="C140" s="238"/>
      <c r="D140" s="232" t="s">
        <v>151</v>
      </c>
      <c r="E140" s="239" t="s">
        <v>1</v>
      </c>
      <c r="F140" s="240" t="s">
        <v>168</v>
      </c>
      <c r="G140" s="238"/>
      <c r="H140" s="241">
        <v>2.9100000000000001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151</v>
      </c>
      <c r="AU140" s="247" t="s">
        <v>89</v>
      </c>
      <c r="AV140" s="13" t="s">
        <v>89</v>
      </c>
      <c r="AW140" s="13" t="s">
        <v>33</v>
      </c>
      <c r="AX140" s="13" t="s">
        <v>87</v>
      </c>
      <c r="AY140" s="247" t="s">
        <v>140</v>
      </c>
    </row>
    <row r="141" s="2" customFormat="1" ht="16.5" customHeight="1">
      <c r="A141" s="38"/>
      <c r="B141" s="39"/>
      <c r="C141" s="259" t="s">
        <v>148</v>
      </c>
      <c r="D141" s="259" t="s">
        <v>155</v>
      </c>
      <c r="E141" s="260" t="s">
        <v>169</v>
      </c>
      <c r="F141" s="261" t="s">
        <v>170</v>
      </c>
      <c r="G141" s="262" t="s">
        <v>158</v>
      </c>
      <c r="H141" s="263">
        <v>18.100000000000001</v>
      </c>
      <c r="I141" s="264"/>
      <c r="J141" s="265">
        <f>ROUND(I141*H141,2)</f>
        <v>0</v>
      </c>
      <c r="K141" s="261" t="s">
        <v>159</v>
      </c>
      <c r="L141" s="44"/>
      <c r="M141" s="266" t="s">
        <v>1</v>
      </c>
      <c r="N141" s="267" t="s">
        <v>44</v>
      </c>
      <c r="O141" s="91"/>
      <c r="P141" s="228">
        <f>O141*H141</f>
        <v>0</v>
      </c>
      <c r="Q141" s="228">
        <v>0</v>
      </c>
      <c r="R141" s="228">
        <f>Q141*H141</f>
        <v>0</v>
      </c>
      <c r="S141" s="228">
        <v>0.33000000000000002</v>
      </c>
      <c r="T141" s="229">
        <f>S141*H141</f>
        <v>5.9730000000000008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0" t="s">
        <v>148</v>
      </c>
      <c r="AT141" s="230" t="s">
        <v>155</v>
      </c>
      <c r="AU141" s="230" t="s">
        <v>89</v>
      </c>
      <c r="AY141" s="17" t="s">
        <v>140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7" t="s">
        <v>87</v>
      </c>
      <c r="BK141" s="231">
        <f>ROUND(I141*H141,2)</f>
        <v>0</v>
      </c>
      <c r="BL141" s="17" t="s">
        <v>148</v>
      </c>
      <c r="BM141" s="230" t="s">
        <v>614</v>
      </c>
    </row>
    <row r="142" s="2" customFormat="1">
      <c r="A142" s="38"/>
      <c r="B142" s="39"/>
      <c r="C142" s="40"/>
      <c r="D142" s="232" t="s">
        <v>150</v>
      </c>
      <c r="E142" s="40"/>
      <c r="F142" s="233" t="s">
        <v>172</v>
      </c>
      <c r="G142" s="40"/>
      <c r="H142" s="40"/>
      <c r="I142" s="234"/>
      <c r="J142" s="40"/>
      <c r="K142" s="40"/>
      <c r="L142" s="44"/>
      <c r="M142" s="235"/>
      <c r="N142" s="236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150</v>
      </c>
      <c r="AU142" s="17" t="s">
        <v>89</v>
      </c>
    </row>
    <row r="143" s="13" customFormat="1">
      <c r="A143" s="13"/>
      <c r="B143" s="237"/>
      <c r="C143" s="238"/>
      <c r="D143" s="232" t="s">
        <v>151</v>
      </c>
      <c r="E143" s="239" t="s">
        <v>1</v>
      </c>
      <c r="F143" s="240" t="s">
        <v>615</v>
      </c>
      <c r="G143" s="238"/>
      <c r="H143" s="241">
        <v>18.100000000000001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151</v>
      </c>
      <c r="AU143" s="247" t="s">
        <v>89</v>
      </c>
      <c r="AV143" s="13" t="s">
        <v>89</v>
      </c>
      <c r="AW143" s="13" t="s">
        <v>33</v>
      </c>
      <c r="AX143" s="13" t="s">
        <v>87</v>
      </c>
      <c r="AY143" s="247" t="s">
        <v>140</v>
      </c>
    </row>
    <row r="144" s="2" customFormat="1" ht="16.5" customHeight="1">
      <c r="A144" s="38"/>
      <c r="B144" s="39"/>
      <c r="C144" s="259" t="s">
        <v>174</v>
      </c>
      <c r="D144" s="259" t="s">
        <v>155</v>
      </c>
      <c r="E144" s="260" t="s">
        <v>175</v>
      </c>
      <c r="F144" s="261" t="s">
        <v>176</v>
      </c>
      <c r="G144" s="262" t="s">
        <v>158</v>
      </c>
      <c r="H144" s="263">
        <v>218.69999999999999</v>
      </c>
      <c r="I144" s="264"/>
      <c r="J144" s="265">
        <f>ROUND(I144*H144,2)</f>
        <v>0</v>
      </c>
      <c r="K144" s="261" t="s">
        <v>159</v>
      </c>
      <c r="L144" s="44"/>
      <c r="M144" s="266" t="s">
        <v>1</v>
      </c>
      <c r="N144" s="267" t="s">
        <v>44</v>
      </c>
      <c r="O144" s="91"/>
      <c r="P144" s="228">
        <f>O144*H144</f>
        <v>0</v>
      </c>
      <c r="Q144" s="228">
        <v>6.9999999999999994E-05</v>
      </c>
      <c r="R144" s="228">
        <f>Q144*H144</f>
        <v>0.015308999999999998</v>
      </c>
      <c r="S144" s="228">
        <v>0.11500000000000001</v>
      </c>
      <c r="T144" s="229">
        <f>S144*H144</f>
        <v>25.150500000000001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0" t="s">
        <v>148</v>
      </c>
      <c r="AT144" s="230" t="s">
        <v>155</v>
      </c>
      <c r="AU144" s="230" t="s">
        <v>89</v>
      </c>
      <c r="AY144" s="17" t="s">
        <v>140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7" t="s">
        <v>87</v>
      </c>
      <c r="BK144" s="231">
        <f>ROUND(I144*H144,2)</f>
        <v>0</v>
      </c>
      <c r="BL144" s="17" t="s">
        <v>148</v>
      </c>
      <c r="BM144" s="230" t="s">
        <v>616</v>
      </c>
    </row>
    <row r="145" s="2" customFormat="1">
      <c r="A145" s="38"/>
      <c r="B145" s="39"/>
      <c r="C145" s="40"/>
      <c r="D145" s="232" t="s">
        <v>150</v>
      </c>
      <c r="E145" s="40"/>
      <c r="F145" s="233" t="s">
        <v>178</v>
      </c>
      <c r="G145" s="40"/>
      <c r="H145" s="40"/>
      <c r="I145" s="234"/>
      <c r="J145" s="40"/>
      <c r="K145" s="40"/>
      <c r="L145" s="44"/>
      <c r="M145" s="235"/>
      <c r="N145" s="236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150</v>
      </c>
      <c r="AU145" s="17" t="s">
        <v>89</v>
      </c>
    </row>
    <row r="146" s="13" customFormat="1">
      <c r="A146" s="13"/>
      <c r="B146" s="237"/>
      <c r="C146" s="238"/>
      <c r="D146" s="232" t="s">
        <v>151</v>
      </c>
      <c r="E146" s="239" t="s">
        <v>1</v>
      </c>
      <c r="F146" s="240" t="s">
        <v>617</v>
      </c>
      <c r="G146" s="238"/>
      <c r="H146" s="241">
        <v>218.69999999999999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151</v>
      </c>
      <c r="AU146" s="247" t="s">
        <v>89</v>
      </c>
      <c r="AV146" s="13" t="s">
        <v>89</v>
      </c>
      <c r="AW146" s="13" t="s">
        <v>33</v>
      </c>
      <c r="AX146" s="13" t="s">
        <v>87</v>
      </c>
      <c r="AY146" s="247" t="s">
        <v>140</v>
      </c>
    </row>
    <row r="147" s="2" customFormat="1" ht="16.5" customHeight="1">
      <c r="A147" s="38"/>
      <c r="B147" s="39"/>
      <c r="C147" s="259" t="s">
        <v>180</v>
      </c>
      <c r="D147" s="259" t="s">
        <v>155</v>
      </c>
      <c r="E147" s="260" t="s">
        <v>181</v>
      </c>
      <c r="F147" s="261" t="s">
        <v>182</v>
      </c>
      <c r="G147" s="262" t="s">
        <v>183</v>
      </c>
      <c r="H147" s="263">
        <v>123.5</v>
      </c>
      <c r="I147" s="264"/>
      <c r="J147" s="265">
        <f>ROUND(I147*H147,2)</f>
        <v>0</v>
      </c>
      <c r="K147" s="261" t="s">
        <v>159</v>
      </c>
      <c r="L147" s="44"/>
      <c r="M147" s="266" t="s">
        <v>1</v>
      </c>
      <c r="N147" s="267" t="s">
        <v>44</v>
      </c>
      <c r="O147" s="91"/>
      <c r="P147" s="228">
        <f>O147*H147</f>
        <v>0</v>
      </c>
      <c r="Q147" s="228">
        <v>0</v>
      </c>
      <c r="R147" s="228">
        <f>Q147*H147</f>
        <v>0</v>
      </c>
      <c r="S147" s="228">
        <v>0.28999999999999998</v>
      </c>
      <c r="T147" s="229">
        <f>S147*H147</f>
        <v>35.814999999999998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0" t="s">
        <v>148</v>
      </c>
      <c r="AT147" s="230" t="s">
        <v>155</v>
      </c>
      <c r="AU147" s="230" t="s">
        <v>89</v>
      </c>
      <c r="AY147" s="17" t="s">
        <v>140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7" t="s">
        <v>87</v>
      </c>
      <c r="BK147" s="231">
        <f>ROUND(I147*H147,2)</f>
        <v>0</v>
      </c>
      <c r="BL147" s="17" t="s">
        <v>148</v>
      </c>
      <c r="BM147" s="230" t="s">
        <v>618</v>
      </c>
    </row>
    <row r="148" s="2" customFormat="1">
      <c r="A148" s="38"/>
      <c r="B148" s="39"/>
      <c r="C148" s="40"/>
      <c r="D148" s="232" t="s">
        <v>150</v>
      </c>
      <c r="E148" s="40"/>
      <c r="F148" s="233" t="s">
        <v>185</v>
      </c>
      <c r="G148" s="40"/>
      <c r="H148" s="40"/>
      <c r="I148" s="234"/>
      <c r="J148" s="40"/>
      <c r="K148" s="40"/>
      <c r="L148" s="44"/>
      <c r="M148" s="235"/>
      <c r="N148" s="236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150</v>
      </c>
      <c r="AU148" s="17" t="s">
        <v>89</v>
      </c>
    </row>
    <row r="149" s="13" customFormat="1">
      <c r="A149" s="13"/>
      <c r="B149" s="237"/>
      <c r="C149" s="238"/>
      <c r="D149" s="232" t="s">
        <v>151</v>
      </c>
      <c r="E149" s="239" t="s">
        <v>1</v>
      </c>
      <c r="F149" s="240" t="s">
        <v>619</v>
      </c>
      <c r="G149" s="238"/>
      <c r="H149" s="241">
        <v>123.5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151</v>
      </c>
      <c r="AU149" s="247" t="s">
        <v>89</v>
      </c>
      <c r="AV149" s="13" t="s">
        <v>89</v>
      </c>
      <c r="AW149" s="13" t="s">
        <v>33</v>
      </c>
      <c r="AX149" s="13" t="s">
        <v>87</v>
      </c>
      <c r="AY149" s="247" t="s">
        <v>140</v>
      </c>
    </row>
    <row r="150" s="2" customFormat="1" ht="16.5" customHeight="1">
      <c r="A150" s="38"/>
      <c r="B150" s="39"/>
      <c r="C150" s="259" t="s">
        <v>187</v>
      </c>
      <c r="D150" s="259" t="s">
        <v>155</v>
      </c>
      <c r="E150" s="260" t="s">
        <v>188</v>
      </c>
      <c r="F150" s="261" t="s">
        <v>189</v>
      </c>
      <c r="G150" s="262" t="s">
        <v>183</v>
      </c>
      <c r="H150" s="263">
        <v>30.100000000000001</v>
      </c>
      <c r="I150" s="264"/>
      <c r="J150" s="265">
        <f>ROUND(I150*H150,2)</f>
        <v>0</v>
      </c>
      <c r="K150" s="261" t="s">
        <v>159</v>
      </c>
      <c r="L150" s="44"/>
      <c r="M150" s="266" t="s">
        <v>1</v>
      </c>
      <c r="N150" s="267" t="s">
        <v>44</v>
      </c>
      <c r="O150" s="91"/>
      <c r="P150" s="228">
        <f>O150*H150</f>
        <v>0</v>
      </c>
      <c r="Q150" s="228">
        <v>0</v>
      </c>
      <c r="R150" s="228">
        <f>Q150*H150</f>
        <v>0</v>
      </c>
      <c r="S150" s="228">
        <v>0.040000000000000001</v>
      </c>
      <c r="T150" s="229">
        <f>S150*H150</f>
        <v>1.2040000000000002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0" t="s">
        <v>148</v>
      </c>
      <c r="AT150" s="230" t="s">
        <v>155</v>
      </c>
      <c r="AU150" s="230" t="s">
        <v>89</v>
      </c>
      <c r="AY150" s="17" t="s">
        <v>140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7" t="s">
        <v>87</v>
      </c>
      <c r="BK150" s="231">
        <f>ROUND(I150*H150,2)</f>
        <v>0</v>
      </c>
      <c r="BL150" s="17" t="s">
        <v>148</v>
      </c>
      <c r="BM150" s="230" t="s">
        <v>620</v>
      </c>
    </row>
    <row r="151" s="2" customFormat="1">
      <c r="A151" s="38"/>
      <c r="B151" s="39"/>
      <c r="C151" s="40"/>
      <c r="D151" s="232" t="s">
        <v>150</v>
      </c>
      <c r="E151" s="40"/>
      <c r="F151" s="233" t="s">
        <v>191</v>
      </c>
      <c r="G151" s="40"/>
      <c r="H151" s="40"/>
      <c r="I151" s="234"/>
      <c r="J151" s="40"/>
      <c r="K151" s="40"/>
      <c r="L151" s="44"/>
      <c r="M151" s="235"/>
      <c r="N151" s="236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150</v>
      </c>
      <c r="AU151" s="17" t="s">
        <v>89</v>
      </c>
    </row>
    <row r="152" s="13" customFormat="1">
      <c r="A152" s="13"/>
      <c r="B152" s="237"/>
      <c r="C152" s="238"/>
      <c r="D152" s="232" t="s">
        <v>151</v>
      </c>
      <c r="E152" s="239" t="s">
        <v>1</v>
      </c>
      <c r="F152" s="240" t="s">
        <v>621</v>
      </c>
      <c r="G152" s="238"/>
      <c r="H152" s="241">
        <v>30.100000000000001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151</v>
      </c>
      <c r="AU152" s="247" t="s">
        <v>89</v>
      </c>
      <c r="AV152" s="13" t="s">
        <v>89</v>
      </c>
      <c r="AW152" s="13" t="s">
        <v>33</v>
      </c>
      <c r="AX152" s="13" t="s">
        <v>87</v>
      </c>
      <c r="AY152" s="247" t="s">
        <v>140</v>
      </c>
    </row>
    <row r="153" s="2" customFormat="1" ht="16.5" customHeight="1">
      <c r="A153" s="38"/>
      <c r="B153" s="39"/>
      <c r="C153" s="259" t="s">
        <v>147</v>
      </c>
      <c r="D153" s="259" t="s">
        <v>155</v>
      </c>
      <c r="E153" s="260" t="s">
        <v>193</v>
      </c>
      <c r="F153" s="261" t="s">
        <v>194</v>
      </c>
      <c r="G153" s="262" t="s">
        <v>158</v>
      </c>
      <c r="H153" s="263">
        <v>478</v>
      </c>
      <c r="I153" s="264"/>
      <c r="J153" s="265">
        <f>ROUND(I153*H153,2)</f>
        <v>0</v>
      </c>
      <c r="K153" s="261" t="s">
        <v>159</v>
      </c>
      <c r="L153" s="44"/>
      <c r="M153" s="266" t="s">
        <v>1</v>
      </c>
      <c r="N153" s="267" t="s">
        <v>44</v>
      </c>
      <c r="O153" s="91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0" t="s">
        <v>148</v>
      </c>
      <c r="AT153" s="230" t="s">
        <v>155</v>
      </c>
      <c r="AU153" s="230" t="s">
        <v>89</v>
      </c>
      <c r="AY153" s="17" t="s">
        <v>140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7" t="s">
        <v>87</v>
      </c>
      <c r="BK153" s="231">
        <f>ROUND(I153*H153,2)</f>
        <v>0</v>
      </c>
      <c r="BL153" s="17" t="s">
        <v>148</v>
      </c>
      <c r="BM153" s="230" t="s">
        <v>622</v>
      </c>
    </row>
    <row r="154" s="2" customFormat="1">
      <c r="A154" s="38"/>
      <c r="B154" s="39"/>
      <c r="C154" s="40"/>
      <c r="D154" s="232" t="s">
        <v>150</v>
      </c>
      <c r="E154" s="40"/>
      <c r="F154" s="233" t="s">
        <v>196</v>
      </c>
      <c r="G154" s="40"/>
      <c r="H154" s="40"/>
      <c r="I154" s="234"/>
      <c r="J154" s="40"/>
      <c r="K154" s="40"/>
      <c r="L154" s="44"/>
      <c r="M154" s="235"/>
      <c r="N154" s="236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150</v>
      </c>
      <c r="AU154" s="17" t="s">
        <v>89</v>
      </c>
    </row>
    <row r="155" s="13" customFormat="1">
      <c r="A155" s="13"/>
      <c r="B155" s="237"/>
      <c r="C155" s="238"/>
      <c r="D155" s="232" t="s">
        <v>151</v>
      </c>
      <c r="E155" s="239" t="s">
        <v>1</v>
      </c>
      <c r="F155" s="240" t="s">
        <v>623</v>
      </c>
      <c r="G155" s="238"/>
      <c r="H155" s="241">
        <v>41.700000000000003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151</v>
      </c>
      <c r="AU155" s="247" t="s">
        <v>89</v>
      </c>
      <c r="AV155" s="13" t="s">
        <v>89</v>
      </c>
      <c r="AW155" s="13" t="s">
        <v>33</v>
      </c>
      <c r="AX155" s="13" t="s">
        <v>79</v>
      </c>
      <c r="AY155" s="247" t="s">
        <v>140</v>
      </c>
    </row>
    <row r="156" s="13" customFormat="1">
      <c r="A156" s="13"/>
      <c r="B156" s="237"/>
      <c r="C156" s="238"/>
      <c r="D156" s="232" t="s">
        <v>151</v>
      </c>
      <c r="E156" s="239" t="s">
        <v>1</v>
      </c>
      <c r="F156" s="240" t="s">
        <v>624</v>
      </c>
      <c r="G156" s="238"/>
      <c r="H156" s="241">
        <v>305.60000000000002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151</v>
      </c>
      <c r="AU156" s="247" t="s">
        <v>89</v>
      </c>
      <c r="AV156" s="13" t="s">
        <v>89</v>
      </c>
      <c r="AW156" s="13" t="s">
        <v>33</v>
      </c>
      <c r="AX156" s="13" t="s">
        <v>79</v>
      </c>
      <c r="AY156" s="247" t="s">
        <v>140</v>
      </c>
    </row>
    <row r="157" s="13" customFormat="1">
      <c r="A157" s="13"/>
      <c r="B157" s="237"/>
      <c r="C157" s="238"/>
      <c r="D157" s="232" t="s">
        <v>151</v>
      </c>
      <c r="E157" s="239" t="s">
        <v>1</v>
      </c>
      <c r="F157" s="240" t="s">
        <v>625</v>
      </c>
      <c r="G157" s="238"/>
      <c r="H157" s="241">
        <v>96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151</v>
      </c>
      <c r="AU157" s="247" t="s">
        <v>89</v>
      </c>
      <c r="AV157" s="13" t="s">
        <v>89</v>
      </c>
      <c r="AW157" s="13" t="s">
        <v>33</v>
      </c>
      <c r="AX157" s="13" t="s">
        <v>79</v>
      </c>
      <c r="AY157" s="247" t="s">
        <v>140</v>
      </c>
    </row>
    <row r="158" s="13" customFormat="1">
      <c r="A158" s="13"/>
      <c r="B158" s="237"/>
      <c r="C158" s="238"/>
      <c r="D158" s="232" t="s">
        <v>151</v>
      </c>
      <c r="E158" s="239" t="s">
        <v>1</v>
      </c>
      <c r="F158" s="240" t="s">
        <v>626</v>
      </c>
      <c r="G158" s="238"/>
      <c r="H158" s="241">
        <v>34.700000000000003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151</v>
      </c>
      <c r="AU158" s="247" t="s">
        <v>89</v>
      </c>
      <c r="AV158" s="13" t="s">
        <v>89</v>
      </c>
      <c r="AW158" s="13" t="s">
        <v>33</v>
      </c>
      <c r="AX158" s="13" t="s">
        <v>79</v>
      </c>
      <c r="AY158" s="247" t="s">
        <v>140</v>
      </c>
    </row>
    <row r="159" s="14" customFormat="1">
      <c r="A159" s="14"/>
      <c r="B159" s="248"/>
      <c r="C159" s="249"/>
      <c r="D159" s="232" t="s">
        <v>151</v>
      </c>
      <c r="E159" s="250" t="s">
        <v>1</v>
      </c>
      <c r="F159" s="251" t="s">
        <v>154</v>
      </c>
      <c r="G159" s="249"/>
      <c r="H159" s="252">
        <v>478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8" t="s">
        <v>151</v>
      </c>
      <c r="AU159" s="258" t="s">
        <v>89</v>
      </c>
      <c r="AV159" s="14" t="s">
        <v>148</v>
      </c>
      <c r="AW159" s="14" t="s">
        <v>33</v>
      </c>
      <c r="AX159" s="14" t="s">
        <v>87</v>
      </c>
      <c r="AY159" s="258" t="s">
        <v>140</v>
      </c>
    </row>
    <row r="160" s="2" customFormat="1" ht="21.75" customHeight="1">
      <c r="A160" s="38"/>
      <c r="B160" s="39"/>
      <c r="C160" s="259" t="s">
        <v>201</v>
      </c>
      <c r="D160" s="259" t="s">
        <v>155</v>
      </c>
      <c r="E160" s="260" t="s">
        <v>202</v>
      </c>
      <c r="F160" s="261" t="s">
        <v>203</v>
      </c>
      <c r="G160" s="262" t="s">
        <v>204</v>
      </c>
      <c r="H160" s="263">
        <v>150.566</v>
      </c>
      <c r="I160" s="264"/>
      <c r="J160" s="265">
        <f>ROUND(I160*H160,2)</f>
        <v>0</v>
      </c>
      <c r="K160" s="261" t="s">
        <v>159</v>
      </c>
      <c r="L160" s="44"/>
      <c r="M160" s="266" t="s">
        <v>1</v>
      </c>
      <c r="N160" s="267" t="s">
        <v>44</v>
      </c>
      <c r="O160" s="91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0" t="s">
        <v>148</v>
      </c>
      <c r="AT160" s="230" t="s">
        <v>155</v>
      </c>
      <c r="AU160" s="230" t="s">
        <v>89</v>
      </c>
      <c r="AY160" s="17" t="s">
        <v>140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7" t="s">
        <v>87</v>
      </c>
      <c r="BK160" s="231">
        <f>ROUND(I160*H160,2)</f>
        <v>0</v>
      </c>
      <c r="BL160" s="17" t="s">
        <v>148</v>
      </c>
      <c r="BM160" s="230" t="s">
        <v>627</v>
      </c>
    </row>
    <row r="161" s="2" customFormat="1">
      <c r="A161" s="38"/>
      <c r="B161" s="39"/>
      <c r="C161" s="40"/>
      <c r="D161" s="232" t="s">
        <v>150</v>
      </c>
      <c r="E161" s="40"/>
      <c r="F161" s="233" t="s">
        <v>206</v>
      </c>
      <c r="G161" s="40"/>
      <c r="H161" s="40"/>
      <c r="I161" s="234"/>
      <c r="J161" s="40"/>
      <c r="K161" s="40"/>
      <c r="L161" s="44"/>
      <c r="M161" s="235"/>
      <c r="N161" s="236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150</v>
      </c>
      <c r="AU161" s="17" t="s">
        <v>89</v>
      </c>
    </row>
    <row r="162" s="13" customFormat="1">
      <c r="A162" s="13"/>
      <c r="B162" s="237"/>
      <c r="C162" s="238"/>
      <c r="D162" s="232" t="s">
        <v>151</v>
      </c>
      <c r="E162" s="239" t="s">
        <v>1</v>
      </c>
      <c r="F162" s="240" t="s">
        <v>628</v>
      </c>
      <c r="G162" s="238"/>
      <c r="H162" s="241">
        <v>4.1699999999999999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151</v>
      </c>
      <c r="AU162" s="247" t="s">
        <v>89</v>
      </c>
      <c r="AV162" s="13" t="s">
        <v>89</v>
      </c>
      <c r="AW162" s="13" t="s">
        <v>33</v>
      </c>
      <c r="AX162" s="13" t="s">
        <v>79</v>
      </c>
      <c r="AY162" s="247" t="s">
        <v>140</v>
      </c>
    </row>
    <row r="163" s="13" customFormat="1">
      <c r="A163" s="13"/>
      <c r="B163" s="237"/>
      <c r="C163" s="238"/>
      <c r="D163" s="232" t="s">
        <v>151</v>
      </c>
      <c r="E163" s="239" t="s">
        <v>1</v>
      </c>
      <c r="F163" s="240" t="s">
        <v>629</v>
      </c>
      <c r="G163" s="238"/>
      <c r="H163" s="241">
        <v>51.951999999999998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151</v>
      </c>
      <c r="AU163" s="247" t="s">
        <v>89</v>
      </c>
      <c r="AV163" s="13" t="s">
        <v>89</v>
      </c>
      <c r="AW163" s="13" t="s">
        <v>33</v>
      </c>
      <c r="AX163" s="13" t="s">
        <v>79</v>
      </c>
      <c r="AY163" s="247" t="s">
        <v>140</v>
      </c>
    </row>
    <row r="164" s="13" customFormat="1">
      <c r="A164" s="13"/>
      <c r="B164" s="237"/>
      <c r="C164" s="238"/>
      <c r="D164" s="232" t="s">
        <v>151</v>
      </c>
      <c r="E164" s="239" t="s">
        <v>1</v>
      </c>
      <c r="F164" s="240" t="s">
        <v>630</v>
      </c>
      <c r="G164" s="238"/>
      <c r="H164" s="241">
        <v>9.3689999999999998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151</v>
      </c>
      <c r="AU164" s="247" t="s">
        <v>89</v>
      </c>
      <c r="AV164" s="13" t="s">
        <v>89</v>
      </c>
      <c r="AW164" s="13" t="s">
        <v>33</v>
      </c>
      <c r="AX164" s="13" t="s">
        <v>79</v>
      </c>
      <c r="AY164" s="247" t="s">
        <v>140</v>
      </c>
    </row>
    <row r="165" s="13" customFormat="1">
      <c r="A165" s="13"/>
      <c r="B165" s="237"/>
      <c r="C165" s="238"/>
      <c r="D165" s="232" t="s">
        <v>151</v>
      </c>
      <c r="E165" s="239" t="s">
        <v>1</v>
      </c>
      <c r="F165" s="240" t="s">
        <v>631</v>
      </c>
      <c r="G165" s="238"/>
      <c r="H165" s="241">
        <v>85.075000000000003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151</v>
      </c>
      <c r="AU165" s="247" t="s">
        <v>89</v>
      </c>
      <c r="AV165" s="13" t="s">
        <v>89</v>
      </c>
      <c r="AW165" s="13" t="s">
        <v>33</v>
      </c>
      <c r="AX165" s="13" t="s">
        <v>79</v>
      </c>
      <c r="AY165" s="247" t="s">
        <v>140</v>
      </c>
    </row>
    <row r="166" s="14" customFormat="1">
      <c r="A166" s="14"/>
      <c r="B166" s="248"/>
      <c r="C166" s="249"/>
      <c r="D166" s="232" t="s">
        <v>151</v>
      </c>
      <c r="E166" s="250" t="s">
        <v>1</v>
      </c>
      <c r="F166" s="251" t="s">
        <v>154</v>
      </c>
      <c r="G166" s="249"/>
      <c r="H166" s="252">
        <v>150.566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8" t="s">
        <v>151</v>
      </c>
      <c r="AU166" s="258" t="s">
        <v>89</v>
      </c>
      <c r="AV166" s="14" t="s">
        <v>148</v>
      </c>
      <c r="AW166" s="14" t="s">
        <v>33</v>
      </c>
      <c r="AX166" s="14" t="s">
        <v>87</v>
      </c>
      <c r="AY166" s="258" t="s">
        <v>140</v>
      </c>
    </row>
    <row r="167" s="2" customFormat="1" ht="16.5" customHeight="1">
      <c r="A167" s="38"/>
      <c r="B167" s="39"/>
      <c r="C167" s="259" t="s">
        <v>211</v>
      </c>
      <c r="D167" s="259" t="s">
        <v>155</v>
      </c>
      <c r="E167" s="260" t="s">
        <v>212</v>
      </c>
      <c r="F167" s="261" t="s">
        <v>213</v>
      </c>
      <c r="G167" s="262" t="s">
        <v>204</v>
      </c>
      <c r="H167" s="263">
        <v>52.799999999999997</v>
      </c>
      <c r="I167" s="264"/>
      <c r="J167" s="265">
        <f>ROUND(I167*H167,2)</f>
        <v>0</v>
      </c>
      <c r="K167" s="261" t="s">
        <v>159</v>
      </c>
      <c r="L167" s="44"/>
      <c r="M167" s="266" t="s">
        <v>1</v>
      </c>
      <c r="N167" s="267" t="s">
        <v>44</v>
      </c>
      <c r="O167" s="91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0" t="s">
        <v>148</v>
      </c>
      <c r="AT167" s="230" t="s">
        <v>155</v>
      </c>
      <c r="AU167" s="230" t="s">
        <v>89</v>
      </c>
      <c r="AY167" s="17" t="s">
        <v>140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7" t="s">
        <v>87</v>
      </c>
      <c r="BK167" s="231">
        <f>ROUND(I167*H167,2)</f>
        <v>0</v>
      </c>
      <c r="BL167" s="17" t="s">
        <v>148</v>
      </c>
      <c r="BM167" s="230" t="s">
        <v>632</v>
      </c>
    </row>
    <row r="168" s="2" customFormat="1">
      <c r="A168" s="38"/>
      <c r="B168" s="39"/>
      <c r="C168" s="40"/>
      <c r="D168" s="232" t="s">
        <v>150</v>
      </c>
      <c r="E168" s="40"/>
      <c r="F168" s="233" t="s">
        <v>215</v>
      </c>
      <c r="G168" s="40"/>
      <c r="H168" s="40"/>
      <c r="I168" s="234"/>
      <c r="J168" s="40"/>
      <c r="K168" s="40"/>
      <c r="L168" s="44"/>
      <c r="M168" s="235"/>
      <c r="N168" s="236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150</v>
      </c>
      <c r="AU168" s="17" t="s">
        <v>89</v>
      </c>
    </row>
    <row r="169" s="13" customFormat="1">
      <c r="A169" s="13"/>
      <c r="B169" s="237"/>
      <c r="C169" s="238"/>
      <c r="D169" s="232" t="s">
        <v>151</v>
      </c>
      <c r="E169" s="239" t="s">
        <v>1</v>
      </c>
      <c r="F169" s="240" t="s">
        <v>633</v>
      </c>
      <c r="G169" s="238"/>
      <c r="H169" s="241">
        <v>52.799999999999997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151</v>
      </c>
      <c r="AU169" s="247" t="s">
        <v>89</v>
      </c>
      <c r="AV169" s="13" t="s">
        <v>89</v>
      </c>
      <c r="AW169" s="13" t="s">
        <v>33</v>
      </c>
      <c r="AX169" s="13" t="s">
        <v>87</v>
      </c>
      <c r="AY169" s="247" t="s">
        <v>140</v>
      </c>
    </row>
    <row r="170" s="2" customFormat="1" ht="16.5" customHeight="1">
      <c r="A170" s="38"/>
      <c r="B170" s="39"/>
      <c r="C170" s="259" t="s">
        <v>217</v>
      </c>
      <c r="D170" s="259" t="s">
        <v>155</v>
      </c>
      <c r="E170" s="260" t="s">
        <v>218</v>
      </c>
      <c r="F170" s="261" t="s">
        <v>219</v>
      </c>
      <c r="G170" s="262" t="s">
        <v>204</v>
      </c>
      <c r="H170" s="263">
        <v>1.3999999999999999</v>
      </c>
      <c r="I170" s="264"/>
      <c r="J170" s="265">
        <f>ROUND(I170*H170,2)</f>
        <v>0</v>
      </c>
      <c r="K170" s="261" t="s">
        <v>146</v>
      </c>
      <c r="L170" s="44"/>
      <c r="M170" s="266" t="s">
        <v>1</v>
      </c>
      <c r="N170" s="267" t="s">
        <v>44</v>
      </c>
      <c r="O170" s="91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0" t="s">
        <v>148</v>
      </c>
      <c r="AT170" s="230" t="s">
        <v>155</v>
      </c>
      <c r="AU170" s="230" t="s">
        <v>89</v>
      </c>
      <c r="AY170" s="17" t="s">
        <v>140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7" t="s">
        <v>87</v>
      </c>
      <c r="BK170" s="231">
        <f>ROUND(I170*H170,2)</f>
        <v>0</v>
      </c>
      <c r="BL170" s="17" t="s">
        <v>148</v>
      </c>
      <c r="BM170" s="230" t="s">
        <v>634</v>
      </c>
    </row>
    <row r="171" s="2" customFormat="1">
      <c r="A171" s="38"/>
      <c r="B171" s="39"/>
      <c r="C171" s="40"/>
      <c r="D171" s="232" t="s">
        <v>150</v>
      </c>
      <c r="E171" s="40"/>
      <c r="F171" s="233" t="s">
        <v>221</v>
      </c>
      <c r="G171" s="40"/>
      <c r="H171" s="40"/>
      <c r="I171" s="234"/>
      <c r="J171" s="40"/>
      <c r="K171" s="40"/>
      <c r="L171" s="44"/>
      <c r="M171" s="235"/>
      <c r="N171" s="236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150</v>
      </c>
      <c r="AU171" s="17" t="s">
        <v>89</v>
      </c>
    </row>
    <row r="172" s="13" customFormat="1">
      <c r="A172" s="13"/>
      <c r="B172" s="237"/>
      <c r="C172" s="238"/>
      <c r="D172" s="232" t="s">
        <v>151</v>
      </c>
      <c r="E172" s="239" t="s">
        <v>1</v>
      </c>
      <c r="F172" s="240" t="s">
        <v>222</v>
      </c>
      <c r="G172" s="238"/>
      <c r="H172" s="241">
        <v>1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151</v>
      </c>
      <c r="AU172" s="247" t="s">
        <v>89</v>
      </c>
      <c r="AV172" s="13" t="s">
        <v>89</v>
      </c>
      <c r="AW172" s="13" t="s">
        <v>33</v>
      </c>
      <c r="AX172" s="13" t="s">
        <v>79</v>
      </c>
      <c r="AY172" s="247" t="s">
        <v>140</v>
      </c>
    </row>
    <row r="173" s="13" customFormat="1">
      <c r="A173" s="13"/>
      <c r="B173" s="237"/>
      <c r="C173" s="238"/>
      <c r="D173" s="232" t="s">
        <v>151</v>
      </c>
      <c r="E173" s="239" t="s">
        <v>1</v>
      </c>
      <c r="F173" s="240" t="s">
        <v>635</v>
      </c>
      <c r="G173" s="238"/>
      <c r="H173" s="241">
        <v>0.40000000000000002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151</v>
      </c>
      <c r="AU173" s="247" t="s">
        <v>89</v>
      </c>
      <c r="AV173" s="13" t="s">
        <v>89</v>
      </c>
      <c r="AW173" s="13" t="s">
        <v>33</v>
      </c>
      <c r="AX173" s="13" t="s">
        <v>79</v>
      </c>
      <c r="AY173" s="247" t="s">
        <v>140</v>
      </c>
    </row>
    <row r="174" s="14" customFormat="1">
      <c r="A174" s="14"/>
      <c r="B174" s="248"/>
      <c r="C174" s="249"/>
      <c r="D174" s="232" t="s">
        <v>151</v>
      </c>
      <c r="E174" s="250" t="s">
        <v>1</v>
      </c>
      <c r="F174" s="251" t="s">
        <v>154</v>
      </c>
      <c r="G174" s="249"/>
      <c r="H174" s="252">
        <v>1.3999999999999999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8" t="s">
        <v>151</v>
      </c>
      <c r="AU174" s="258" t="s">
        <v>89</v>
      </c>
      <c r="AV174" s="14" t="s">
        <v>148</v>
      </c>
      <c r="AW174" s="14" t="s">
        <v>33</v>
      </c>
      <c r="AX174" s="14" t="s">
        <v>87</v>
      </c>
      <c r="AY174" s="258" t="s">
        <v>140</v>
      </c>
    </row>
    <row r="175" s="2" customFormat="1" ht="16.5" customHeight="1">
      <c r="A175" s="38"/>
      <c r="B175" s="39"/>
      <c r="C175" s="218" t="s">
        <v>224</v>
      </c>
      <c r="D175" s="218" t="s">
        <v>142</v>
      </c>
      <c r="E175" s="219" t="s">
        <v>225</v>
      </c>
      <c r="F175" s="220" t="s">
        <v>226</v>
      </c>
      <c r="G175" s="221" t="s">
        <v>227</v>
      </c>
      <c r="H175" s="222">
        <v>1</v>
      </c>
      <c r="I175" s="223"/>
      <c r="J175" s="224">
        <f>ROUND(I175*H175,2)</f>
        <v>0</v>
      </c>
      <c r="K175" s="220" t="s">
        <v>1</v>
      </c>
      <c r="L175" s="225"/>
      <c r="M175" s="226" t="s">
        <v>1</v>
      </c>
      <c r="N175" s="227" t="s">
        <v>44</v>
      </c>
      <c r="O175" s="91"/>
      <c r="P175" s="228">
        <f>O175*H175</f>
        <v>0</v>
      </c>
      <c r="Q175" s="228">
        <v>0.040000000000000001</v>
      </c>
      <c r="R175" s="228">
        <f>Q175*H175</f>
        <v>0.040000000000000001</v>
      </c>
      <c r="S175" s="228">
        <v>0</v>
      </c>
      <c r="T175" s="22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0" t="s">
        <v>147</v>
      </c>
      <c r="AT175" s="230" t="s">
        <v>142</v>
      </c>
      <c r="AU175" s="230" t="s">
        <v>89</v>
      </c>
      <c r="AY175" s="17" t="s">
        <v>140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7" t="s">
        <v>87</v>
      </c>
      <c r="BK175" s="231">
        <f>ROUND(I175*H175,2)</f>
        <v>0</v>
      </c>
      <c r="BL175" s="17" t="s">
        <v>148</v>
      </c>
      <c r="BM175" s="230" t="s">
        <v>636</v>
      </c>
    </row>
    <row r="176" s="2" customFormat="1" ht="16.5" customHeight="1">
      <c r="A176" s="38"/>
      <c r="B176" s="39"/>
      <c r="C176" s="218" t="s">
        <v>229</v>
      </c>
      <c r="D176" s="218" t="s">
        <v>142</v>
      </c>
      <c r="E176" s="219" t="s">
        <v>230</v>
      </c>
      <c r="F176" s="220" t="s">
        <v>231</v>
      </c>
      <c r="G176" s="221" t="s">
        <v>227</v>
      </c>
      <c r="H176" s="222">
        <v>1</v>
      </c>
      <c r="I176" s="223"/>
      <c r="J176" s="224">
        <f>ROUND(I176*H176,2)</f>
        <v>0</v>
      </c>
      <c r="K176" s="220" t="s">
        <v>146</v>
      </c>
      <c r="L176" s="225"/>
      <c r="M176" s="226" t="s">
        <v>1</v>
      </c>
      <c r="N176" s="227" t="s">
        <v>44</v>
      </c>
      <c r="O176" s="91"/>
      <c r="P176" s="228">
        <f>O176*H176</f>
        <v>0</v>
      </c>
      <c r="Q176" s="228">
        <v>0.0050000000000000001</v>
      </c>
      <c r="R176" s="228">
        <f>Q176*H176</f>
        <v>0.0050000000000000001</v>
      </c>
      <c r="S176" s="228">
        <v>0</v>
      </c>
      <c r="T176" s="22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0" t="s">
        <v>147</v>
      </c>
      <c r="AT176" s="230" t="s">
        <v>142</v>
      </c>
      <c r="AU176" s="230" t="s">
        <v>89</v>
      </c>
      <c r="AY176" s="17" t="s">
        <v>140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7" t="s">
        <v>87</v>
      </c>
      <c r="BK176" s="231">
        <f>ROUND(I176*H176,2)</f>
        <v>0</v>
      </c>
      <c r="BL176" s="17" t="s">
        <v>148</v>
      </c>
      <c r="BM176" s="230" t="s">
        <v>637</v>
      </c>
    </row>
    <row r="177" s="2" customFormat="1">
      <c r="A177" s="38"/>
      <c r="B177" s="39"/>
      <c r="C177" s="40"/>
      <c r="D177" s="232" t="s">
        <v>150</v>
      </c>
      <c r="E177" s="40"/>
      <c r="F177" s="233" t="s">
        <v>231</v>
      </c>
      <c r="G177" s="40"/>
      <c r="H177" s="40"/>
      <c r="I177" s="234"/>
      <c r="J177" s="40"/>
      <c r="K177" s="40"/>
      <c r="L177" s="44"/>
      <c r="M177" s="235"/>
      <c r="N177" s="236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150</v>
      </c>
      <c r="AU177" s="17" t="s">
        <v>89</v>
      </c>
    </row>
    <row r="178" s="2" customFormat="1" ht="16.5" customHeight="1">
      <c r="A178" s="38"/>
      <c r="B178" s="39"/>
      <c r="C178" s="218" t="s">
        <v>233</v>
      </c>
      <c r="D178" s="218" t="s">
        <v>142</v>
      </c>
      <c r="E178" s="219" t="s">
        <v>234</v>
      </c>
      <c r="F178" s="220" t="s">
        <v>235</v>
      </c>
      <c r="G178" s="221" t="s">
        <v>227</v>
      </c>
      <c r="H178" s="222">
        <v>6</v>
      </c>
      <c r="I178" s="223"/>
      <c r="J178" s="224">
        <f>ROUND(I178*H178,2)</f>
        <v>0</v>
      </c>
      <c r="K178" s="220" t="s">
        <v>146</v>
      </c>
      <c r="L178" s="225"/>
      <c r="M178" s="226" t="s">
        <v>1</v>
      </c>
      <c r="N178" s="227" t="s">
        <v>44</v>
      </c>
      <c r="O178" s="91"/>
      <c r="P178" s="228">
        <f>O178*H178</f>
        <v>0</v>
      </c>
      <c r="Q178" s="228">
        <v>0.0047200000000000002</v>
      </c>
      <c r="R178" s="228">
        <f>Q178*H178</f>
        <v>0.028320000000000001</v>
      </c>
      <c r="S178" s="228">
        <v>0</v>
      </c>
      <c r="T178" s="22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0" t="s">
        <v>147</v>
      </c>
      <c r="AT178" s="230" t="s">
        <v>142</v>
      </c>
      <c r="AU178" s="230" t="s">
        <v>89</v>
      </c>
      <c r="AY178" s="17" t="s">
        <v>140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7" t="s">
        <v>87</v>
      </c>
      <c r="BK178" s="231">
        <f>ROUND(I178*H178,2)</f>
        <v>0</v>
      </c>
      <c r="BL178" s="17" t="s">
        <v>148</v>
      </c>
      <c r="BM178" s="230" t="s">
        <v>638</v>
      </c>
    </row>
    <row r="179" s="2" customFormat="1">
      <c r="A179" s="38"/>
      <c r="B179" s="39"/>
      <c r="C179" s="40"/>
      <c r="D179" s="232" t="s">
        <v>150</v>
      </c>
      <c r="E179" s="40"/>
      <c r="F179" s="233" t="s">
        <v>235</v>
      </c>
      <c r="G179" s="40"/>
      <c r="H179" s="40"/>
      <c r="I179" s="234"/>
      <c r="J179" s="40"/>
      <c r="K179" s="40"/>
      <c r="L179" s="44"/>
      <c r="M179" s="235"/>
      <c r="N179" s="236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150</v>
      </c>
      <c r="AU179" s="17" t="s">
        <v>89</v>
      </c>
    </row>
    <row r="180" s="13" customFormat="1">
      <c r="A180" s="13"/>
      <c r="B180" s="237"/>
      <c r="C180" s="238"/>
      <c r="D180" s="232" t="s">
        <v>151</v>
      </c>
      <c r="E180" s="239" t="s">
        <v>1</v>
      </c>
      <c r="F180" s="240" t="s">
        <v>237</v>
      </c>
      <c r="G180" s="238"/>
      <c r="H180" s="241">
        <v>6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151</v>
      </c>
      <c r="AU180" s="247" t="s">
        <v>89</v>
      </c>
      <c r="AV180" s="13" t="s">
        <v>89</v>
      </c>
      <c r="AW180" s="13" t="s">
        <v>33</v>
      </c>
      <c r="AX180" s="13" t="s">
        <v>87</v>
      </c>
      <c r="AY180" s="247" t="s">
        <v>140</v>
      </c>
    </row>
    <row r="181" s="2" customFormat="1" ht="16.5" customHeight="1">
      <c r="A181" s="38"/>
      <c r="B181" s="39"/>
      <c r="C181" s="218" t="s">
        <v>8</v>
      </c>
      <c r="D181" s="218" t="s">
        <v>142</v>
      </c>
      <c r="E181" s="219" t="s">
        <v>238</v>
      </c>
      <c r="F181" s="220" t="s">
        <v>239</v>
      </c>
      <c r="G181" s="221" t="s">
        <v>204</v>
      </c>
      <c r="H181" s="222">
        <v>0.80000000000000004</v>
      </c>
      <c r="I181" s="223"/>
      <c r="J181" s="224">
        <f>ROUND(I181*H181,2)</f>
        <v>0</v>
      </c>
      <c r="K181" s="220" t="s">
        <v>146</v>
      </c>
      <c r="L181" s="225"/>
      <c r="M181" s="226" t="s">
        <v>1</v>
      </c>
      <c r="N181" s="227" t="s">
        <v>44</v>
      </c>
      <c r="O181" s="91"/>
      <c r="P181" s="228">
        <f>O181*H181</f>
        <v>0</v>
      </c>
      <c r="Q181" s="228">
        <v>0.20000000000000001</v>
      </c>
      <c r="R181" s="228">
        <f>Q181*H181</f>
        <v>0.16000000000000003</v>
      </c>
      <c r="S181" s="228">
        <v>0</v>
      </c>
      <c r="T181" s="22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0" t="s">
        <v>147</v>
      </c>
      <c r="AT181" s="230" t="s">
        <v>142</v>
      </c>
      <c r="AU181" s="230" t="s">
        <v>89</v>
      </c>
      <c r="AY181" s="17" t="s">
        <v>140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7" t="s">
        <v>87</v>
      </c>
      <c r="BK181" s="231">
        <f>ROUND(I181*H181,2)</f>
        <v>0</v>
      </c>
      <c r="BL181" s="17" t="s">
        <v>148</v>
      </c>
      <c r="BM181" s="230" t="s">
        <v>639</v>
      </c>
    </row>
    <row r="182" s="2" customFormat="1">
      <c r="A182" s="38"/>
      <c r="B182" s="39"/>
      <c r="C182" s="40"/>
      <c r="D182" s="232" t="s">
        <v>150</v>
      </c>
      <c r="E182" s="40"/>
      <c r="F182" s="233" t="s">
        <v>239</v>
      </c>
      <c r="G182" s="40"/>
      <c r="H182" s="40"/>
      <c r="I182" s="234"/>
      <c r="J182" s="40"/>
      <c r="K182" s="40"/>
      <c r="L182" s="44"/>
      <c r="M182" s="235"/>
      <c r="N182" s="236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150</v>
      </c>
      <c r="AU182" s="17" t="s">
        <v>89</v>
      </c>
    </row>
    <row r="183" s="13" customFormat="1">
      <c r="A183" s="13"/>
      <c r="B183" s="237"/>
      <c r="C183" s="238"/>
      <c r="D183" s="232" t="s">
        <v>151</v>
      </c>
      <c r="E183" s="239" t="s">
        <v>1</v>
      </c>
      <c r="F183" s="240" t="s">
        <v>241</v>
      </c>
      <c r="G183" s="238"/>
      <c r="H183" s="241">
        <v>0.80000000000000004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151</v>
      </c>
      <c r="AU183" s="247" t="s">
        <v>89</v>
      </c>
      <c r="AV183" s="13" t="s">
        <v>89</v>
      </c>
      <c r="AW183" s="13" t="s">
        <v>33</v>
      </c>
      <c r="AX183" s="13" t="s">
        <v>87</v>
      </c>
      <c r="AY183" s="247" t="s">
        <v>140</v>
      </c>
    </row>
    <row r="184" s="2" customFormat="1" ht="16.5" customHeight="1">
      <c r="A184" s="38"/>
      <c r="B184" s="39"/>
      <c r="C184" s="218" t="s">
        <v>242</v>
      </c>
      <c r="D184" s="218" t="s">
        <v>142</v>
      </c>
      <c r="E184" s="219" t="s">
        <v>243</v>
      </c>
      <c r="F184" s="220" t="s">
        <v>244</v>
      </c>
      <c r="G184" s="221" t="s">
        <v>158</v>
      </c>
      <c r="H184" s="222">
        <v>3</v>
      </c>
      <c r="I184" s="223"/>
      <c r="J184" s="224">
        <f>ROUND(I184*H184,2)</f>
        <v>0</v>
      </c>
      <c r="K184" s="220" t="s">
        <v>146</v>
      </c>
      <c r="L184" s="225"/>
      <c r="M184" s="226" t="s">
        <v>1</v>
      </c>
      <c r="N184" s="227" t="s">
        <v>44</v>
      </c>
      <c r="O184" s="91"/>
      <c r="P184" s="228">
        <f>O184*H184</f>
        <v>0</v>
      </c>
      <c r="Q184" s="228">
        <v>0.00040000000000000002</v>
      </c>
      <c r="R184" s="228">
        <f>Q184*H184</f>
        <v>0.0012000000000000001</v>
      </c>
      <c r="S184" s="228">
        <v>0</v>
      </c>
      <c r="T184" s="22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0" t="s">
        <v>147</v>
      </c>
      <c r="AT184" s="230" t="s">
        <v>142</v>
      </c>
      <c r="AU184" s="230" t="s">
        <v>89</v>
      </c>
      <c r="AY184" s="17" t="s">
        <v>140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7" t="s">
        <v>87</v>
      </c>
      <c r="BK184" s="231">
        <f>ROUND(I184*H184,2)</f>
        <v>0</v>
      </c>
      <c r="BL184" s="17" t="s">
        <v>148</v>
      </c>
      <c r="BM184" s="230" t="s">
        <v>640</v>
      </c>
    </row>
    <row r="185" s="2" customFormat="1">
      <c r="A185" s="38"/>
      <c r="B185" s="39"/>
      <c r="C185" s="40"/>
      <c r="D185" s="232" t="s">
        <v>150</v>
      </c>
      <c r="E185" s="40"/>
      <c r="F185" s="233" t="s">
        <v>244</v>
      </c>
      <c r="G185" s="40"/>
      <c r="H185" s="40"/>
      <c r="I185" s="234"/>
      <c r="J185" s="40"/>
      <c r="K185" s="40"/>
      <c r="L185" s="44"/>
      <c r="M185" s="235"/>
      <c r="N185" s="236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150</v>
      </c>
      <c r="AU185" s="17" t="s">
        <v>89</v>
      </c>
    </row>
    <row r="186" s="13" customFormat="1">
      <c r="A186" s="13"/>
      <c r="B186" s="237"/>
      <c r="C186" s="238"/>
      <c r="D186" s="232" t="s">
        <v>151</v>
      </c>
      <c r="E186" s="239" t="s">
        <v>1</v>
      </c>
      <c r="F186" s="240" t="s">
        <v>246</v>
      </c>
      <c r="G186" s="238"/>
      <c r="H186" s="241">
        <v>3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151</v>
      </c>
      <c r="AU186" s="247" t="s">
        <v>89</v>
      </c>
      <c r="AV186" s="13" t="s">
        <v>89</v>
      </c>
      <c r="AW186" s="13" t="s">
        <v>33</v>
      </c>
      <c r="AX186" s="13" t="s">
        <v>87</v>
      </c>
      <c r="AY186" s="247" t="s">
        <v>140</v>
      </c>
    </row>
    <row r="187" s="2" customFormat="1" ht="21.75" customHeight="1">
      <c r="A187" s="38"/>
      <c r="B187" s="39"/>
      <c r="C187" s="259" t="s">
        <v>247</v>
      </c>
      <c r="D187" s="259" t="s">
        <v>155</v>
      </c>
      <c r="E187" s="260" t="s">
        <v>248</v>
      </c>
      <c r="F187" s="261" t="s">
        <v>249</v>
      </c>
      <c r="G187" s="262" t="s">
        <v>204</v>
      </c>
      <c r="H187" s="263">
        <v>20.238</v>
      </c>
      <c r="I187" s="264"/>
      <c r="J187" s="265">
        <f>ROUND(I187*H187,2)</f>
        <v>0</v>
      </c>
      <c r="K187" s="261" t="s">
        <v>159</v>
      </c>
      <c r="L187" s="44"/>
      <c r="M187" s="266" t="s">
        <v>1</v>
      </c>
      <c r="N187" s="267" t="s">
        <v>44</v>
      </c>
      <c r="O187" s="91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0" t="s">
        <v>148</v>
      </c>
      <c r="AT187" s="230" t="s">
        <v>155</v>
      </c>
      <c r="AU187" s="230" t="s">
        <v>89</v>
      </c>
      <c r="AY187" s="17" t="s">
        <v>140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7" t="s">
        <v>87</v>
      </c>
      <c r="BK187" s="231">
        <f>ROUND(I187*H187,2)</f>
        <v>0</v>
      </c>
      <c r="BL187" s="17" t="s">
        <v>148</v>
      </c>
      <c r="BM187" s="230" t="s">
        <v>641</v>
      </c>
    </row>
    <row r="188" s="2" customFormat="1">
      <c r="A188" s="38"/>
      <c r="B188" s="39"/>
      <c r="C188" s="40"/>
      <c r="D188" s="232" t="s">
        <v>150</v>
      </c>
      <c r="E188" s="40"/>
      <c r="F188" s="233" t="s">
        <v>251</v>
      </c>
      <c r="G188" s="40"/>
      <c r="H188" s="40"/>
      <c r="I188" s="234"/>
      <c r="J188" s="40"/>
      <c r="K188" s="40"/>
      <c r="L188" s="44"/>
      <c r="M188" s="235"/>
      <c r="N188" s="236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150</v>
      </c>
      <c r="AU188" s="17" t="s">
        <v>89</v>
      </c>
    </row>
    <row r="189" s="15" customFormat="1">
      <c r="A189" s="15"/>
      <c r="B189" s="268"/>
      <c r="C189" s="269"/>
      <c r="D189" s="232" t="s">
        <v>151</v>
      </c>
      <c r="E189" s="270" t="s">
        <v>1</v>
      </c>
      <c r="F189" s="271" t="s">
        <v>252</v>
      </c>
      <c r="G189" s="269"/>
      <c r="H189" s="270" t="s">
        <v>1</v>
      </c>
      <c r="I189" s="272"/>
      <c r="J189" s="269"/>
      <c r="K189" s="269"/>
      <c r="L189" s="273"/>
      <c r="M189" s="274"/>
      <c r="N189" s="275"/>
      <c r="O189" s="275"/>
      <c r="P189" s="275"/>
      <c r="Q189" s="275"/>
      <c r="R189" s="275"/>
      <c r="S189" s="275"/>
      <c r="T189" s="27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7" t="s">
        <v>151</v>
      </c>
      <c r="AU189" s="277" t="s">
        <v>89</v>
      </c>
      <c r="AV189" s="15" t="s">
        <v>87</v>
      </c>
      <c r="AW189" s="15" t="s">
        <v>33</v>
      </c>
      <c r="AX189" s="15" t="s">
        <v>79</v>
      </c>
      <c r="AY189" s="277" t="s">
        <v>140</v>
      </c>
    </row>
    <row r="190" s="13" customFormat="1">
      <c r="A190" s="13"/>
      <c r="B190" s="237"/>
      <c r="C190" s="238"/>
      <c r="D190" s="232" t="s">
        <v>151</v>
      </c>
      <c r="E190" s="239" t="s">
        <v>1</v>
      </c>
      <c r="F190" s="240" t="s">
        <v>642</v>
      </c>
      <c r="G190" s="238"/>
      <c r="H190" s="241">
        <v>12.336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7" t="s">
        <v>151</v>
      </c>
      <c r="AU190" s="247" t="s">
        <v>89</v>
      </c>
      <c r="AV190" s="13" t="s">
        <v>89</v>
      </c>
      <c r="AW190" s="13" t="s">
        <v>33</v>
      </c>
      <c r="AX190" s="13" t="s">
        <v>79</v>
      </c>
      <c r="AY190" s="247" t="s">
        <v>140</v>
      </c>
    </row>
    <row r="191" s="13" customFormat="1">
      <c r="A191" s="13"/>
      <c r="B191" s="237"/>
      <c r="C191" s="238"/>
      <c r="D191" s="232" t="s">
        <v>151</v>
      </c>
      <c r="E191" s="239" t="s">
        <v>1</v>
      </c>
      <c r="F191" s="240" t="s">
        <v>643</v>
      </c>
      <c r="G191" s="238"/>
      <c r="H191" s="241">
        <v>7.9020000000000001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7" t="s">
        <v>151</v>
      </c>
      <c r="AU191" s="247" t="s">
        <v>89</v>
      </c>
      <c r="AV191" s="13" t="s">
        <v>89</v>
      </c>
      <c r="AW191" s="13" t="s">
        <v>33</v>
      </c>
      <c r="AX191" s="13" t="s">
        <v>79</v>
      </c>
      <c r="AY191" s="247" t="s">
        <v>140</v>
      </c>
    </row>
    <row r="192" s="14" customFormat="1">
      <c r="A192" s="14"/>
      <c r="B192" s="248"/>
      <c r="C192" s="249"/>
      <c r="D192" s="232" t="s">
        <v>151</v>
      </c>
      <c r="E192" s="250" t="s">
        <v>1</v>
      </c>
      <c r="F192" s="251" t="s">
        <v>154</v>
      </c>
      <c r="G192" s="249"/>
      <c r="H192" s="252">
        <v>20.238</v>
      </c>
      <c r="I192" s="253"/>
      <c r="J192" s="249"/>
      <c r="K192" s="249"/>
      <c r="L192" s="254"/>
      <c r="M192" s="255"/>
      <c r="N192" s="256"/>
      <c r="O192" s="256"/>
      <c r="P192" s="256"/>
      <c r="Q192" s="256"/>
      <c r="R192" s="256"/>
      <c r="S192" s="256"/>
      <c r="T192" s="25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8" t="s">
        <v>151</v>
      </c>
      <c r="AU192" s="258" t="s">
        <v>89</v>
      </c>
      <c r="AV192" s="14" t="s">
        <v>148</v>
      </c>
      <c r="AW192" s="14" t="s">
        <v>33</v>
      </c>
      <c r="AX192" s="14" t="s">
        <v>87</v>
      </c>
      <c r="AY192" s="258" t="s">
        <v>140</v>
      </c>
    </row>
    <row r="193" s="2" customFormat="1" ht="16.5" customHeight="1">
      <c r="A193" s="38"/>
      <c r="B193" s="39"/>
      <c r="C193" s="259" t="s">
        <v>255</v>
      </c>
      <c r="D193" s="259" t="s">
        <v>155</v>
      </c>
      <c r="E193" s="260" t="s">
        <v>256</v>
      </c>
      <c r="F193" s="261" t="s">
        <v>257</v>
      </c>
      <c r="G193" s="262" t="s">
        <v>204</v>
      </c>
      <c r="H193" s="263">
        <v>6.1600000000000001</v>
      </c>
      <c r="I193" s="264"/>
      <c r="J193" s="265">
        <f>ROUND(I193*H193,2)</f>
        <v>0</v>
      </c>
      <c r="K193" s="261" t="s">
        <v>159</v>
      </c>
      <c r="L193" s="44"/>
      <c r="M193" s="266" t="s">
        <v>1</v>
      </c>
      <c r="N193" s="267" t="s">
        <v>44</v>
      </c>
      <c r="O193" s="91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0" t="s">
        <v>148</v>
      </c>
      <c r="AT193" s="230" t="s">
        <v>155</v>
      </c>
      <c r="AU193" s="230" t="s">
        <v>89</v>
      </c>
      <c r="AY193" s="17" t="s">
        <v>140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7" t="s">
        <v>87</v>
      </c>
      <c r="BK193" s="231">
        <f>ROUND(I193*H193,2)</f>
        <v>0</v>
      </c>
      <c r="BL193" s="17" t="s">
        <v>148</v>
      </c>
      <c r="BM193" s="230" t="s">
        <v>644</v>
      </c>
    </row>
    <row r="194" s="2" customFormat="1">
      <c r="A194" s="38"/>
      <c r="B194" s="39"/>
      <c r="C194" s="40"/>
      <c r="D194" s="232" t="s">
        <v>150</v>
      </c>
      <c r="E194" s="40"/>
      <c r="F194" s="233" t="s">
        <v>259</v>
      </c>
      <c r="G194" s="40"/>
      <c r="H194" s="40"/>
      <c r="I194" s="234"/>
      <c r="J194" s="40"/>
      <c r="K194" s="40"/>
      <c r="L194" s="44"/>
      <c r="M194" s="235"/>
      <c r="N194" s="236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150</v>
      </c>
      <c r="AU194" s="17" t="s">
        <v>89</v>
      </c>
    </row>
    <row r="195" s="13" customFormat="1">
      <c r="A195" s="13"/>
      <c r="B195" s="237"/>
      <c r="C195" s="238"/>
      <c r="D195" s="232" t="s">
        <v>151</v>
      </c>
      <c r="E195" s="239" t="s">
        <v>1</v>
      </c>
      <c r="F195" s="240" t="s">
        <v>645</v>
      </c>
      <c r="G195" s="238"/>
      <c r="H195" s="241">
        <v>4.1600000000000001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151</v>
      </c>
      <c r="AU195" s="247" t="s">
        <v>89</v>
      </c>
      <c r="AV195" s="13" t="s">
        <v>89</v>
      </c>
      <c r="AW195" s="13" t="s">
        <v>33</v>
      </c>
      <c r="AX195" s="13" t="s">
        <v>79</v>
      </c>
      <c r="AY195" s="247" t="s">
        <v>140</v>
      </c>
    </row>
    <row r="196" s="13" customFormat="1">
      <c r="A196" s="13"/>
      <c r="B196" s="237"/>
      <c r="C196" s="238"/>
      <c r="D196" s="232" t="s">
        <v>151</v>
      </c>
      <c r="E196" s="239" t="s">
        <v>1</v>
      </c>
      <c r="F196" s="240" t="s">
        <v>646</v>
      </c>
      <c r="G196" s="238"/>
      <c r="H196" s="241">
        <v>2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7" t="s">
        <v>151</v>
      </c>
      <c r="AU196" s="247" t="s">
        <v>89</v>
      </c>
      <c r="AV196" s="13" t="s">
        <v>89</v>
      </c>
      <c r="AW196" s="13" t="s">
        <v>33</v>
      </c>
      <c r="AX196" s="13" t="s">
        <v>79</v>
      </c>
      <c r="AY196" s="247" t="s">
        <v>140</v>
      </c>
    </row>
    <row r="197" s="14" customFormat="1">
      <c r="A197" s="14"/>
      <c r="B197" s="248"/>
      <c r="C197" s="249"/>
      <c r="D197" s="232" t="s">
        <v>151</v>
      </c>
      <c r="E197" s="250" t="s">
        <v>1</v>
      </c>
      <c r="F197" s="251" t="s">
        <v>154</v>
      </c>
      <c r="G197" s="249"/>
      <c r="H197" s="252">
        <v>6.1600000000000001</v>
      </c>
      <c r="I197" s="253"/>
      <c r="J197" s="249"/>
      <c r="K197" s="249"/>
      <c r="L197" s="254"/>
      <c r="M197" s="255"/>
      <c r="N197" s="256"/>
      <c r="O197" s="256"/>
      <c r="P197" s="256"/>
      <c r="Q197" s="256"/>
      <c r="R197" s="256"/>
      <c r="S197" s="256"/>
      <c r="T197" s="25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8" t="s">
        <v>151</v>
      </c>
      <c r="AU197" s="258" t="s">
        <v>89</v>
      </c>
      <c r="AV197" s="14" t="s">
        <v>148</v>
      </c>
      <c r="AW197" s="14" t="s">
        <v>33</v>
      </c>
      <c r="AX197" s="14" t="s">
        <v>87</v>
      </c>
      <c r="AY197" s="258" t="s">
        <v>140</v>
      </c>
    </row>
    <row r="198" s="2" customFormat="1" ht="16.5" customHeight="1">
      <c r="A198" s="38"/>
      <c r="B198" s="39"/>
      <c r="C198" s="259" t="s">
        <v>262</v>
      </c>
      <c r="D198" s="259" t="s">
        <v>155</v>
      </c>
      <c r="E198" s="260" t="s">
        <v>263</v>
      </c>
      <c r="F198" s="261" t="s">
        <v>264</v>
      </c>
      <c r="G198" s="262" t="s">
        <v>204</v>
      </c>
      <c r="H198" s="263">
        <v>240.65000000000001</v>
      </c>
      <c r="I198" s="264"/>
      <c r="J198" s="265">
        <f>ROUND(I198*H198,2)</f>
        <v>0</v>
      </c>
      <c r="K198" s="261" t="s">
        <v>265</v>
      </c>
      <c r="L198" s="44"/>
      <c r="M198" s="266" t="s">
        <v>1</v>
      </c>
      <c r="N198" s="267" t="s">
        <v>44</v>
      </c>
      <c r="O198" s="91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0" t="s">
        <v>148</v>
      </c>
      <c r="AT198" s="230" t="s">
        <v>155</v>
      </c>
      <c r="AU198" s="230" t="s">
        <v>89</v>
      </c>
      <c r="AY198" s="17" t="s">
        <v>140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7" t="s">
        <v>87</v>
      </c>
      <c r="BK198" s="231">
        <f>ROUND(I198*H198,2)</f>
        <v>0</v>
      </c>
      <c r="BL198" s="17" t="s">
        <v>148</v>
      </c>
      <c r="BM198" s="230" t="s">
        <v>647</v>
      </c>
    </row>
    <row r="199" s="2" customFormat="1">
      <c r="A199" s="38"/>
      <c r="B199" s="39"/>
      <c r="C199" s="40"/>
      <c r="D199" s="232" t="s">
        <v>150</v>
      </c>
      <c r="E199" s="40"/>
      <c r="F199" s="233" t="s">
        <v>267</v>
      </c>
      <c r="G199" s="40"/>
      <c r="H199" s="40"/>
      <c r="I199" s="234"/>
      <c r="J199" s="40"/>
      <c r="K199" s="40"/>
      <c r="L199" s="44"/>
      <c r="M199" s="235"/>
      <c r="N199" s="236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150</v>
      </c>
      <c r="AU199" s="17" t="s">
        <v>89</v>
      </c>
    </row>
    <row r="200" s="13" customFormat="1">
      <c r="A200" s="13"/>
      <c r="B200" s="237"/>
      <c r="C200" s="238"/>
      <c r="D200" s="232" t="s">
        <v>151</v>
      </c>
      <c r="E200" s="239" t="s">
        <v>1</v>
      </c>
      <c r="F200" s="240" t="s">
        <v>648</v>
      </c>
      <c r="G200" s="238"/>
      <c r="H200" s="241">
        <v>240.65000000000001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151</v>
      </c>
      <c r="AU200" s="247" t="s">
        <v>89</v>
      </c>
      <c r="AV200" s="13" t="s">
        <v>89</v>
      </c>
      <c r="AW200" s="13" t="s">
        <v>33</v>
      </c>
      <c r="AX200" s="13" t="s">
        <v>87</v>
      </c>
      <c r="AY200" s="247" t="s">
        <v>140</v>
      </c>
    </row>
    <row r="201" s="2" customFormat="1" ht="21.75" customHeight="1">
      <c r="A201" s="38"/>
      <c r="B201" s="39"/>
      <c r="C201" s="259" t="s">
        <v>269</v>
      </c>
      <c r="D201" s="259" t="s">
        <v>155</v>
      </c>
      <c r="E201" s="260" t="s">
        <v>270</v>
      </c>
      <c r="F201" s="261" t="s">
        <v>271</v>
      </c>
      <c r="G201" s="262" t="s">
        <v>204</v>
      </c>
      <c r="H201" s="263">
        <v>1203.25</v>
      </c>
      <c r="I201" s="264"/>
      <c r="J201" s="265">
        <f>ROUND(I201*H201,2)</f>
        <v>0</v>
      </c>
      <c r="K201" s="261" t="s">
        <v>265</v>
      </c>
      <c r="L201" s="44"/>
      <c r="M201" s="266" t="s">
        <v>1</v>
      </c>
      <c r="N201" s="267" t="s">
        <v>44</v>
      </c>
      <c r="O201" s="91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0" t="s">
        <v>148</v>
      </c>
      <c r="AT201" s="230" t="s">
        <v>155</v>
      </c>
      <c r="AU201" s="230" t="s">
        <v>89</v>
      </c>
      <c r="AY201" s="17" t="s">
        <v>140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7" t="s">
        <v>87</v>
      </c>
      <c r="BK201" s="231">
        <f>ROUND(I201*H201,2)</f>
        <v>0</v>
      </c>
      <c r="BL201" s="17" t="s">
        <v>148</v>
      </c>
      <c r="BM201" s="230" t="s">
        <v>649</v>
      </c>
    </row>
    <row r="202" s="2" customFormat="1">
      <c r="A202" s="38"/>
      <c r="B202" s="39"/>
      <c r="C202" s="40"/>
      <c r="D202" s="232" t="s">
        <v>150</v>
      </c>
      <c r="E202" s="40"/>
      <c r="F202" s="233" t="s">
        <v>273</v>
      </c>
      <c r="G202" s="40"/>
      <c r="H202" s="40"/>
      <c r="I202" s="234"/>
      <c r="J202" s="40"/>
      <c r="K202" s="40"/>
      <c r="L202" s="44"/>
      <c r="M202" s="235"/>
      <c r="N202" s="236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150</v>
      </c>
      <c r="AU202" s="17" t="s">
        <v>89</v>
      </c>
    </row>
    <row r="203" s="13" customFormat="1">
      <c r="A203" s="13"/>
      <c r="B203" s="237"/>
      <c r="C203" s="238"/>
      <c r="D203" s="232" t="s">
        <v>151</v>
      </c>
      <c r="E203" s="238"/>
      <c r="F203" s="240" t="s">
        <v>650</v>
      </c>
      <c r="G203" s="238"/>
      <c r="H203" s="241">
        <v>1203.25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151</v>
      </c>
      <c r="AU203" s="247" t="s">
        <v>89</v>
      </c>
      <c r="AV203" s="13" t="s">
        <v>89</v>
      </c>
      <c r="AW203" s="13" t="s">
        <v>4</v>
      </c>
      <c r="AX203" s="13" t="s">
        <v>87</v>
      </c>
      <c r="AY203" s="247" t="s">
        <v>140</v>
      </c>
    </row>
    <row r="204" s="2" customFormat="1" ht="16.5" customHeight="1">
      <c r="A204" s="38"/>
      <c r="B204" s="39"/>
      <c r="C204" s="259" t="s">
        <v>7</v>
      </c>
      <c r="D204" s="259" t="s">
        <v>155</v>
      </c>
      <c r="E204" s="260" t="s">
        <v>275</v>
      </c>
      <c r="F204" s="261" t="s">
        <v>276</v>
      </c>
      <c r="G204" s="262" t="s">
        <v>204</v>
      </c>
      <c r="H204" s="263">
        <v>240.65000000000001</v>
      </c>
      <c r="I204" s="264"/>
      <c r="J204" s="265">
        <f>ROUND(I204*H204,2)</f>
        <v>0</v>
      </c>
      <c r="K204" s="261" t="s">
        <v>265</v>
      </c>
      <c r="L204" s="44"/>
      <c r="M204" s="266" t="s">
        <v>1</v>
      </c>
      <c r="N204" s="267" t="s">
        <v>44</v>
      </c>
      <c r="O204" s="91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0" t="s">
        <v>148</v>
      </c>
      <c r="AT204" s="230" t="s">
        <v>155</v>
      </c>
      <c r="AU204" s="230" t="s">
        <v>89</v>
      </c>
      <c r="AY204" s="17" t="s">
        <v>140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7" t="s">
        <v>87</v>
      </c>
      <c r="BK204" s="231">
        <f>ROUND(I204*H204,2)</f>
        <v>0</v>
      </c>
      <c r="BL204" s="17" t="s">
        <v>148</v>
      </c>
      <c r="BM204" s="230" t="s">
        <v>651</v>
      </c>
    </row>
    <row r="205" s="2" customFormat="1">
      <c r="A205" s="38"/>
      <c r="B205" s="39"/>
      <c r="C205" s="40"/>
      <c r="D205" s="232" t="s">
        <v>150</v>
      </c>
      <c r="E205" s="40"/>
      <c r="F205" s="233" t="s">
        <v>278</v>
      </c>
      <c r="G205" s="40"/>
      <c r="H205" s="40"/>
      <c r="I205" s="234"/>
      <c r="J205" s="40"/>
      <c r="K205" s="40"/>
      <c r="L205" s="44"/>
      <c r="M205" s="235"/>
      <c r="N205" s="236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150</v>
      </c>
      <c r="AU205" s="17" t="s">
        <v>89</v>
      </c>
    </row>
    <row r="206" s="2" customFormat="1" ht="16.5" customHeight="1">
      <c r="A206" s="38"/>
      <c r="B206" s="39"/>
      <c r="C206" s="259" t="s">
        <v>279</v>
      </c>
      <c r="D206" s="259" t="s">
        <v>155</v>
      </c>
      <c r="E206" s="260" t="s">
        <v>280</v>
      </c>
      <c r="F206" s="261" t="s">
        <v>281</v>
      </c>
      <c r="G206" s="262" t="s">
        <v>145</v>
      </c>
      <c r="H206" s="263">
        <v>433.17000000000002</v>
      </c>
      <c r="I206" s="264"/>
      <c r="J206" s="265">
        <f>ROUND(I206*H206,2)</f>
        <v>0</v>
      </c>
      <c r="K206" s="261" t="s">
        <v>265</v>
      </c>
      <c r="L206" s="44"/>
      <c r="M206" s="266" t="s">
        <v>1</v>
      </c>
      <c r="N206" s="267" t="s">
        <v>44</v>
      </c>
      <c r="O206" s="91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0" t="s">
        <v>148</v>
      </c>
      <c r="AT206" s="230" t="s">
        <v>155</v>
      </c>
      <c r="AU206" s="230" t="s">
        <v>89</v>
      </c>
      <c r="AY206" s="17" t="s">
        <v>140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7" t="s">
        <v>87</v>
      </c>
      <c r="BK206" s="231">
        <f>ROUND(I206*H206,2)</f>
        <v>0</v>
      </c>
      <c r="BL206" s="17" t="s">
        <v>148</v>
      </c>
      <c r="BM206" s="230" t="s">
        <v>652</v>
      </c>
    </row>
    <row r="207" s="2" customFormat="1">
      <c r="A207" s="38"/>
      <c r="B207" s="39"/>
      <c r="C207" s="40"/>
      <c r="D207" s="232" t="s">
        <v>150</v>
      </c>
      <c r="E207" s="40"/>
      <c r="F207" s="233" t="s">
        <v>283</v>
      </c>
      <c r="G207" s="40"/>
      <c r="H207" s="40"/>
      <c r="I207" s="234"/>
      <c r="J207" s="40"/>
      <c r="K207" s="40"/>
      <c r="L207" s="44"/>
      <c r="M207" s="235"/>
      <c r="N207" s="236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150</v>
      </c>
      <c r="AU207" s="17" t="s">
        <v>89</v>
      </c>
    </row>
    <row r="208" s="13" customFormat="1">
      <c r="A208" s="13"/>
      <c r="B208" s="237"/>
      <c r="C208" s="238"/>
      <c r="D208" s="232" t="s">
        <v>151</v>
      </c>
      <c r="E208" s="239" t="s">
        <v>1</v>
      </c>
      <c r="F208" s="240" t="s">
        <v>653</v>
      </c>
      <c r="G208" s="238"/>
      <c r="H208" s="241">
        <v>433.17000000000002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7" t="s">
        <v>151</v>
      </c>
      <c r="AU208" s="247" t="s">
        <v>89</v>
      </c>
      <c r="AV208" s="13" t="s">
        <v>89</v>
      </c>
      <c r="AW208" s="13" t="s">
        <v>33</v>
      </c>
      <c r="AX208" s="13" t="s">
        <v>87</v>
      </c>
      <c r="AY208" s="247" t="s">
        <v>140</v>
      </c>
    </row>
    <row r="209" s="2" customFormat="1" ht="16.5" customHeight="1">
      <c r="A209" s="38"/>
      <c r="B209" s="39"/>
      <c r="C209" s="259" t="s">
        <v>285</v>
      </c>
      <c r="D209" s="259" t="s">
        <v>155</v>
      </c>
      <c r="E209" s="260" t="s">
        <v>286</v>
      </c>
      <c r="F209" s="261" t="s">
        <v>287</v>
      </c>
      <c r="G209" s="262" t="s">
        <v>204</v>
      </c>
      <c r="H209" s="263">
        <v>60</v>
      </c>
      <c r="I209" s="264"/>
      <c r="J209" s="265">
        <f>ROUND(I209*H209,2)</f>
        <v>0</v>
      </c>
      <c r="K209" s="261" t="s">
        <v>159</v>
      </c>
      <c r="L209" s="44"/>
      <c r="M209" s="266" t="s">
        <v>1</v>
      </c>
      <c r="N209" s="267" t="s">
        <v>44</v>
      </c>
      <c r="O209" s="91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0" t="s">
        <v>148</v>
      </c>
      <c r="AT209" s="230" t="s">
        <v>155</v>
      </c>
      <c r="AU209" s="230" t="s">
        <v>89</v>
      </c>
      <c r="AY209" s="17" t="s">
        <v>140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7" t="s">
        <v>87</v>
      </c>
      <c r="BK209" s="231">
        <f>ROUND(I209*H209,2)</f>
        <v>0</v>
      </c>
      <c r="BL209" s="17" t="s">
        <v>148</v>
      </c>
      <c r="BM209" s="230" t="s">
        <v>654</v>
      </c>
    </row>
    <row r="210" s="2" customFormat="1">
      <c r="A210" s="38"/>
      <c r="B210" s="39"/>
      <c r="C210" s="40"/>
      <c r="D210" s="232" t="s">
        <v>150</v>
      </c>
      <c r="E210" s="40"/>
      <c r="F210" s="233" t="s">
        <v>289</v>
      </c>
      <c r="G210" s="40"/>
      <c r="H210" s="40"/>
      <c r="I210" s="234"/>
      <c r="J210" s="40"/>
      <c r="K210" s="40"/>
      <c r="L210" s="44"/>
      <c r="M210" s="235"/>
      <c r="N210" s="236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150</v>
      </c>
      <c r="AU210" s="17" t="s">
        <v>89</v>
      </c>
    </row>
    <row r="211" s="13" customFormat="1">
      <c r="A211" s="13"/>
      <c r="B211" s="237"/>
      <c r="C211" s="238"/>
      <c r="D211" s="232" t="s">
        <v>151</v>
      </c>
      <c r="E211" s="239" t="s">
        <v>1</v>
      </c>
      <c r="F211" s="240" t="s">
        <v>655</v>
      </c>
      <c r="G211" s="238"/>
      <c r="H211" s="241">
        <v>60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151</v>
      </c>
      <c r="AU211" s="247" t="s">
        <v>89</v>
      </c>
      <c r="AV211" s="13" t="s">
        <v>89</v>
      </c>
      <c r="AW211" s="13" t="s">
        <v>33</v>
      </c>
      <c r="AX211" s="13" t="s">
        <v>87</v>
      </c>
      <c r="AY211" s="247" t="s">
        <v>140</v>
      </c>
    </row>
    <row r="212" s="2" customFormat="1" ht="16.5" customHeight="1">
      <c r="A212" s="38"/>
      <c r="B212" s="39"/>
      <c r="C212" s="218" t="s">
        <v>291</v>
      </c>
      <c r="D212" s="218" t="s">
        <v>142</v>
      </c>
      <c r="E212" s="219" t="s">
        <v>292</v>
      </c>
      <c r="F212" s="220" t="s">
        <v>293</v>
      </c>
      <c r="G212" s="221" t="s">
        <v>145</v>
      </c>
      <c r="H212" s="222">
        <v>118.8</v>
      </c>
      <c r="I212" s="223"/>
      <c r="J212" s="224">
        <f>ROUND(I212*H212,2)</f>
        <v>0</v>
      </c>
      <c r="K212" s="220" t="s">
        <v>159</v>
      </c>
      <c r="L212" s="225"/>
      <c r="M212" s="226" t="s">
        <v>1</v>
      </c>
      <c r="N212" s="227" t="s">
        <v>44</v>
      </c>
      <c r="O212" s="91"/>
      <c r="P212" s="228">
        <f>O212*H212</f>
        <v>0</v>
      </c>
      <c r="Q212" s="228">
        <v>1</v>
      </c>
      <c r="R212" s="228">
        <f>Q212*H212</f>
        <v>118.8</v>
      </c>
      <c r="S212" s="228">
        <v>0</v>
      </c>
      <c r="T212" s="22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0" t="s">
        <v>147</v>
      </c>
      <c r="AT212" s="230" t="s">
        <v>142</v>
      </c>
      <c r="AU212" s="230" t="s">
        <v>89</v>
      </c>
      <c r="AY212" s="17" t="s">
        <v>140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7" t="s">
        <v>87</v>
      </c>
      <c r="BK212" s="231">
        <f>ROUND(I212*H212,2)</f>
        <v>0</v>
      </c>
      <c r="BL212" s="17" t="s">
        <v>148</v>
      </c>
      <c r="BM212" s="230" t="s">
        <v>656</v>
      </c>
    </row>
    <row r="213" s="2" customFormat="1">
      <c r="A213" s="38"/>
      <c r="B213" s="39"/>
      <c r="C213" s="40"/>
      <c r="D213" s="232" t="s">
        <v>150</v>
      </c>
      <c r="E213" s="40"/>
      <c r="F213" s="233" t="s">
        <v>293</v>
      </c>
      <c r="G213" s="40"/>
      <c r="H213" s="40"/>
      <c r="I213" s="234"/>
      <c r="J213" s="40"/>
      <c r="K213" s="40"/>
      <c r="L213" s="44"/>
      <c r="M213" s="235"/>
      <c r="N213" s="236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150</v>
      </c>
      <c r="AU213" s="17" t="s">
        <v>89</v>
      </c>
    </row>
    <row r="214" s="13" customFormat="1">
      <c r="A214" s="13"/>
      <c r="B214" s="237"/>
      <c r="C214" s="238"/>
      <c r="D214" s="232" t="s">
        <v>151</v>
      </c>
      <c r="E214" s="239" t="s">
        <v>1</v>
      </c>
      <c r="F214" s="240" t="s">
        <v>657</v>
      </c>
      <c r="G214" s="238"/>
      <c r="H214" s="241">
        <v>118.8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151</v>
      </c>
      <c r="AU214" s="247" t="s">
        <v>89</v>
      </c>
      <c r="AV214" s="13" t="s">
        <v>89</v>
      </c>
      <c r="AW214" s="13" t="s">
        <v>33</v>
      </c>
      <c r="AX214" s="13" t="s">
        <v>87</v>
      </c>
      <c r="AY214" s="247" t="s">
        <v>140</v>
      </c>
    </row>
    <row r="215" s="2" customFormat="1" ht="16.5" customHeight="1">
      <c r="A215" s="38"/>
      <c r="B215" s="39"/>
      <c r="C215" s="259" t="s">
        <v>296</v>
      </c>
      <c r="D215" s="259" t="s">
        <v>155</v>
      </c>
      <c r="E215" s="260" t="s">
        <v>297</v>
      </c>
      <c r="F215" s="261" t="s">
        <v>298</v>
      </c>
      <c r="G215" s="262" t="s">
        <v>158</v>
      </c>
      <c r="H215" s="263">
        <v>478</v>
      </c>
      <c r="I215" s="264"/>
      <c r="J215" s="265">
        <f>ROUND(I215*H215,2)</f>
        <v>0</v>
      </c>
      <c r="K215" s="261" t="s">
        <v>159</v>
      </c>
      <c r="L215" s="44"/>
      <c r="M215" s="266" t="s">
        <v>1</v>
      </c>
      <c r="N215" s="267" t="s">
        <v>44</v>
      </c>
      <c r="O215" s="91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0" t="s">
        <v>148</v>
      </c>
      <c r="AT215" s="230" t="s">
        <v>155</v>
      </c>
      <c r="AU215" s="230" t="s">
        <v>89</v>
      </c>
      <c r="AY215" s="17" t="s">
        <v>140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7" t="s">
        <v>87</v>
      </c>
      <c r="BK215" s="231">
        <f>ROUND(I215*H215,2)</f>
        <v>0</v>
      </c>
      <c r="BL215" s="17" t="s">
        <v>148</v>
      </c>
      <c r="BM215" s="230" t="s">
        <v>658</v>
      </c>
    </row>
    <row r="216" s="2" customFormat="1">
      <c r="A216" s="38"/>
      <c r="B216" s="39"/>
      <c r="C216" s="40"/>
      <c r="D216" s="232" t="s">
        <v>150</v>
      </c>
      <c r="E216" s="40"/>
      <c r="F216" s="233" t="s">
        <v>300</v>
      </c>
      <c r="G216" s="40"/>
      <c r="H216" s="40"/>
      <c r="I216" s="234"/>
      <c r="J216" s="40"/>
      <c r="K216" s="40"/>
      <c r="L216" s="44"/>
      <c r="M216" s="235"/>
      <c r="N216" s="236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150</v>
      </c>
      <c r="AU216" s="17" t="s">
        <v>89</v>
      </c>
    </row>
    <row r="217" s="13" customFormat="1">
      <c r="A217" s="13"/>
      <c r="B217" s="237"/>
      <c r="C217" s="238"/>
      <c r="D217" s="232" t="s">
        <v>151</v>
      </c>
      <c r="E217" s="239" t="s">
        <v>1</v>
      </c>
      <c r="F217" s="240" t="s">
        <v>659</v>
      </c>
      <c r="G217" s="238"/>
      <c r="H217" s="241">
        <v>478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151</v>
      </c>
      <c r="AU217" s="247" t="s">
        <v>89</v>
      </c>
      <c r="AV217" s="13" t="s">
        <v>89</v>
      </c>
      <c r="AW217" s="13" t="s">
        <v>33</v>
      </c>
      <c r="AX217" s="13" t="s">
        <v>87</v>
      </c>
      <c r="AY217" s="247" t="s">
        <v>140</v>
      </c>
    </row>
    <row r="218" s="2" customFormat="1" ht="16.5" customHeight="1">
      <c r="A218" s="38"/>
      <c r="B218" s="39"/>
      <c r="C218" s="259" t="s">
        <v>302</v>
      </c>
      <c r="D218" s="259" t="s">
        <v>155</v>
      </c>
      <c r="E218" s="260" t="s">
        <v>303</v>
      </c>
      <c r="F218" s="261" t="s">
        <v>304</v>
      </c>
      <c r="G218" s="262" t="s">
        <v>158</v>
      </c>
      <c r="H218" s="263">
        <v>478</v>
      </c>
      <c r="I218" s="264"/>
      <c r="J218" s="265">
        <f>ROUND(I218*H218,2)</f>
        <v>0</v>
      </c>
      <c r="K218" s="261" t="s">
        <v>146</v>
      </c>
      <c r="L218" s="44"/>
      <c r="M218" s="266" t="s">
        <v>1</v>
      </c>
      <c r="N218" s="267" t="s">
        <v>44</v>
      </c>
      <c r="O218" s="91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0" t="s">
        <v>148</v>
      </c>
      <c r="AT218" s="230" t="s">
        <v>155</v>
      </c>
      <c r="AU218" s="230" t="s">
        <v>89</v>
      </c>
      <c r="AY218" s="17" t="s">
        <v>140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7" t="s">
        <v>87</v>
      </c>
      <c r="BK218" s="231">
        <f>ROUND(I218*H218,2)</f>
        <v>0</v>
      </c>
      <c r="BL218" s="17" t="s">
        <v>148</v>
      </c>
      <c r="BM218" s="230" t="s">
        <v>660</v>
      </c>
    </row>
    <row r="219" s="2" customFormat="1">
      <c r="A219" s="38"/>
      <c r="B219" s="39"/>
      <c r="C219" s="40"/>
      <c r="D219" s="232" t="s">
        <v>150</v>
      </c>
      <c r="E219" s="40"/>
      <c r="F219" s="233" t="s">
        <v>306</v>
      </c>
      <c r="G219" s="40"/>
      <c r="H219" s="40"/>
      <c r="I219" s="234"/>
      <c r="J219" s="40"/>
      <c r="K219" s="40"/>
      <c r="L219" s="44"/>
      <c r="M219" s="235"/>
      <c r="N219" s="236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150</v>
      </c>
      <c r="AU219" s="17" t="s">
        <v>89</v>
      </c>
    </row>
    <row r="220" s="2" customFormat="1" ht="16.5" customHeight="1">
      <c r="A220" s="38"/>
      <c r="B220" s="39"/>
      <c r="C220" s="218" t="s">
        <v>307</v>
      </c>
      <c r="D220" s="218" t="s">
        <v>142</v>
      </c>
      <c r="E220" s="219" t="s">
        <v>308</v>
      </c>
      <c r="F220" s="220" t="s">
        <v>309</v>
      </c>
      <c r="G220" s="221" t="s">
        <v>310</v>
      </c>
      <c r="H220" s="222">
        <v>7.1699999999999999</v>
      </c>
      <c r="I220" s="223"/>
      <c r="J220" s="224">
        <f>ROUND(I220*H220,2)</f>
        <v>0</v>
      </c>
      <c r="K220" s="220" t="s">
        <v>146</v>
      </c>
      <c r="L220" s="225"/>
      <c r="M220" s="226" t="s">
        <v>1</v>
      </c>
      <c r="N220" s="227" t="s">
        <v>44</v>
      </c>
      <c r="O220" s="91"/>
      <c r="P220" s="228">
        <f>O220*H220</f>
        <v>0</v>
      </c>
      <c r="Q220" s="228">
        <v>0.001</v>
      </c>
      <c r="R220" s="228">
        <f>Q220*H220</f>
        <v>0.0071700000000000002</v>
      </c>
      <c r="S220" s="228">
        <v>0</v>
      </c>
      <c r="T220" s="229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0" t="s">
        <v>147</v>
      </c>
      <c r="AT220" s="230" t="s">
        <v>142</v>
      </c>
      <c r="AU220" s="230" t="s">
        <v>89</v>
      </c>
      <c r="AY220" s="17" t="s">
        <v>140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7" t="s">
        <v>87</v>
      </c>
      <c r="BK220" s="231">
        <f>ROUND(I220*H220,2)</f>
        <v>0</v>
      </c>
      <c r="BL220" s="17" t="s">
        <v>148</v>
      </c>
      <c r="BM220" s="230" t="s">
        <v>661</v>
      </c>
    </row>
    <row r="221" s="2" customFormat="1">
      <c r="A221" s="38"/>
      <c r="B221" s="39"/>
      <c r="C221" s="40"/>
      <c r="D221" s="232" t="s">
        <v>150</v>
      </c>
      <c r="E221" s="40"/>
      <c r="F221" s="233" t="s">
        <v>309</v>
      </c>
      <c r="G221" s="40"/>
      <c r="H221" s="40"/>
      <c r="I221" s="234"/>
      <c r="J221" s="40"/>
      <c r="K221" s="40"/>
      <c r="L221" s="44"/>
      <c r="M221" s="235"/>
      <c r="N221" s="236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150</v>
      </c>
      <c r="AU221" s="17" t="s">
        <v>89</v>
      </c>
    </row>
    <row r="222" s="13" customFormat="1">
      <c r="A222" s="13"/>
      <c r="B222" s="237"/>
      <c r="C222" s="238"/>
      <c r="D222" s="232" t="s">
        <v>151</v>
      </c>
      <c r="E222" s="239" t="s">
        <v>1</v>
      </c>
      <c r="F222" s="240" t="s">
        <v>662</v>
      </c>
      <c r="G222" s="238"/>
      <c r="H222" s="241">
        <v>7.1699999999999999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7" t="s">
        <v>151</v>
      </c>
      <c r="AU222" s="247" t="s">
        <v>89</v>
      </c>
      <c r="AV222" s="13" t="s">
        <v>89</v>
      </c>
      <c r="AW222" s="13" t="s">
        <v>33</v>
      </c>
      <c r="AX222" s="13" t="s">
        <v>87</v>
      </c>
      <c r="AY222" s="247" t="s">
        <v>140</v>
      </c>
    </row>
    <row r="223" s="2" customFormat="1" ht="16.5" customHeight="1">
      <c r="A223" s="38"/>
      <c r="B223" s="39"/>
      <c r="C223" s="218" t="s">
        <v>313</v>
      </c>
      <c r="D223" s="218" t="s">
        <v>142</v>
      </c>
      <c r="E223" s="219" t="s">
        <v>314</v>
      </c>
      <c r="F223" s="220" t="s">
        <v>315</v>
      </c>
      <c r="G223" s="221" t="s">
        <v>204</v>
      </c>
      <c r="H223" s="222">
        <v>9.6479999999999997</v>
      </c>
      <c r="I223" s="223"/>
      <c r="J223" s="224">
        <f>ROUND(I223*H223,2)</f>
        <v>0</v>
      </c>
      <c r="K223" s="220" t="s">
        <v>146</v>
      </c>
      <c r="L223" s="225"/>
      <c r="M223" s="226" t="s">
        <v>1</v>
      </c>
      <c r="N223" s="227" t="s">
        <v>44</v>
      </c>
      <c r="O223" s="91"/>
      <c r="P223" s="228">
        <f>O223*H223</f>
        <v>0</v>
      </c>
      <c r="Q223" s="228">
        <v>1</v>
      </c>
      <c r="R223" s="228">
        <f>Q223*H223</f>
        <v>9.6479999999999997</v>
      </c>
      <c r="S223" s="228">
        <v>0</v>
      </c>
      <c r="T223" s="229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0" t="s">
        <v>147</v>
      </c>
      <c r="AT223" s="230" t="s">
        <v>142</v>
      </c>
      <c r="AU223" s="230" t="s">
        <v>89</v>
      </c>
      <c r="AY223" s="17" t="s">
        <v>140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7" t="s">
        <v>87</v>
      </c>
      <c r="BK223" s="231">
        <f>ROUND(I223*H223,2)</f>
        <v>0</v>
      </c>
      <c r="BL223" s="17" t="s">
        <v>148</v>
      </c>
      <c r="BM223" s="230" t="s">
        <v>663</v>
      </c>
    </row>
    <row r="224" s="2" customFormat="1">
      <c r="A224" s="38"/>
      <c r="B224" s="39"/>
      <c r="C224" s="40"/>
      <c r="D224" s="232" t="s">
        <v>150</v>
      </c>
      <c r="E224" s="40"/>
      <c r="F224" s="233" t="s">
        <v>315</v>
      </c>
      <c r="G224" s="40"/>
      <c r="H224" s="40"/>
      <c r="I224" s="234"/>
      <c r="J224" s="40"/>
      <c r="K224" s="40"/>
      <c r="L224" s="44"/>
      <c r="M224" s="235"/>
      <c r="N224" s="236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150</v>
      </c>
      <c r="AU224" s="17" t="s">
        <v>89</v>
      </c>
    </row>
    <row r="225" s="13" customFormat="1">
      <c r="A225" s="13"/>
      <c r="B225" s="237"/>
      <c r="C225" s="238"/>
      <c r="D225" s="232" t="s">
        <v>151</v>
      </c>
      <c r="E225" s="239" t="s">
        <v>1</v>
      </c>
      <c r="F225" s="240" t="s">
        <v>664</v>
      </c>
      <c r="G225" s="238"/>
      <c r="H225" s="241">
        <v>7.6479999999999997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7" t="s">
        <v>151</v>
      </c>
      <c r="AU225" s="247" t="s">
        <v>89</v>
      </c>
      <c r="AV225" s="13" t="s">
        <v>89</v>
      </c>
      <c r="AW225" s="13" t="s">
        <v>33</v>
      </c>
      <c r="AX225" s="13" t="s">
        <v>79</v>
      </c>
      <c r="AY225" s="247" t="s">
        <v>140</v>
      </c>
    </row>
    <row r="226" s="13" customFormat="1">
      <c r="A226" s="13"/>
      <c r="B226" s="237"/>
      <c r="C226" s="238"/>
      <c r="D226" s="232" t="s">
        <v>151</v>
      </c>
      <c r="E226" s="239" t="s">
        <v>1</v>
      </c>
      <c r="F226" s="240" t="s">
        <v>318</v>
      </c>
      <c r="G226" s="238"/>
      <c r="H226" s="241">
        <v>2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151</v>
      </c>
      <c r="AU226" s="247" t="s">
        <v>89</v>
      </c>
      <c r="AV226" s="13" t="s">
        <v>89</v>
      </c>
      <c r="AW226" s="13" t="s">
        <v>33</v>
      </c>
      <c r="AX226" s="13" t="s">
        <v>79</v>
      </c>
      <c r="AY226" s="247" t="s">
        <v>140</v>
      </c>
    </row>
    <row r="227" s="14" customFormat="1">
      <c r="A227" s="14"/>
      <c r="B227" s="248"/>
      <c r="C227" s="249"/>
      <c r="D227" s="232" t="s">
        <v>151</v>
      </c>
      <c r="E227" s="250" t="s">
        <v>1</v>
      </c>
      <c r="F227" s="251" t="s">
        <v>154</v>
      </c>
      <c r="G227" s="249"/>
      <c r="H227" s="252">
        <v>9.6479999999999997</v>
      </c>
      <c r="I227" s="253"/>
      <c r="J227" s="249"/>
      <c r="K227" s="249"/>
      <c r="L227" s="254"/>
      <c r="M227" s="255"/>
      <c r="N227" s="256"/>
      <c r="O227" s="256"/>
      <c r="P227" s="256"/>
      <c r="Q227" s="256"/>
      <c r="R227" s="256"/>
      <c r="S227" s="256"/>
      <c r="T227" s="25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8" t="s">
        <v>151</v>
      </c>
      <c r="AU227" s="258" t="s">
        <v>89</v>
      </c>
      <c r="AV227" s="14" t="s">
        <v>148</v>
      </c>
      <c r="AW227" s="14" t="s">
        <v>33</v>
      </c>
      <c r="AX227" s="14" t="s">
        <v>87</v>
      </c>
      <c r="AY227" s="258" t="s">
        <v>140</v>
      </c>
    </row>
    <row r="228" s="2" customFormat="1" ht="16.5" customHeight="1">
      <c r="A228" s="38"/>
      <c r="B228" s="39"/>
      <c r="C228" s="259" t="s">
        <v>319</v>
      </c>
      <c r="D228" s="259" t="s">
        <v>155</v>
      </c>
      <c r="E228" s="260" t="s">
        <v>320</v>
      </c>
      <c r="F228" s="261" t="s">
        <v>321</v>
      </c>
      <c r="G228" s="262" t="s">
        <v>158</v>
      </c>
      <c r="H228" s="263">
        <v>382</v>
      </c>
      <c r="I228" s="264"/>
      <c r="J228" s="265">
        <f>ROUND(I228*H228,2)</f>
        <v>0</v>
      </c>
      <c r="K228" s="261" t="s">
        <v>159</v>
      </c>
      <c r="L228" s="44"/>
      <c r="M228" s="266" t="s">
        <v>1</v>
      </c>
      <c r="N228" s="267" t="s">
        <v>44</v>
      </c>
      <c r="O228" s="91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0" t="s">
        <v>148</v>
      </c>
      <c r="AT228" s="230" t="s">
        <v>155</v>
      </c>
      <c r="AU228" s="230" t="s">
        <v>89</v>
      </c>
      <c r="AY228" s="17" t="s">
        <v>140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7" t="s">
        <v>87</v>
      </c>
      <c r="BK228" s="231">
        <f>ROUND(I228*H228,2)</f>
        <v>0</v>
      </c>
      <c r="BL228" s="17" t="s">
        <v>148</v>
      </c>
      <c r="BM228" s="230" t="s">
        <v>665</v>
      </c>
    </row>
    <row r="229" s="2" customFormat="1">
      <c r="A229" s="38"/>
      <c r="B229" s="39"/>
      <c r="C229" s="40"/>
      <c r="D229" s="232" t="s">
        <v>150</v>
      </c>
      <c r="E229" s="40"/>
      <c r="F229" s="233" t="s">
        <v>323</v>
      </c>
      <c r="G229" s="40"/>
      <c r="H229" s="40"/>
      <c r="I229" s="234"/>
      <c r="J229" s="40"/>
      <c r="K229" s="40"/>
      <c r="L229" s="44"/>
      <c r="M229" s="235"/>
      <c r="N229" s="236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150</v>
      </c>
      <c r="AU229" s="17" t="s">
        <v>89</v>
      </c>
    </row>
    <row r="230" s="13" customFormat="1">
      <c r="A230" s="13"/>
      <c r="B230" s="237"/>
      <c r="C230" s="238"/>
      <c r="D230" s="232" t="s">
        <v>151</v>
      </c>
      <c r="E230" s="239" t="s">
        <v>1</v>
      </c>
      <c r="F230" s="240" t="s">
        <v>623</v>
      </c>
      <c r="G230" s="238"/>
      <c r="H230" s="241">
        <v>41.700000000000003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7" t="s">
        <v>151</v>
      </c>
      <c r="AU230" s="247" t="s">
        <v>89</v>
      </c>
      <c r="AV230" s="13" t="s">
        <v>89</v>
      </c>
      <c r="AW230" s="13" t="s">
        <v>33</v>
      </c>
      <c r="AX230" s="13" t="s">
        <v>79</v>
      </c>
      <c r="AY230" s="247" t="s">
        <v>140</v>
      </c>
    </row>
    <row r="231" s="13" customFormat="1">
      <c r="A231" s="13"/>
      <c r="B231" s="237"/>
      <c r="C231" s="238"/>
      <c r="D231" s="232" t="s">
        <v>151</v>
      </c>
      <c r="E231" s="239" t="s">
        <v>1</v>
      </c>
      <c r="F231" s="240" t="s">
        <v>666</v>
      </c>
      <c r="G231" s="238"/>
      <c r="H231" s="241">
        <v>305.60000000000002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7" t="s">
        <v>151</v>
      </c>
      <c r="AU231" s="247" t="s">
        <v>89</v>
      </c>
      <c r="AV231" s="13" t="s">
        <v>89</v>
      </c>
      <c r="AW231" s="13" t="s">
        <v>33</v>
      </c>
      <c r="AX231" s="13" t="s">
        <v>79</v>
      </c>
      <c r="AY231" s="247" t="s">
        <v>140</v>
      </c>
    </row>
    <row r="232" s="13" customFormat="1">
      <c r="A232" s="13"/>
      <c r="B232" s="237"/>
      <c r="C232" s="238"/>
      <c r="D232" s="232" t="s">
        <v>151</v>
      </c>
      <c r="E232" s="239" t="s">
        <v>1</v>
      </c>
      <c r="F232" s="240" t="s">
        <v>626</v>
      </c>
      <c r="G232" s="238"/>
      <c r="H232" s="241">
        <v>34.700000000000003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7" t="s">
        <v>151</v>
      </c>
      <c r="AU232" s="247" t="s">
        <v>89</v>
      </c>
      <c r="AV232" s="13" t="s">
        <v>89</v>
      </c>
      <c r="AW232" s="13" t="s">
        <v>33</v>
      </c>
      <c r="AX232" s="13" t="s">
        <v>79</v>
      </c>
      <c r="AY232" s="247" t="s">
        <v>140</v>
      </c>
    </row>
    <row r="233" s="14" customFormat="1">
      <c r="A233" s="14"/>
      <c r="B233" s="248"/>
      <c r="C233" s="249"/>
      <c r="D233" s="232" t="s">
        <v>151</v>
      </c>
      <c r="E233" s="250" t="s">
        <v>1</v>
      </c>
      <c r="F233" s="251" t="s">
        <v>154</v>
      </c>
      <c r="G233" s="249"/>
      <c r="H233" s="252">
        <v>382</v>
      </c>
      <c r="I233" s="253"/>
      <c r="J233" s="249"/>
      <c r="K233" s="249"/>
      <c r="L233" s="254"/>
      <c r="M233" s="255"/>
      <c r="N233" s="256"/>
      <c r="O233" s="256"/>
      <c r="P233" s="256"/>
      <c r="Q233" s="256"/>
      <c r="R233" s="256"/>
      <c r="S233" s="256"/>
      <c r="T233" s="25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8" t="s">
        <v>151</v>
      </c>
      <c r="AU233" s="258" t="s">
        <v>89</v>
      </c>
      <c r="AV233" s="14" t="s">
        <v>148</v>
      </c>
      <c r="AW233" s="14" t="s">
        <v>33</v>
      </c>
      <c r="AX233" s="14" t="s">
        <v>87</v>
      </c>
      <c r="AY233" s="258" t="s">
        <v>140</v>
      </c>
    </row>
    <row r="234" s="12" customFormat="1" ht="22.8" customHeight="1">
      <c r="A234" s="12"/>
      <c r="B234" s="202"/>
      <c r="C234" s="203"/>
      <c r="D234" s="204" t="s">
        <v>78</v>
      </c>
      <c r="E234" s="216" t="s">
        <v>89</v>
      </c>
      <c r="F234" s="216" t="s">
        <v>326</v>
      </c>
      <c r="G234" s="203"/>
      <c r="H234" s="203"/>
      <c r="I234" s="206"/>
      <c r="J234" s="217">
        <f>BK234</f>
        <v>0</v>
      </c>
      <c r="K234" s="203"/>
      <c r="L234" s="208"/>
      <c r="M234" s="209"/>
      <c r="N234" s="210"/>
      <c r="O234" s="210"/>
      <c r="P234" s="211">
        <f>SUM(P235:P240)</f>
        <v>0</v>
      </c>
      <c r="Q234" s="210"/>
      <c r="R234" s="211">
        <f>SUM(R235:R240)</f>
        <v>0.049799999999999997</v>
      </c>
      <c r="S234" s="210"/>
      <c r="T234" s="212">
        <f>SUM(T235:T240)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3" t="s">
        <v>87</v>
      </c>
      <c r="AT234" s="214" t="s">
        <v>78</v>
      </c>
      <c r="AU234" s="214" t="s">
        <v>87</v>
      </c>
      <c r="AY234" s="213" t="s">
        <v>140</v>
      </c>
      <c r="BK234" s="215">
        <f>SUM(BK235:BK240)</f>
        <v>0</v>
      </c>
    </row>
    <row r="235" s="2" customFormat="1" ht="16.5" customHeight="1">
      <c r="A235" s="38"/>
      <c r="B235" s="39"/>
      <c r="C235" s="259" t="s">
        <v>327</v>
      </c>
      <c r="D235" s="259" t="s">
        <v>155</v>
      </c>
      <c r="E235" s="260" t="s">
        <v>328</v>
      </c>
      <c r="F235" s="261" t="s">
        <v>329</v>
      </c>
      <c r="G235" s="262" t="s">
        <v>158</v>
      </c>
      <c r="H235" s="263">
        <v>120</v>
      </c>
      <c r="I235" s="264"/>
      <c r="J235" s="265">
        <f>ROUND(I235*H235,2)</f>
        <v>0</v>
      </c>
      <c r="K235" s="261" t="s">
        <v>159</v>
      </c>
      <c r="L235" s="44"/>
      <c r="M235" s="266" t="s">
        <v>1</v>
      </c>
      <c r="N235" s="267" t="s">
        <v>44</v>
      </c>
      <c r="O235" s="91"/>
      <c r="P235" s="228">
        <f>O235*H235</f>
        <v>0</v>
      </c>
      <c r="Q235" s="228">
        <v>0.00010000000000000001</v>
      </c>
      <c r="R235" s="228">
        <f>Q235*H235</f>
        <v>0.012</v>
      </c>
      <c r="S235" s="228">
        <v>0</v>
      </c>
      <c r="T235" s="229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0" t="s">
        <v>148</v>
      </c>
      <c r="AT235" s="230" t="s">
        <v>155</v>
      </c>
      <c r="AU235" s="230" t="s">
        <v>89</v>
      </c>
      <c r="AY235" s="17" t="s">
        <v>140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7" t="s">
        <v>87</v>
      </c>
      <c r="BK235" s="231">
        <f>ROUND(I235*H235,2)</f>
        <v>0</v>
      </c>
      <c r="BL235" s="17" t="s">
        <v>148</v>
      </c>
      <c r="BM235" s="230" t="s">
        <v>667</v>
      </c>
    </row>
    <row r="236" s="2" customFormat="1">
      <c r="A236" s="38"/>
      <c r="B236" s="39"/>
      <c r="C236" s="40"/>
      <c r="D236" s="232" t="s">
        <v>150</v>
      </c>
      <c r="E236" s="40"/>
      <c r="F236" s="233" t="s">
        <v>331</v>
      </c>
      <c r="G236" s="40"/>
      <c r="H236" s="40"/>
      <c r="I236" s="234"/>
      <c r="J236" s="40"/>
      <c r="K236" s="40"/>
      <c r="L236" s="44"/>
      <c r="M236" s="235"/>
      <c r="N236" s="236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150</v>
      </c>
      <c r="AU236" s="17" t="s">
        <v>89</v>
      </c>
    </row>
    <row r="237" s="13" customFormat="1">
      <c r="A237" s="13"/>
      <c r="B237" s="237"/>
      <c r="C237" s="238"/>
      <c r="D237" s="232" t="s">
        <v>151</v>
      </c>
      <c r="E237" s="239" t="s">
        <v>1</v>
      </c>
      <c r="F237" s="240" t="s">
        <v>668</v>
      </c>
      <c r="G237" s="238"/>
      <c r="H237" s="241">
        <v>120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7" t="s">
        <v>151</v>
      </c>
      <c r="AU237" s="247" t="s">
        <v>89</v>
      </c>
      <c r="AV237" s="13" t="s">
        <v>89</v>
      </c>
      <c r="AW237" s="13" t="s">
        <v>33</v>
      </c>
      <c r="AX237" s="13" t="s">
        <v>87</v>
      </c>
      <c r="AY237" s="247" t="s">
        <v>140</v>
      </c>
    </row>
    <row r="238" s="2" customFormat="1" ht="24.15" customHeight="1">
      <c r="A238" s="38"/>
      <c r="B238" s="39"/>
      <c r="C238" s="218" t="s">
        <v>333</v>
      </c>
      <c r="D238" s="218" t="s">
        <v>142</v>
      </c>
      <c r="E238" s="219" t="s">
        <v>334</v>
      </c>
      <c r="F238" s="220" t="s">
        <v>335</v>
      </c>
      <c r="G238" s="221" t="s">
        <v>158</v>
      </c>
      <c r="H238" s="222">
        <v>126</v>
      </c>
      <c r="I238" s="223"/>
      <c r="J238" s="224">
        <f>ROUND(I238*H238,2)</f>
        <v>0</v>
      </c>
      <c r="K238" s="220" t="s">
        <v>146</v>
      </c>
      <c r="L238" s="225"/>
      <c r="M238" s="226" t="s">
        <v>1</v>
      </c>
      <c r="N238" s="227" t="s">
        <v>44</v>
      </c>
      <c r="O238" s="91"/>
      <c r="P238" s="228">
        <f>O238*H238</f>
        <v>0</v>
      </c>
      <c r="Q238" s="228">
        <v>0.00029999999999999997</v>
      </c>
      <c r="R238" s="228">
        <f>Q238*H238</f>
        <v>0.037799999999999993</v>
      </c>
      <c r="S238" s="228">
        <v>0</v>
      </c>
      <c r="T238" s="229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0" t="s">
        <v>147</v>
      </c>
      <c r="AT238" s="230" t="s">
        <v>142</v>
      </c>
      <c r="AU238" s="230" t="s">
        <v>89</v>
      </c>
      <c r="AY238" s="17" t="s">
        <v>140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7" t="s">
        <v>87</v>
      </c>
      <c r="BK238" s="231">
        <f>ROUND(I238*H238,2)</f>
        <v>0</v>
      </c>
      <c r="BL238" s="17" t="s">
        <v>148</v>
      </c>
      <c r="BM238" s="230" t="s">
        <v>669</v>
      </c>
    </row>
    <row r="239" s="2" customFormat="1">
      <c r="A239" s="38"/>
      <c r="B239" s="39"/>
      <c r="C239" s="40"/>
      <c r="D239" s="232" t="s">
        <v>150</v>
      </c>
      <c r="E239" s="40"/>
      <c r="F239" s="233" t="s">
        <v>335</v>
      </c>
      <c r="G239" s="40"/>
      <c r="H239" s="40"/>
      <c r="I239" s="234"/>
      <c r="J239" s="40"/>
      <c r="K239" s="40"/>
      <c r="L239" s="44"/>
      <c r="M239" s="235"/>
      <c r="N239" s="236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150</v>
      </c>
      <c r="AU239" s="17" t="s">
        <v>89</v>
      </c>
    </row>
    <row r="240" s="13" customFormat="1">
      <c r="A240" s="13"/>
      <c r="B240" s="237"/>
      <c r="C240" s="238"/>
      <c r="D240" s="232" t="s">
        <v>151</v>
      </c>
      <c r="E240" s="239" t="s">
        <v>1</v>
      </c>
      <c r="F240" s="240" t="s">
        <v>670</v>
      </c>
      <c r="G240" s="238"/>
      <c r="H240" s="241">
        <v>126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7" t="s">
        <v>151</v>
      </c>
      <c r="AU240" s="247" t="s">
        <v>89</v>
      </c>
      <c r="AV240" s="13" t="s">
        <v>89</v>
      </c>
      <c r="AW240" s="13" t="s">
        <v>33</v>
      </c>
      <c r="AX240" s="13" t="s">
        <v>87</v>
      </c>
      <c r="AY240" s="247" t="s">
        <v>140</v>
      </c>
    </row>
    <row r="241" s="12" customFormat="1" ht="22.8" customHeight="1">
      <c r="A241" s="12"/>
      <c r="B241" s="202"/>
      <c r="C241" s="203"/>
      <c r="D241" s="204" t="s">
        <v>78</v>
      </c>
      <c r="E241" s="216" t="s">
        <v>174</v>
      </c>
      <c r="F241" s="216" t="s">
        <v>338</v>
      </c>
      <c r="G241" s="203"/>
      <c r="H241" s="203"/>
      <c r="I241" s="206"/>
      <c r="J241" s="217">
        <f>BK241</f>
        <v>0</v>
      </c>
      <c r="K241" s="203"/>
      <c r="L241" s="208"/>
      <c r="M241" s="209"/>
      <c r="N241" s="210"/>
      <c r="O241" s="210"/>
      <c r="P241" s="211">
        <f>SUM(P242:P290)</f>
        <v>0</v>
      </c>
      <c r="Q241" s="210"/>
      <c r="R241" s="211">
        <f>SUM(R242:R290)</f>
        <v>129.103849</v>
      </c>
      <c r="S241" s="210"/>
      <c r="T241" s="212">
        <f>SUM(T242:T290)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3" t="s">
        <v>87</v>
      </c>
      <c r="AT241" s="214" t="s">
        <v>78</v>
      </c>
      <c r="AU241" s="214" t="s">
        <v>87</v>
      </c>
      <c r="AY241" s="213" t="s">
        <v>140</v>
      </c>
      <c r="BK241" s="215">
        <f>SUM(BK242:BK290)</f>
        <v>0</v>
      </c>
    </row>
    <row r="242" s="2" customFormat="1" ht="16.5" customHeight="1">
      <c r="A242" s="38"/>
      <c r="B242" s="39"/>
      <c r="C242" s="259" t="s">
        <v>345</v>
      </c>
      <c r="D242" s="259" t="s">
        <v>155</v>
      </c>
      <c r="E242" s="260" t="s">
        <v>346</v>
      </c>
      <c r="F242" s="261" t="s">
        <v>347</v>
      </c>
      <c r="G242" s="262" t="s">
        <v>158</v>
      </c>
      <c r="H242" s="263">
        <v>111.09999999999999</v>
      </c>
      <c r="I242" s="264"/>
      <c r="J242" s="265">
        <f>ROUND(I242*H242,2)</f>
        <v>0</v>
      </c>
      <c r="K242" s="261" t="s">
        <v>159</v>
      </c>
      <c r="L242" s="44"/>
      <c r="M242" s="266" t="s">
        <v>1</v>
      </c>
      <c r="N242" s="267" t="s">
        <v>44</v>
      </c>
      <c r="O242" s="91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0" t="s">
        <v>148</v>
      </c>
      <c r="AT242" s="230" t="s">
        <v>155</v>
      </c>
      <c r="AU242" s="230" t="s">
        <v>89</v>
      </c>
      <c r="AY242" s="17" t="s">
        <v>140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7" t="s">
        <v>87</v>
      </c>
      <c r="BK242" s="231">
        <f>ROUND(I242*H242,2)</f>
        <v>0</v>
      </c>
      <c r="BL242" s="17" t="s">
        <v>148</v>
      </c>
      <c r="BM242" s="230" t="s">
        <v>671</v>
      </c>
    </row>
    <row r="243" s="2" customFormat="1">
      <c r="A243" s="38"/>
      <c r="B243" s="39"/>
      <c r="C243" s="40"/>
      <c r="D243" s="232" t="s">
        <v>150</v>
      </c>
      <c r="E243" s="40"/>
      <c r="F243" s="233" t="s">
        <v>349</v>
      </c>
      <c r="G243" s="40"/>
      <c r="H243" s="40"/>
      <c r="I243" s="234"/>
      <c r="J243" s="40"/>
      <c r="K243" s="40"/>
      <c r="L243" s="44"/>
      <c r="M243" s="235"/>
      <c r="N243" s="236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150</v>
      </c>
      <c r="AU243" s="17" t="s">
        <v>89</v>
      </c>
    </row>
    <row r="244" s="13" customFormat="1">
      <c r="A244" s="13"/>
      <c r="B244" s="237"/>
      <c r="C244" s="238"/>
      <c r="D244" s="232" t="s">
        <v>151</v>
      </c>
      <c r="E244" s="239" t="s">
        <v>1</v>
      </c>
      <c r="F244" s="240" t="s">
        <v>623</v>
      </c>
      <c r="G244" s="238"/>
      <c r="H244" s="241">
        <v>41.700000000000003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151</v>
      </c>
      <c r="AU244" s="247" t="s">
        <v>89</v>
      </c>
      <c r="AV244" s="13" t="s">
        <v>89</v>
      </c>
      <c r="AW244" s="13" t="s">
        <v>33</v>
      </c>
      <c r="AX244" s="13" t="s">
        <v>79</v>
      </c>
      <c r="AY244" s="247" t="s">
        <v>140</v>
      </c>
    </row>
    <row r="245" s="13" customFormat="1">
      <c r="A245" s="13"/>
      <c r="B245" s="237"/>
      <c r="C245" s="238"/>
      <c r="D245" s="232" t="s">
        <v>151</v>
      </c>
      <c r="E245" s="239" t="s">
        <v>1</v>
      </c>
      <c r="F245" s="240" t="s">
        <v>672</v>
      </c>
      <c r="G245" s="238"/>
      <c r="H245" s="241">
        <v>69.400000000000006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7" t="s">
        <v>151</v>
      </c>
      <c r="AU245" s="247" t="s">
        <v>89</v>
      </c>
      <c r="AV245" s="13" t="s">
        <v>89</v>
      </c>
      <c r="AW245" s="13" t="s">
        <v>33</v>
      </c>
      <c r="AX245" s="13" t="s">
        <v>79</v>
      </c>
      <c r="AY245" s="247" t="s">
        <v>140</v>
      </c>
    </row>
    <row r="246" s="14" customFormat="1">
      <c r="A246" s="14"/>
      <c r="B246" s="248"/>
      <c r="C246" s="249"/>
      <c r="D246" s="232" t="s">
        <v>151</v>
      </c>
      <c r="E246" s="250" t="s">
        <v>1</v>
      </c>
      <c r="F246" s="251" t="s">
        <v>154</v>
      </c>
      <c r="G246" s="249"/>
      <c r="H246" s="252">
        <v>111.09999999999999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8" t="s">
        <v>151</v>
      </c>
      <c r="AU246" s="258" t="s">
        <v>89</v>
      </c>
      <c r="AV246" s="14" t="s">
        <v>148</v>
      </c>
      <c r="AW246" s="14" t="s">
        <v>33</v>
      </c>
      <c r="AX246" s="14" t="s">
        <v>87</v>
      </c>
      <c r="AY246" s="258" t="s">
        <v>140</v>
      </c>
    </row>
    <row r="247" s="2" customFormat="1" ht="16.5" customHeight="1">
      <c r="A247" s="38"/>
      <c r="B247" s="39"/>
      <c r="C247" s="259" t="s">
        <v>339</v>
      </c>
      <c r="D247" s="259" t="s">
        <v>155</v>
      </c>
      <c r="E247" s="260" t="s">
        <v>340</v>
      </c>
      <c r="F247" s="261" t="s">
        <v>341</v>
      </c>
      <c r="G247" s="262" t="s">
        <v>158</v>
      </c>
      <c r="H247" s="263">
        <v>289.39999999999998</v>
      </c>
      <c r="I247" s="264"/>
      <c r="J247" s="265">
        <f>ROUND(I247*H247,2)</f>
        <v>0</v>
      </c>
      <c r="K247" s="261" t="s">
        <v>159</v>
      </c>
      <c r="L247" s="44"/>
      <c r="M247" s="266" t="s">
        <v>1</v>
      </c>
      <c r="N247" s="267" t="s">
        <v>44</v>
      </c>
      <c r="O247" s="91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0" t="s">
        <v>148</v>
      </c>
      <c r="AT247" s="230" t="s">
        <v>155</v>
      </c>
      <c r="AU247" s="230" t="s">
        <v>89</v>
      </c>
      <c r="AY247" s="17" t="s">
        <v>140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7" t="s">
        <v>87</v>
      </c>
      <c r="BK247" s="231">
        <f>ROUND(I247*H247,2)</f>
        <v>0</v>
      </c>
      <c r="BL247" s="17" t="s">
        <v>148</v>
      </c>
      <c r="BM247" s="230" t="s">
        <v>673</v>
      </c>
    </row>
    <row r="248" s="2" customFormat="1">
      <c r="A248" s="38"/>
      <c r="B248" s="39"/>
      <c r="C248" s="40"/>
      <c r="D248" s="232" t="s">
        <v>150</v>
      </c>
      <c r="E248" s="40"/>
      <c r="F248" s="233" t="s">
        <v>343</v>
      </c>
      <c r="G248" s="40"/>
      <c r="H248" s="40"/>
      <c r="I248" s="234"/>
      <c r="J248" s="40"/>
      <c r="K248" s="40"/>
      <c r="L248" s="44"/>
      <c r="M248" s="235"/>
      <c r="N248" s="236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150</v>
      </c>
      <c r="AU248" s="17" t="s">
        <v>89</v>
      </c>
    </row>
    <row r="249" s="13" customFormat="1">
      <c r="A249" s="13"/>
      <c r="B249" s="237"/>
      <c r="C249" s="238"/>
      <c r="D249" s="232" t="s">
        <v>151</v>
      </c>
      <c r="E249" s="239" t="s">
        <v>1</v>
      </c>
      <c r="F249" s="240" t="s">
        <v>674</v>
      </c>
      <c r="G249" s="238"/>
      <c r="H249" s="241">
        <v>289.39999999999998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7" t="s">
        <v>151</v>
      </c>
      <c r="AU249" s="247" t="s">
        <v>89</v>
      </c>
      <c r="AV249" s="13" t="s">
        <v>89</v>
      </c>
      <c r="AW249" s="13" t="s">
        <v>33</v>
      </c>
      <c r="AX249" s="13" t="s">
        <v>87</v>
      </c>
      <c r="AY249" s="247" t="s">
        <v>140</v>
      </c>
    </row>
    <row r="250" s="2" customFormat="1" ht="16.5" customHeight="1">
      <c r="A250" s="38"/>
      <c r="B250" s="39"/>
      <c r="C250" s="259" t="s">
        <v>352</v>
      </c>
      <c r="D250" s="259" t="s">
        <v>155</v>
      </c>
      <c r="E250" s="260" t="s">
        <v>353</v>
      </c>
      <c r="F250" s="261" t="s">
        <v>354</v>
      </c>
      <c r="G250" s="262" t="s">
        <v>158</v>
      </c>
      <c r="H250" s="263">
        <v>324.10000000000002</v>
      </c>
      <c r="I250" s="264"/>
      <c r="J250" s="265">
        <f>ROUND(I250*H250,2)</f>
        <v>0</v>
      </c>
      <c r="K250" s="261" t="s">
        <v>159</v>
      </c>
      <c r="L250" s="44"/>
      <c r="M250" s="266" t="s">
        <v>1</v>
      </c>
      <c r="N250" s="267" t="s">
        <v>44</v>
      </c>
      <c r="O250" s="91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0" t="s">
        <v>148</v>
      </c>
      <c r="AT250" s="230" t="s">
        <v>155</v>
      </c>
      <c r="AU250" s="230" t="s">
        <v>89</v>
      </c>
      <c r="AY250" s="17" t="s">
        <v>140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7" t="s">
        <v>87</v>
      </c>
      <c r="BK250" s="231">
        <f>ROUND(I250*H250,2)</f>
        <v>0</v>
      </c>
      <c r="BL250" s="17" t="s">
        <v>148</v>
      </c>
      <c r="BM250" s="230" t="s">
        <v>675</v>
      </c>
    </row>
    <row r="251" s="2" customFormat="1">
      <c r="A251" s="38"/>
      <c r="B251" s="39"/>
      <c r="C251" s="40"/>
      <c r="D251" s="232" t="s">
        <v>150</v>
      </c>
      <c r="E251" s="40"/>
      <c r="F251" s="233" t="s">
        <v>356</v>
      </c>
      <c r="G251" s="40"/>
      <c r="H251" s="40"/>
      <c r="I251" s="234"/>
      <c r="J251" s="40"/>
      <c r="K251" s="40"/>
      <c r="L251" s="44"/>
      <c r="M251" s="235"/>
      <c r="N251" s="236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150</v>
      </c>
      <c r="AU251" s="17" t="s">
        <v>89</v>
      </c>
    </row>
    <row r="252" s="13" customFormat="1">
      <c r="A252" s="13"/>
      <c r="B252" s="237"/>
      <c r="C252" s="238"/>
      <c r="D252" s="232" t="s">
        <v>151</v>
      </c>
      <c r="E252" s="239" t="s">
        <v>1</v>
      </c>
      <c r="F252" s="240" t="s">
        <v>676</v>
      </c>
      <c r="G252" s="238"/>
      <c r="H252" s="241">
        <v>324.10000000000002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7" t="s">
        <v>151</v>
      </c>
      <c r="AU252" s="247" t="s">
        <v>89</v>
      </c>
      <c r="AV252" s="13" t="s">
        <v>89</v>
      </c>
      <c r="AW252" s="13" t="s">
        <v>33</v>
      </c>
      <c r="AX252" s="13" t="s">
        <v>87</v>
      </c>
      <c r="AY252" s="247" t="s">
        <v>140</v>
      </c>
    </row>
    <row r="253" s="2" customFormat="1" ht="16.5" customHeight="1">
      <c r="A253" s="38"/>
      <c r="B253" s="39"/>
      <c r="C253" s="259" t="s">
        <v>358</v>
      </c>
      <c r="D253" s="259" t="s">
        <v>155</v>
      </c>
      <c r="E253" s="260" t="s">
        <v>359</v>
      </c>
      <c r="F253" s="261" t="s">
        <v>360</v>
      </c>
      <c r="G253" s="262" t="s">
        <v>158</v>
      </c>
      <c r="H253" s="263">
        <v>246.80000000000001</v>
      </c>
      <c r="I253" s="264"/>
      <c r="J253" s="265">
        <f>ROUND(I253*H253,2)</f>
        <v>0</v>
      </c>
      <c r="K253" s="261" t="s">
        <v>159</v>
      </c>
      <c r="L253" s="44"/>
      <c r="M253" s="266" t="s">
        <v>1</v>
      </c>
      <c r="N253" s="267" t="s">
        <v>44</v>
      </c>
      <c r="O253" s="91"/>
      <c r="P253" s="228">
        <f>O253*H253</f>
        <v>0</v>
      </c>
      <c r="Q253" s="228">
        <v>0.13188</v>
      </c>
      <c r="R253" s="228">
        <f>Q253*H253</f>
        <v>32.547984</v>
      </c>
      <c r="S253" s="228">
        <v>0</v>
      </c>
      <c r="T253" s="229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0" t="s">
        <v>148</v>
      </c>
      <c r="AT253" s="230" t="s">
        <v>155</v>
      </c>
      <c r="AU253" s="230" t="s">
        <v>89</v>
      </c>
      <c r="AY253" s="17" t="s">
        <v>140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7" t="s">
        <v>87</v>
      </c>
      <c r="BK253" s="231">
        <f>ROUND(I253*H253,2)</f>
        <v>0</v>
      </c>
      <c r="BL253" s="17" t="s">
        <v>148</v>
      </c>
      <c r="BM253" s="230" t="s">
        <v>677</v>
      </c>
    </row>
    <row r="254" s="2" customFormat="1">
      <c r="A254" s="38"/>
      <c r="B254" s="39"/>
      <c r="C254" s="40"/>
      <c r="D254" s="232" t="s">
        <v>150</v>
      </c>
      <c r="E254" s="40"/>
      <c r="F254" s="233" t="s">
        <v>362</v>
      </c>
      <c r="G254" s="40"/>
      <c r="H254" s="40"/>
      <c r="I254" s="234"/>
      <c r="J254" s="40"/>
      <c r="K254" s="40"/>
      <c r="L254" s="44"/>
      <c r="M254" s="235"/>
      <c r="N254" s="236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150</v>
      </c>
      <c r="AU254" s="17" t="s">
        <v>89</v>
      </c>
    </row>
    <row r="255" s="13" customFormat="1">
      <c r="A255" s="13"/>
      <c r="B255" s="237"/>
      <c r="C255" s="238"/>
      <c r="D255" s="232" t="s">
        <v>151</v>
      </c>
      <c r="E255" s="239" t="s">
        <v>1</v>
      </c>
      <c r="F255" s="240" t="s">
        <v>678</v>
      </c>
      <c r="G255" s="238"/>
      <c r="H255" s="241">
        <v>246.80000000000001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7" t="s">
        <v>151</v>
      </c>
      <c r="AU255" s="247" t="s">
        <v>89</v>
      </c>
      <c r="AV255" s="13" t="s">
        <v>89</v>
      </c>
      <c r="AW255" s="13" t="s">
        <v>33</v>
      </c>
      <c r="AX255" s="13" t="s">
        <v>87</v>
      </c>
      <c r="AY255" s="247" t="s">
        <v>140</v>
      </c>
    </row>
    <row r="256" s="2" customFormat="1" ht="16.5" customHeight="1">
      <c r="A256" s="38"/>
      <c r="B256" s="39"/>
      <c r="C256" s="259" t="s">
        <v>364</v>
      </c>
      <c r="D256" s="259" t="s">
        <v>155</v>
      </c>
      <c r="E256" s="260" t="s">
        <v>365</v>
      </c>
      <c r="F256" s="261" t="s">
        <v>366</v>
      </c>
      <c r="G256" s="262" t="s">
        <v>158</v>
      </c>
      <c r="H256" s="263">
        <v>34.700000000000003</v>
      </c>
      <c r="I256" s="264"/>
      <c r="J256" s="265">
        <f>ROUND(I256*H256,2)</f>
        <v>0</v>
      </c>
      <c r="K256" s="261" t="s">
        <v>159</v>
      </c>
      <c r="L256" s="44"/>
      <c r="M256" s="266" t="s">
        <v>1</v>
      </c>
      <c r="N256" s="267" t="s">
        <v>44</v>
      </c>
      <c r="O256" s="91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0" t="s">
        <v>148</v>
      </c>
      <c r="AT256" s="230" t="s">
        <v>155</v>
      </c>
      <c r="AU256" s="230" t="s">
        <v>89</v>
      </c>
      <c r="AY256" s="17" t="s">
        <v>140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7" t="s">
        <v>87</v>
      </c>
      <c r="BK256" s="231">
        <f>ROUND(I256*H256,2)</f>
        <v>0</v>
      </c>
      <c r="BL256" s="17" t="s">
        <v>148</v>
      </c>
      <c r="BM256" s="230" t="s">
        <v>679</v>
      </c>
    </row>
    <row r="257" s="2" customFormat="1">
      <c r="A257" s="38"/>
      <c r="B257" s="39"/>
      <c r="C257" s="40"/>
      <c r="D257" s="232" t="s">
        <v>150</v>
      </c>
      <c r="E257" s="40"/>
      <c r="F257" s="233" t="s">
        <v>368</v>
      </c>
      <c r="G257" s="40"/>
      <c r="H257" s="40"/>
      <c r="I257" s="234"/>
      <c r="J257" s="40"/>
      <c r="K257" s="40"/>
      <c r="L257" s="44"/>
      <c r="M257" s="235"/>
      <c r="N257" s="236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150</v>
      </c>
      <c r="AU257" s="17" t="s">
        <v>89</v>
      </c>
    </row>
    <row r="258" s="13" customFormat="1">
      <c r="A258" s="13"/>
      <c r="B258" s="237"/>
      <c r="C258" s="238"/>
      <c r="D258" s="232" t="s">
        <v>151</v>
      </c>
      <c r="E258" s="239" t="s">
        <v>1</v>
      </c>
      <c r="F258" s="240" t="s">
        <v>626</v>
      </c>
      <c r="G258" s="238"/>
      <c r="H258" s="241">
        <v>34.700000000000003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7" t="s">
        <v>151</v>
      </c>
      <c r="AU258" s="247" t="s">
        <v>89</v>
      </c>
      <c r="AV258" s="13" t="s">
        <v>89</v>
      </c>
      <c r="AW258" s="13" t="s">
        <v>33</v>
      </c>
      <c r="AX258" s="13" t="s">
        <v>87</v>
      </c>
      <c r="AY258" s="247" t="s">
        <v>140</v>
      </c>
    </row>
    <row r="259" s="2" customFormat="1" ht="16.5" customHeight="1">
      <c r="A259" s="38"/>
      <c r="B259" s="39"/>
      <c r="C259" s="259" t="s">
        <v>369</v>
      </c>
      <c r="D259" s="259" t="s">
        <v>155</v>
      </c>
      <c r="E259" s="260" t="s">
        <v>370</v>
      </c>
      <c r="F259" s="261" t="s">
        <v>371</v>
      </c>
      <c r="G259" s="262" t="s">
        <v>158</v>
      </c>
      <c r="H259" s="263">
        <v>246.80000000000001</v>
      </c>
      <c r="I259" s="264"/>
      <c r="J259" s="265">
        <f>ROUND(I259*H259,2)</f>
        <v>0</v>
      </c>
      <c r="K259" s="261" t="s">
        <v>159</v>
      </c>
      <c r="L259" s="44"/>
      <c r="M259" s="266" t="s">
        <v>1</v>
      </c>
      <c r="N259" s="267" t="s">
        <v>44</v>
      </c>
      <c r="O259" s="91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0" t="s">
        <v>148</v>
      </c>
      <c r="AT259" s="230" t="s">
        <v>155</v>
      </c>
      <c r="AU259" s="230" t="s">
        <v>89</v>
      </c>
      <c r="AY259" s="17" t="s">
        <v>140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7" t="s">
        <v>87</v>
      </c>
      <c r="BK259" s="231">
        <f>ROUND(I259*H259,2)</f>
        <v>0</v>
      </c>
      <c r="BL259" s="17" t="s">
        <v>148</v>
      </c>
      <c r="BM259" s="230" t="s">
        <v>680</v>
      </c>
    </row>
    <row r="260" s="2" customFormat="1">
      <c r="A260" s="38"/>
      <c r="B260" s="39"/>
      <c r="C260" s="40"/>
      <c r="D260" s="232" t="s">
        <v>150</v>
      </c>
      <c r="E260" s="40"/>
      <c r="F260" s="233" t="s">
        <v>373</v>
      </c>
      <c r="G260" s="40"/>
      <c r="H260" s="40"/>
      <c r="I260" s="234"/>
      <c r="J260" s="40"/>
      <c r="K260" s="40"/>
      <c r="L260" s="44"/>
      <c r="M260" s="235"/>
      <c r="N260" s="236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150</v>
      </c>
      <c r="AU260" s="17" t="s">
        <v>89</v>
      </c>
    </row>
    <row r="261" s="13" customFormat="1">
      <c r="A261" s="13"/>
      <c r="B261" s="237"/>
      <c r="C261" s="238"/>
      <c r="D261" s="232" t="s">
        <v>151</v>
      </c>
      <c r="E261" s="239" t="s">
        <v>1</v>
      </c>
      <c r="F261" s="240" t="s">
        <v>678</v>
      </c>
      <c r="G261" s="238"/>
      <c r="H261" s="241">
        <v>246.80000000000001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7" t="s">
        <v>151</v>
      </c>
      <c r="AU261" s="247" t="s">
        <v>89</v>
      </c>
      <c r="AV261" s="13" t="s">
        <v>89</v>
      </c>
      <c r="AW261" s="13" t="s">
        <v>33</v>
      </c>
      <c r="AX261" s="13" t="s">
        <v>87</v>
      </c>
      <c r="AY261" s="247" t="s">
        <v>140</v>
      </c>
    </row>
    <row r="262" s="2" customFormat="1" ht="21.75" customHeight="1">
      <c r="A262" s="38"/>
      <c r="B262" s="39"/>
      <c r="C262" s="259" t="s">
        <v>374</v>
      </c>
      <c r="D262" s="259" t="s">
        <v>155</v>
      </c>
      <c r="E262" s="260" t="s">
        <v>375</v>
      </c>
      <c r="F262" s="261" t="s">
        <v>376</v>
      </c>
      <c r="G262" s="262" t="s">
        <v>158</v>
      </c>
      <c r="H262" s="263">
        <v>246.80000000000001</v>
      </c>
      <c r="I262" s="264"/>
      <c r="J262" s="265">
        <f>ROUND(I262*H262,2)</f>
        <v>0</v>
      </c>
      <c r="K262" s="261" t="s">
        <v>159</v>
      </c>
      <c r="L262" s="44"/>
      <c r="M262" s="266" t="s">
        <v>1</v>
      </c>
      <c r="N262" s="267" t="s">
        <v>44</v>
      </c>
      <c r="O262" s="91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0" t="s">
        <v>148</v>
      </c>
      <c r="AT262" s="230" t="s">
        <v>155</v>
      </c>
      <c r="AU262" s="230" t="s">
        <v>89</v>
      </c>
      <c r="AY262" s="17" t="s">
        <v>140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7" t="s">
        <v>87</v>
      </c>
      <c r="BK262" s="231">
        <f>ROUND(I262*H262,2)</f>
        <v>0</v>
      </c>
      <c r="BL262" s="17" t="s">
        <v>148</v>
      </c>
      <c r="BM262" s="230" t="s">
        <v>681</v>
      </c>
    </row>
    <row r="263" s="2" customFormat="1">
      <c r="A263" s="38"/>
      <c r="B263" s="39"/>
      <c r="C263" s="40"/>
      <c r="D263" s="232" t="s">
        <v>150</v>
      </c>
      <c r="E263" s="40"/>
      <c r="F263" s="233" t="s">
        <v>378</v>
      </c>
      <c r="G263" s="40"/>
      <c r="H263" s="40"/>
      <c r="I263" s="234"/>
      <c r="J263" s="40"/>
      <c r="K263" s="40"/>
      <c r="L263" s="44"/>
      <c r="M263" s="235"/>
      <c r="N263" s="236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150</v>
      </c>
      <c r="AU263" s="17" t="s">
        <v>89</v>
      </c>
    </row>
    <row r="264" s="13" customFormat="1">
      <c r="A264" s="13"/>
      <c r="B264" s="237"/>
      <c r="C264" s="238"/>
      <c r="D264" s="232" t="s">
        <v>151</v>
      </c>
      <c r="E264" s="239" t="s">
        <v>1</v>
      </c>
      <c r="F264" s="240" t="s">
        <v>678</v>
      </c>
      <c r="G264" s="238"/>
      <c r="H264" s="241">
        <v>246.80000000000001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7" t="s">
        <v>151</v>
      </c>
      <c r="AU264" s="247" t="s">
        <v>89</v>
      </c>
      <c r="AV264" s="13" t="s">
        <v>89</v>
      </c>
      <c r="AW264" s="13" t="s">
        <v>33</v>
      </c>
      <c r="AX264" s="13" t="s">
        <v>87</v>
      </c>
      <c r="AY264" s="247" t="s">
        <v>140</v>
      </c>
    </row>
    <row r="265" s="2" customFormat="1" ht="16.5" customHeight="1">
      <c r="A265" s="38"/>
      <c r="B265" s="39"/>
      <c r="C265" s="259" t="s">
        <v>379</v>
      </c>
      <c r="D265" s="259" t="s">
        <v>155</v>
      </c>
      <c r="E265" s="260" t="s">
        <v>380</v>
      </c>
      <c r="F265" s="261" t="s">
        <v>381</v>
      </c>
      <c r="G265" s="262" t="s">
        <v>158</v>
      </c>
      <c r="H265" s="263">
        <v>59.5</v>
      </c>
      <c r="I265" s="264"/>
      <c r="J265" s="265">
        <f>ROUND(I265*H265,2)</f>
        <v>0</v>
      </c>
      <c r="K265" s="261" t="s">
        <v>159</v>
      </c>
      <c r="L265" s="44"/>
      <c r="M265" s="266" t="s">
        <v>1</v>
      </c>
      <c r="N265" s="267" t="s">
        <v>44</v>
      </c>
      <c r="O265" s="91"/>
      <c r="P265" s="228">
        <f>O265*H265</f>
        <v>0</v>
      </c>
      <c r="Q265" s="228">
        <v>0.084250000000000005</v>
      </c>
      <c r="R265" s="228">
        <f>Q265*H265</f>
        <v>5.0128750000000002</v>
      </c>
      <c r="S265" s="228">
        <v>0</v>
      </c>
      <c r="T265" s="229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0" t="s">
        <v>148</v>
      </c>
      <c r="AT265" s="230" t="s">
        <v>155</v>
      </c>
      <c r="AU265" s="230" t="s">
        <v>89</v>
      </c>
      <c r="AY265" s="17" t="s">
        <v>140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7" t="s">
        <v>87</v>
      </c>
      <c r="BK265" s="231">
        <f>ROUND(I265*H265,2)</f>
        <v>0</v>
      </c>
      <c r="BL265" s="17" t="s">
        <v>148</v>
      </c>
      <c r="BM265" s="230" t="s">
        <v>682</v>
      </c>
    </row>
    <row r="266" s="2" customFormat="1">
      <c r="A266" s="38"/>
      <c r="B266" s="39"/>
      <c r="C266" s="40"/>
      <c r="D266" s="232" t="s">
        <v>150</v>
      </c>
      <c r="E266" s="40"/>
      <c r="F266" s="233" t="s">
        <v>383</v>
      </c>
      <c r="G266" s="40"/>
      <c r="H266" s="40"/>
      <c r="I266" s="234"/>
      <c r="J266" s="40"/>
      <c r="K266" s="40"/>
      <c r="L266" s="44"/>
      <c r="M266" s="235"/>
      <c r="N266" s="236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150</v>
      </c>
      <c r="AU266" s="17" t="s">
        <v>89</v>
      </c>
    </row>
    <row r="267" s="13" customFormat="1">
      <c r="A267" s="13"/>
      <c r="B267" s="237"/>
      <c r="C267" s="238"/>
      <c r="D267" s="232" t="s">
        <v>151</v>
      </c>
      <c r="E267" s="239" t="s">
        <v>1</v>
      </c>
      <c r="F267" s="240" t="s">
        <v>683</v>
      </c>
      <c r="G267" s="238"/>
      <c r="H267" s="241">
        <v>59.5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7" t="s">
        <v>151</v>
      </c>
      <c r="AU267" s="247" t="s">
        <v>89</v>
      </c>
      <c r="AV267" s="13" t="s">
        <v>89</v>
      </c>
      <c r="AW267" s="13" t="s">
        <v>33</v>
      </c>
      <c r="AX267" s="13" t="s">
        <v>87</v>
      </c>
      <c r="AY267" s="247" t="s">
        <v>140</v>
      </c>
    </row>
    <row r="268" s="2" customFormat="1" ht="16.5" customHeight="1">
      <c r="A268" s="38"/>
      <c r="B268" s="39"/>
      <c r="C268" s="218" t="s">
        <v>385</v>
      </c>
      <c r="D268" s="218" t="s">
        <v>142</v>
      </c>
      <c r="E268" s="219" t="s">
        <v>386</v>
      </c>
      <c r="F268" s="220" t="s">
        <v>387</v>
      </c>
      <c r="G268" s="221" t="s">
        <v>158</v>
      </c>
      <c r="H268" s="222">
        <v>7.8540000000000001</v>
      </c>
      <c r="I268" s="223"/>
      <c r="J268" s="224">
        <f>ROUND(I268*H268,2)</f>
        <v>0</v>
      </c>
      <c r="K268" s="220" t="s">
        <v>146</v>
      </c>
      <c r="L268" s="225"/>
      <c r="M268" s="226" t="s">
        <v>1</v>
      </c>
      <c r="N268" s="227" t="s">
        <v>44</v>
      </c>
      <c r="O268" s="91"/>
      <c r="P268" s="228">
        <f>O268*H268</f>
        <v>0</v>
      </c>
      <c r="Q268" s="228">
        <v>0.13100000000000001</v>
      </c>
      <c r="R268" s="228">
        <f>Q268*H268</f>
        <v>1.0288740000000001</v>
      </c>
      <c r="S268" s="228">
        <v>0</v>
      </c>
      <c r="T268" s="229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0" t="s">
        <v>147</v>
      </c>
      <c r="AT268" s="230" t="s">
        <v>142</v>
      </c>
      <c r="AU268" s="230" t="s">
        <v>89</v>
      </c>
      <c r="AY268" s="17" t="s">
        <v>140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7" t="s">
        <v>87</v>
      </c>
      <c r="BK268" s="231">
        <f>ROUND(I268*H268,2)</f>
        <v>0</v>
      </c>
      <c r="BL268" s="17" t="s">
        <v>148</v>
      </c>
      <c r="BM268" s="230" t="s">
        <v>684</v>
      </c>
    </row>
    <row r="269" s="2" customFormat="1">
      <c r="A269" s="38"/>
      <c r="B269" s="39"/>
      <c r="C269" s="40"/>
      <c r="D269" s="232" t="s">
        <v>150</v>
      </c>
      <c r="E269" s="40"/>
      <c r="F269" s="233" t="s">
        <v>387</v>
      </c>
      <c r="G269" s="40"/>
      <c r="H269" s="40"/>
      <c r="I269" s="234"/>
      <c r="J269" s="40"/>
      <c r="K269" s="40"/>
      <c r="L269" s="44"/>
      <c r="M269" s="235"/>
      <c r="N269" s="236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150</v>
      </c>
      <c r="AU269" s="17" t="s">
        <v>89</v>
      </c>
    </row>
    <row r="270" s="13" customFormat="1">
      <c r="A270" s="13"/>
      <c r="B270" s="237"/>
      <c r="C270" s="238"/>
      <c r="D270" s="232" t="s">
        <v>151</v>
      </c>
      <c r="E270" s="239" t="s">
        <v>1</v>
      </c>
      <c r="F270" s="240" t="s">
        <v>685</v>
      </c>
      <c r="G270" s="238"/>
      <c r="H270" s="241">
        <v>7.7000000000000002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151</v>
      </c>
      <c r="AU270" s="247" t="s">
        <v>89</v>
      </c>
      <c r="AV270" s="13" t="s">
        <v>89</v>
      </c>
      <c r="AW270" s="13" t="s">
        <v>33</v>
      </c>
      <c r="AX270" s="13" t="s">
        <v>87</v>
      </c>
      <c r="AY270" s="247" t="s">
        <v>140</v>
      </c>
    </row>
    <row r="271" s="13" customFormat="1">
      <c r="A271" s="13"/>
      <c r="B271" s="237"/>
      <c r="C271" s="238"/>
      <c r="D271" s="232" t="s">
        <v>151</v>
      </c>
      <c r="E271" s="238"/>
      <c r="F271" s="240" t="s">
        <v>390</v>
      </c>
      <c r="G271" s="238"/>
      <c r="H271" s="241">
        <v>7.8540000000000001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7" t="s">
        <v>151</v>
      </c>
      <c r="AU271" s="247" t="s">
        <v>89</v>
      </c>
      <c r="AV271" s="13" t="s">
        <v>89</v>
      </c>
      <c r="AW271" s="13" t="s">
        <v>4</v>
      </c>
      <c r="AX271" s="13" t="s">
        <v>87</v>
      </c>
      <c r="AY271" s="247" t="s">
        <v>140</v>
      </c>
    </row>
    <row r="272" s="2" customFormat="1" ht="16.5" customHeight="1">
      <c r="A272" s="38"/>
      <c r="B272" s="39"/>
      <c r="C272" s="218" t="s">
        <v>391</v>
      </c>
      <c r="D272" s="218" t="s">
        <v>142</v>
      </c>
      <c r="E272" s="219" t="s">
        <v>392</v>
      </c>
      <c r="F272" s="220" t="s">
        <v>393</v>
      </c>
      <c r="G272" s="221" t="s">
        <v>158</v>
      </c>
      <c r="H272" s="222">
        <v>52.835999999999999</v>
      </c>
      <c r="I272" s="223"/>
      <c r="J272" s="224">
        <f>ROUND(I272*H272,2)</f>
        <v>0</v>
      </c>
      <c r="K272" s="220" t="s">
        <v>146</v>
      </c>
      <c r="L272" s="225"/>
      <c r="M272" s="226" t="s">
        <v>1</v>
      </c>
      <c r="N272" s="227" t="s">
        <v>44</v>
      </c>
      <c r="O272" s="91"/>
      <c r="P272" s="228">
        <f>O272*H272</f>
        <v>0</v>
      </c>
      <c r="Q272" s="228">
        <v>0.13100000000000001</v>
      </c>
      <c r="R272" s="228">
        <f>Q272*H272</f>
        <v>6.9215160000000004</v>
      </c>
      <c r="S272" s="228">
        <v>0</v>
      </c>
      <c r="T272" s="229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0" t="s">
        <v>147</v>
      </c>
      <c r="AT272" s="230" t="s">
        <v>142</v>
      </c>
      <c r="AU272" s="230" t="s">
        <v>89</v>
      </c>
      <c r="AY272" s="17" t="s">
        <v>140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7" t="s">
        <v>87</v>
      </c>
      <c r="BK272" s="231">
        <f>ROUND(I272*H272,2)</f>
        <v>0</v>
      </c>
      <c r="BL272" s="17" t="s">
        <v>148</v>
      </c>
      <c r="BM272" s="230" t="s">
        <v>686</v>
      </c>
    </row>
    <row r="273" s="2" customFormat="1">
      <c r="A273" s="38"/>
      <c r="B273" s="39"/>
      <c r="C273" s="40"/>
      <c r="D273" s="232" t="s">
        <v>150</v>
      </c>
      <c r="E273" s="40"/>
      <c r="F273" s="233" t="s">
        <v>393</v>
      </c>
      <c r="G273" s="40"/>
      <c r="H273" s="40"/>
      <c r="I273" s="234"/>
      <c r="J273" s="40"/>
      <c r="K273" s="40"/>
      <c r="L273" s="44"/>
      <c r="M273" s="235"/>
      <c r="N273" s="236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150</v>
      </c>
      <c r="AU273" s="17" t="s">
        <v>89</v>
      </c>
    </row>
    <row r="274" s="13" customFormat="1">
      <c r="A274" s="13"/>
      <c r="B274" s="237"/>
      <c r="C274" s="238"/>
      <c r="D274" s="232" t="s">
        <v>151</v>
      </c>
      <c r="E274" s="239" t="s">
        <v>1</v>
      </c>
      <c r="F274" s="240" t="s">
        <v>687</v>
      </c>
      <c r="G274" s="238"/>
      <c r="H274" s="241">
        <v>51.799999999999997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7" t="s">
        <v>151</v>
      </c>
      <c r="AU274" s="247" t="s">
        <v>89</v>
      </c>
      <c r="AV274" s="13" t="s">
        <v>89</v>
      </c>
      <c r="AW274" s="13" t="s">
        <v>33</v>
      </c>
      <c r="AX274" s="13" t="s">
        <v>87</v>
      </c>
      <c r="AY274" s="247" t="s">
        <v>140</v>
      </c>
    </row>
    <row r="275" s="13" customFormat="1">
      <c r="A275" s="13"/>
      <c r="B275" s="237"/>
      <c r="C275" s="238"/>
      <c r="D275" s="232" t="s">
        <v>151</v>
      </c>
      <c r="E275" s="238"/>
      <c r="F275" s="240" t="s">
        <v>688</v>
      </c>
      <c r="G275" s="238"/>
      <c r="H275" s="241">
        <v>52.835999999999999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7" t="s">
        <v>151</v>
      </c>
      <c r="AU275" s="247" t="s">
        <v>89</v>
      </c>
      <c r="AV275" s="13" t="s">
        <v>89</v>
      </c>
      <c r="AW275" s="13" t="s">
        <v>4</v>
      </c>
      <c r="AX275" s="13" t="s">
        <v>87</v>
      </c>
      <c r="AY275" s="247" t="s">
        <v>140</v>
      </c>
    </row>
    <row r="276" s="2" customFormat="1" ht="16.5" customHeight="1">
      <c r="A276" s="38"/>
      <c r="B276" s="39"/>
      <c r="C276" s="259" t="s">
        <v>397</v>
      </c>
      <c r="D276" s="259" t="s">
        <v>155</v>
      </c>
      <c r="E276" s="260" t="s">
        <v>398</v>
      </c>
      <c r="F276" s="261" t="s">
        <v>399</v>
      </c>
      <c r="G276" s="262" t="s">
        <v>158</v>
      </c>
      <c r="H276" s="263">
        <v>301.80000000000001</v>
      </c>
      <c r="I276" s="264"/>
      <c r="J276" s="265">
        <f>ROUND(I276*H276,2)</f>
        <v>0</v>
      </c>
      <c r="K276" s="261" t="s">
        <v>159</v>
      </c>
      <c r="L276" s="44"/>
      <c r="M276" s="266" t="s">
        <v>1</v>
      </c>
      <c r="N276" s="267" t="s">
        <v>44</v>
      </c>
      <c r="O276" s="91"/>
      <c r="P276" s="228">
        <f>O276*H276</f>
        <v>0</v>
      </c>
      <c r="Q276" s="228">
        <v>0.10362</v>
      </c>
      <c r="R276" s="228">
        <f>Q276*H276</f>
        <v>31.272516000000003</v>
      </c>
      <c r="S276" s="228">
        <v>0</v>
      </c>
      <c r="T276" s="229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0" t="s">
        <v>148</v>
      </c>
      <c r="AT276" s="230" t="s">
        <v>155</v>
      </c>
      <c r="AU276" s="230" t="s">
        <v>89</v>
      </c>
      <c r="AY276" s="17" t="s">
        <v>140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7" t="s">
        <v>87</v>
      </c>
      <c r="BK276" s="231">
        <f>ROUND(I276*H276,2)</f>
        <v>0</v>
      </c>
      <c r="BL276" s="17" t="s">
        <v>148</v>
      </c>
      <c r="BM276" s="230" t="s">
        <v>689</v>
      </c>
    </row>
    <row r="277" s="2" customFormat="1">
      <c r="A277" s="38"/>
      <c r="B277" s="39"/>
      <c r="C277" s="40"/>
      <c r="D277" s="232" t="s">
        <v>150</v>
      </c>
      <c r="E277" s="40"/>
      <c r="F277" s="233" t="s">
        <v>401</v>
      </c>
      <c r="G277" s="40"/>
      <c r="H277" s="40"/>
      <c r="I277" s="234"/>
      <c r="J277" s="40"/>
      <c r="K277" s="40"/>
      <c r="L277" s="44"/>
      <c r="M277" s="235"/>
      <c r="N277" s="236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150</v>
      </c>
      <c r="AU277" s="17" t="s">
        <v>89</v>
      </c>
    </row>
    <row r="278" s="13" customFormat="1">
      <c r="A278" s="13"/>
      <c r="B278" s="237"/>
      <c r="C278" s="238"/>
      <c r="D278" s="232" t="s">
        <v>151</v>
      </c>
      <c r="E278" s="239" t="s">
        <v>1</v>
      </c>
      <c r="F278" s="240" t="s">
        <v>690</v>
      </c>
      <c r="G278" s="238"/>
      <c r="H278" s="241">
        <v>301.80000000000001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7" t="s">
        <v>151</v>
      </c>
      <c r="AU278" s="247" t="s">
        <v>89</v>
      </c>
      <c r="AV278" s="13" t="s">
        <v>89</v>
      </c>
      <c r="AW278" s="13" t="s">
        <v>33</v>
      </c>
      <c r="AX278" s="13" t="s">
        <v>87</v>
      </c>
      <c r="AY278" s="247" t="s">
        <v>140</v>
      </c>
    </row>
    <row r="279" s="2" customFormat="1" ht="16.5" customHeight="1">
      <c r="A279" s="38"/>
      <c r="B279" s="39"/>
      <c r="C279" s="218" t="s">
        <v>403</v>
      </c>
      <c r="D279" s="218" t="s">
        <v>142</v>
      </c>
      <c r="E279" s="219" t="s">
        <v>404</v>
      </c>
      <c r="F279" s="220" t="s">
        <v>405</v>
      </c>
      <c r="G279" s="221" t="s">
        <v>158</v>
      </c>
      <c r="H279" s="222">
        <v>228.684</v>
      </c>
      <c r="I279" s="223"/>
      <c r="J279" s="224">
        <f>ROUND(I279*H279,2)</f>
        <v>0</v>
      </c>
      <c r="K279" s="220" t="s">
        <v>159</v>
      </c>
      <c r="L279" s="225"/>
      <c r="M279" s="226" t="s">
        <v>1</v>
      </c>
      <c r="N279" s="227" t="s">
        <v>44</v>
      </c>
      <c r="O279" s="91"/>
      <c r="P279" s="228">
        <f>O279*H279</f>
        <v>0</v>
      </c>
      <c r="Q279" s="228">
        <v>0.17599999999999999</v>
      </c>
      <c r="R279" s="228">
        <f>Q279*H279</f>
        <v>40.248383999999994</v>
      </c>
      <c r="S279" s="228">
        <v>0</v>
      </c>
      <c r="T279" s="229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0" t="s">
        <v>147</v>
      </c>
      <c r="AT279" s="230" t="s">
        <v>142</v>
      </c>
      <c r="AU279" s="230" t="s">
        <v>89</v>
      </c>
      <c r="AY279" s="17" t="s">
        <v>140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7" t="s">
        <v>87</v>
      </c>
      <c r="BK279" s="231">
        <f>ROUND(I279*H279,2)</f>
        <v>0</v>
      </c>
      <c r="BL279" s="17" t="s">
        <v>148</v>
      </c>
      <c r="BM279" s="230" t="s">
        <v>691</v>
      </c>
    </row>
    <row r="280" s="2" customFormat="1">
      <c r="A280" s="38"/>
      <c r="B280" s="39"/>
      <c r="C280" s="40"/>
      <c r="D280" s="232" t="s">
        <v>150</v>
      </c>
      <c r="E280" s="40"/>
      <c r="F280" s="233" t="s">
        <v>405</v>
      </c>
      <c r="G280" s="40"/>
      <c r="H280" s="40"/>
      <c r="I280" s="234"/>
      <c r="J280" s="40"/>
      <c r="K280" s="40"/>
      <c r="L280" s="44"/>
      <c r="M280" s="235"/>
      <c r="N280" s="236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150</v>
      </c>
      <c r="AU280" s="17" t="s">
        <v>89</v>
      </c>
    </row>
    <row r="281" s="13" customFormat="1">
      <c r="A281" s="13"/>
      <c r="B281" s="237"/>
      <c r="C281" s="238"/>
      <c r="D281" s="232" t="s">
        <v>151</v>
      </c>
      <c r="E281" s="239" t="s">
        <v>1</v>
      </c>
      <c r="F281" s="240" t="s">
        <v>692</v>
      </c>
      <c r="G281" s="238"/>
      <c r="H281" s="241">
        <v>224.19999999999999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7" t="s">
        <v>151</v>
      </c>
      <c r="AU281" s="247" t="s">
        <v>89</v>
      </c>
      <c r="AV281" s="13" t="s">
        <v>89</v>
      </c>
      <c r="AW281" s="13" t="s">
        <v>33</v>
      </c>
      <c r="AX281" s="13" t="s">
        <v>87</v>
      </c>
      <c r="AY281" s="247" t="s">
        <v>140</v>
      </c>
    </row>
    <row r="282" s="13" customFormat="1">
      <c r="A282" s="13"/>
      <c r="B282" s="237"/>
      <c r="C282" s="238"/>
      <c r="D282" s="232" t="s">
        <v>151</v>
      </c>
      <c r="E282" s="238"/>
      <c r="F282" s="240" t="s">
        <v>693</v>
      </c>
      <c r="G282" s="238"/>
      <c r="H282" s="241">
        <v>228.684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7" t="s">
        <v>151</v>
      </c>
      <c r="AU282" s="247" t="s">
        <v>89</v>
      </c>
      <c r="AV282" s="13" t="s">
        <v>89</v>
      </c>
      <c r="AW282" s="13" t="s">
        <v>4</v>
      </c>
      <c r="AX282" s="13" t="s">
        <v>87</v>
      </c>
      <c r="AY282" s="247" t="s">
        <v>140</v>
      </c>
    </row>
    <row r="283" s="2" customFormat="1" ht="16.5" customHeight="1">
      <c r="A283" s="38"/>
      <c r="B283" s="39"/>
      <c r="C283" s="218" t="s">
        <v>409</v>
      </c>
      <c r="D283" s="218" t="s">
        <v>142</v>
      </c>
      <c r="E283" s="219" t="s">
        <v>410</v>
      </c>
      <c r="F283" s="220" t="s">
        <v>411</v>
      </c>
      <c r="G283" s="221" t="s">
        <v>158</v>
      </c>
      <c r="H283" s="222">
        <v>71.501999999999995</v>
      </c>
      <c r="I283" s="223"/>
      <c r="J283" s="224">
        <f>ROUND(I283*H283,2)</f>
        <v>0</v>
      </c>
      <c r="K283" s="220" t="s">
        <v>159</v>
      </c>
      <c r="L283" s="225"/>
      <c r="M283" s="226" t="s">
        <v>1</v>
      </c>
      <c r="N283" s="227" t="s">
        <v>44</v>
      </c>
      <c r="O283" s="91"/>
      <c r="P283" s="228">
        <f>O283*H283</f>
        <v>0</v>
      </c>
      <c r="Q283" s="228">
        <v>0.14999999999999999</v>
      </c>
      <c r="R283" s="228">
        <f>Q283*H283</f>
        <v>10.725299999999999</v>
      </c>
      <c r="S283" s="228">
        <v>0</v>
      </c>
      <c r="T283" s="229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0" t="s">
        <v>147</v>
      </c>
      <c r="AT283" s="230" t="s">
        <v>142</v>
      </c>
      <c r="AU283" s="230" t="s">
        <v>89</v>
      </c>
      <c r="AY283" s="17" t="s">
        <v>140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7" t="s">
        <v>87</v>
      </c>
      <c r="BK283" s="231">
        <f>ROUND(I283*H283,2)</f>
        <v>0</v>
      </c>
      <c r="BL283" s="17" t="s">
        <v>148</v>
      </c>
      <c r="BM283" s="230" t="s">
        <v>694</v>
      </c>
    </row>
    <row r="284" s="2" customFormat="1">
      <c r="A284" s="38"/>
      <c r="B284" s="39"/>
      <c r="C284" s="40"/>
      <c r="D284" s="232" t="s">
        <v>150</v>
      </c>
      <c r="E284" s="40"/>
      <c r="F284" s="233" t="s">
        <v>411</v>
      </c>
      <c r="G284" s="40"/>
      <c r="H284" s="40"/>
      <c r="I284" s="234"/>
      <c r="J284" s="40"/>
      <c r="K284" s="40"/>
      <c r="L284" s="44"/>
      <c r="M284" s="235"/>
      <c r="N284" s="236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150</v>
      </c>
      <c r="AU284" s="17" t="s">
        <v>89</v>
      </c>
    </row>
    <row r="285" s="13" customFormat="1">
      <c r="A285" s="13"/>
      <c r="B285" s="237"/>
      <c r="C285" s="238"/>
      <c r="D285" s="232" t="s">
        <v>151</v>
      </c>
      <c r="E285" s="239" t="s">
        <v>1</v>
      </c>
      <c r="F285" s="240" t="s">
        <v>413</v>
      </c>
      <c r="G285" s="238"/>
      <c r="H285" s="241">
        <v>70.099999999999994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7" t="s">
        <v>151</v>
      </c>
      <c r="AU285" s="247" t="s">
        <v>89</v>
      </c>
      <c r="AV285" s="13" t="s">
        <v>89</v>
      </c>
      <c r="AW285" s="13" t="s">
        <v>33</v>
      </c>
      <c r="AX285" s="13" t="s">
        <v>87</v>
      </c>
      <c r="AY285" s="247" t="s">
        <v>140</v>
      </c>
    </row>
    <row r="286" s="13" customFormat="1">
      <c r="A286" s="13"/>
      <c r="B286" s="237"/>
      <c r="C286" s="238"/>
      <c r="D286" s="232" t="s">
        <v>151</v>
      </c>
      <c r="E286" s="238"/>
      <c r="F286" s="240" t="s">
        <v>695</v>
      </c>
      <c r="G286" s="238"/>
      <c r="H286" s="241">
        <v>71.501999999999995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7" t="s">
        <v>151</v>
      </c>
      <c r="AU286" s="247" t="s">
        <v>89</v>
      </c>
      <c r="AV286" s="13" t="s">
        <v>89</v>
      </c>
      <c r="AW286" s="13" t="s">
        <v>4</v>
      </c>
      <c r="AX286" s="13" t="s">
        <v>87</v>
      </c>
      <c r="AY286" s="247" t="s">
        <v>140</v>
      </c>
    </row>
    <row r="287" s="2" customFormat="1" ht="16.5" customHeight="1">
      <c r="A287" s="38"/>
      <c r="B287" s="39"/>
      <c r="C287" s="218" t="s">
        <v>415</v>
      </c>
      <c r="D287" s="218" t="s">
        <v>142</v>
      </c>
      <c r="E287" s="219" t="s">
        <v>416</v>
      </c>
      <c r="F287" s="220" t="s">
        <v>417</v>
      </c>
      <c r="G287" s="221" t="s">
        <v>158</v>
      </c>
      <c r="H287" s="222">
        <v>7.6500000000000004</v>
      </c>
      <c r="I287" s="223"/>
      <c r="J287" s="224">
        <f>ROUND(I287*H287,2)</f>
        <v>0</v>
      </c>
      <c r="K287" s="220" t="s">
        <v>159</v>
      </c>
      <c r="L287" s="225"/>
      <c r="M287" s="226" t="s">
        <v>1</v>
      </c>
      <c r="N287" s="227" t="s">
        <v>44</v>
      </c>
      <c r="O287" s="91"/>
      <c r="P287" s="228">
        <f>O287*H287</f>
        <v>0</v>
      </c>
      <c r="Q287" s="228">
        <v>0.17599999999999999</v>
      </c>
      <c r="R287" s="228">
        <f>Q287*H287</f>
        <v>1.3464</v>
      </c>
      <c r="S287" s="228">
        <v>0</v>
      </c>
      <c r="T287" s="229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0" t="s">
        <v>147</v>
      </c>
      <c r="AT287" s="230" t="s">
        <v>142</v>
      </c>
      <c r="AU287" s="230" t="s">
        <v>89</v>
      </c>
      <c r="AY287" s="17" t="s">
        <v>140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7" t="s">
        <v>87</v>
      </c>
      <c r="BK287" s="231">
        <f>ROUND(I287*H287,2)</f>
        <v>0</v>
      </c>
      <c r="BL287" s="17" t="s">
        <v>148</v>
      </c>
      <c r="BM287" s="230" t="s">
        <v>696</v>
      </c>
    </row>
    <row r="288" s="2" customFormat="1">
      <c r="A288" s="38"/>
      <c r="B288" s="39"/>
      <c r="C288" s="40"/>
      <c r="D288" s="232" t="s">
        <v>150</v>
      </c>
      <c r="E288" s="40"/>
      <c r="F288" s="233" t="s">
        <v>417</v>
      </c>
      <c r="G288" s="40"/>
      <c r="H288" s="40"/>
      <c r="I288" s="234"/>
      <c r="J288" s="40"/>
      <c r="K288" s="40"/>
      <c r="L288" s="44"/>
      <c r="M288" s="235"/>
      <c r="N288" s="236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150</v>
      </c>
      <c r="AU288" s="17" t="s">
        <v>89</v>
      </c>
    </row>
    <row r="289" s="13" customFormat="1">
      <c r="A289" s="13"/>
      <c r="B289" s="237"/>
      <c r="C289" s="238"/>
      <c r="D289" s="232" t="s">
        <v>151</v>
      </c>
      <c r="E289" s="239" t="s">
        <v>1</v>
      </c>
      <c r="F289" s="240" t="s">
        <v>697</v>
      </c>
      <c r="G289" s="238"/>
      <c r="H289" s="241">
        <v>7.5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7" t="s">
        <v>151</v>
      </c>
      <c r="AU289" s="247" t="s">
        <v>89</v>
      </c>
      <c r="AV289" s="13" t="s">
        <v>89</v>
      </c>
      <c r="AW289" s="13" t="s">
        <v>33</v>
      </c>
      <c r="AX289" s="13" t="s">
        <v>87</v>
      </c>
      <c r="AY289" s="247" t="s">
        <v>140</v>
      </c>
    </row>
    <row r="290" s="13" customFormat="1">
      <c r="A290" s="13"/>
      <c r="B290" s="237"/>
      <c r="C290" s="238"/>
      <c r="D290" s="232" t="s">
        <v>151</v>
      </c>
      <c r="E290" s="238"/>
      <c r="F290" s="240" t="s">
        <v>698</v>
      </c>
      <c r="G290" s="238"/>
      <c r="H290" s="241">
        <v>7.6500000000000004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7" t="s">
        <v>151</v>
      </c>
      <c r="AU290" s="247" t="s">
        <v>89</v>
      </c>
      <c r="AV290" s="13" t="s">
        <v>89</v>
      </c>
      <c r="AW290" s="13" t="s">
        <v>4</v>
      </c>
      <c r="AX290" s="13" t="s">
        <v>87</v>
      </c>
      <c r="AY290" s="247" t="s">
        <v>140</v>
      </c>
    </row>
    <row r="291" s="12" customFormat="1" ht="22.8" customHeight="1">
      <c r="A291" s="12"/>
      <c r="B291" s="202"/>
      <c r="C291" s="203"/>
      <c r="D291" s="204" t="s">
        <v>78</v>
      </c>
      <c r="E291" s="216" t="s">
        <v>201</v>
      </c>
      <c r="F291" s="216" t="s">
        <v>421</v>
      </c>
      <c r="G291" s="203"/>
      <c r="H291" s="203"/>
      <c r="I291" s="206"/>
      <c r="J291" s="217">
        <f>BK291</f>
        <v>0</v>
      </c>
      <c r="K291" s="203"/>
      <c r="L291" s="208"/>
      <c r="M291" s="209"/>
      <c r="N291" s="210"/>
      <c r="O291" s="210"/>
      <c r="P291" s="211">
        <f>SUM(P292:P358)</f>
        <v>0</v>
      </c>
      <c r="Q291" s="210"/>
      <c r="R291" s="211">
        <f>SUM(R292:R358)</f>
        <v>58.860033399999992</v>
      </c>
      <c r="S291" s="210"/>
      <c r="T291" s="212">
        <f>SUM(T292:T358)</f>
        <v>5.0179999999999998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3" t="s">
        <v>87</v>
      </c>
      <c r="AT291" s="214" t="s">
        <v>78</v>
      </c>
      <c r="AU291" s="214" t="s">
        <v>87</v>
      </c>
      <c r="AY291" s="213" t="s">
        <v>140</v>
      </c>
      <c r="BK291" s="215">
        <f>SUM(BK292:BK358)</f>
        <v>0</v>
      </c>
    </row>
    <row r="292" s="2" customFormat="1" ht="16.5" customHeight="1">
      <c r="A292" s="38"/>
      <c r="B292" s="39"/>
      <c r="C292" s="259" t="s">
        <v>422</v>
      </c>
      <c r="D292" s="259" t="s">
        <v>155</v>
      </c>
      <c r="E292" s="260" t="s">
        <v>423</v>
      </c>
      <c r="F292" s="261" t="s">
        <v>424</v>
      </c>
      <c r="G292" s="262" t="s">
        <v>227</v>
      </c>
      <c r="H292" s="263">
        <v>34</v>
      </c>
      <c r="I292" s="264"/>
      <c r="J292" s="265">
        <f>ROUND(I292*H292,2)</f>
        <v>0</v>
      </c>
      <c r="K292" s="261" t="s">
        <v>146</v>
      </c>
      <c r="L292" s="44"/>
      <c r="M292" s="266" t="s">
        <v>1</v>
      </c>
      <c r="N292" s="267" t="s">
        <v>44</v>
      </c>
      <c r="O292" s="91"/>
      <c r="P292" s="228">
        <f>O292*H292</f>
        <v>0</v>
      </c>
      <c r="Q292" s="228">
        <v>0.0011999999999999999</v>
      </c>
      <c r="R292" s="228">
        <f>Q292*H292</f>
        <v>0.040799999999999996</v>
      </c>
      <c r="S292" s="228">
        <v>0</v>
      </c>
      <c r="T292" s="229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0" t="s">
        <v>148</v>
      </c>
      <c r="AT292" s="230" t="s">
        <v>155</v>
      </c>
      <c r="AU292" s="230" t="s">
        <v>89</v>
      </c>
      <c r="AY292" s="17" t="s">
        <v>140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7" t="s">
        <v>87</v>
      </c>
      <c r="BK292" s="231">
        <f>ROUND(I292*H292,2)</f>
        <v>0</v>
      </c>
      <c r="BL292" s="17" t="s">
        <v>148</v>
      </c>
      <c r="BM292" s="230" t="s">
        <v>699</v>
      </c>
    </row>
    <row r="293" s="2" customFormat="1">
      <c r="A293" s="38"/>
      <c r="B293" s="39"/>
      <c r="C293" s="40"/>
      <c r="D293" s="232" t="s">
        <v>150</v>
      </c>
      <c r="E293" s="40"/>
      <c r="F293" s="233" t="s">
        <v>426</v>
      </c>
      <c r="G293" s="40"/>
      <c r="H293" s="40"/>
      <c r="I293" s="234"/>
      <c r="J293" s="40"/>
      <c r="K293" s="40"/>
      <c r="L293" s="44"/>
      <c r="M293" s="235"/>
      <c r="N293" s="236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150</v>
      </c>
      <c r="AU293" s="17" t="s">
        <v>89</v>
      </c>
    </row>
    <row r="294" s="13" customFormat="1">
      <c r="A294" s="13"/>
      <c r="B294" s="237"/>
      <c r="C294" s="238"/>
      <c r="D294" s="232" t="s">
        <v>151</v>
      </c>
      <c r="E294" s="239" t="s">
        <v>1</v>
      </c>
      <c r="F294" s="240" t="s">
        <v>700</v>
      </c>
      <c r="G294" s="238"/>
      <c r="H294" s="241">
        <v>34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7" t="s">
        <v>151</v>
      </c>
      <c r="AU294" s="247" t="s">
        <v>89</v>
      </c>
      <c r="AV294" s="13" t="s">
        <v>89</v>
      </c>
      <c r="AW294" s="13" t="s">
        <v>33</v>
      </c>
      <c r="AX294" s="13" t="s">
        <v>87</v>
      </c>
      <c r="AY294" s="247" t="s">
        <v>140</v>
      </c>
    </row>
    <row r="295" s="2" customFormat="1" ht="16.5" customHeight="1">
      <c r="A295" s="38"/>
      <c r="B295" s="39"/>
      <c r="C295" s="218" t="s">
        <v>428</v>
      </c>
      <c r="D295" s="218" t="s">
        <v>142</v>
      </c>
      <c r="E295" s="219" t="s">
        <v>429</v>
      </c>
      <c r="F295" s="220" t="s">
        <v>430</v>
      </c>
      <c r="G295" s="221" t="s">
        <v>227</v>
      </c>
      <c r="H295" s="222">
        <v>34</v>
      </c>
      <c r="I295" s="223"/>
      <c r="J295" s="224">
        <f>ROUND(I295*H295,2)</f>
        <v>0</v>
      </c>
      <c r="K295" s="220" t="s">
        <v>1</v>
      </c>
      <c r="L295" s="225"/>
      <c r="M295" s="226" t="s">
        <v>1</v>
      </c>
      <c r="N295" s="227" t="s">
        <v>44</v>
      </c>
      <c r="O295" s="91"/>
      <c r="P295" s="228">
        <f>O295*H295</f>
        <v>0</v>
      </c>
      <c r="Q295" s="228">
        <v>0.0060000000000000001</v>
      </c>
      <c r="R295" s="228">
        <f>Q295*H295</f>
        <v>0.20400000000000002</v>
      </c>
      <c r="S295" s="228">
        <v>0</v>
      </c>
      <c r="T295" s="229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0" t="s">
        <v>147</v>
      </c>
      <c r="AT295" s="230" t="s">
        <v>142</v>
      </c>
      <c r="AU295" s="230" t="s">
        <v>89</v>
      </c>
      <c r="AY295" s="17" t="s">
        <v>140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7" t="s">
        <v>87</v>
      </c>
      <c r="BK295" s="231">
        <f>ROUND(I295*H295,2)</f>
        <v>0</v>
      </c>
      <c r="BL295" s="17" t="s">
        <v>148</v>
      </c>
      <c r="BM295" s="230" t="s">
        <v>701</v>
      </c>
    </row>
    <row r="296" s="2" customFormat="1">
      <c r="A296" s="38"/>
      <c r="B296" s="39"/>
      <c r="C296" s="40"/>
      <c r="D296" s="232" t="s">
        <v>150</v>
      </c>
      <c r="E296" s="40"/>
      <c r="F296" s="233" t="s">
        <v>430</v>
      </c>
      <c r="G296" s="40"/>
      <c r="H296" s="40"/>
      <c r="I296" s="234"/>
      <c r="J296" s="40"/>
      <c r="K296" s="40"/>
      <c r="L296" s="44"/>
      <c r="M296" s="235"/>
      <c r="N296" s="236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150</v>
      </c>
      <c r="AU296" s="17" t="s">
        <v>89</v>
      </c>
    </row>
    <row r="297" s="2" customFormat="1" ht="16.5" customHeight="1">
      <c r="A297" s="38"/>
      <c r="B297" s="39"/>
      <c r="C297" s="259" t="s">
        <v>432</v>
      </c>
      <c r="D297" s="259" t="s">
        <v>155</v>
      </c>
      <c r="E297" s="260" t="s">
        <v>433</v>
      </c>
      <c r="F297" s="261" t="s">
        <v>434</v>
      </c>
      <c r="G297" s="262" t="s">
        <v>227</v>
      </c>
      <c r="H297" s="263">
        <v>2</v>
      </c>
      <c r="I297" s="264"/>
      <c r="J297" s="265">
        <f>ROUND(I297*H297,2)</f>
        <v>0</v>
      </c>
      <c r="K297" s="261" t="s">
        <v>146</v>
      </c>
      <c r="L297" s="44"/>
      <c r="M297" s="266" t="s">
        <v>1</v>
      </c>
      <c r="N297" s="267" t="s">
        <v>44</v>
      </c>
      <c r="O297" s="91"/>
      <c r="P297" s="228">
        <f>O297*H297</f>
        <v>0</v>
      </c>
      <c r="Q297" s="228">
        <v>0.00069999999999999999</v>
      </c>
      <c r="R297" s="228">
        <f>Q297*H297</f>
        <v>0.0014</v>
      </c>
      <c r="S297" s="228">
        <v>0</v>
      </c>
      <c r="T297" s="229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0" t="s">
        <v>148</v>
      </c>
      <c r="AT297" s="230" t="s">
        <v>155</v>
      </c>
      <c r="AU297" s="230" t="s">
        <v>89</v>
      </c>
      <c r="AY297" s="17" t="s">
        <v>140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7" t="s">
        <v>87</v>
      </c>
      <c r="BK297" s="231">
        <f>ROUND(I297*H297,2)</f>
        <v>0</v>
      </c>
      <c r="BL297" s="17" t="s">
        <v>148</v>
      </c>
      <c r="BM297" s="230" t="s">
        <v>702</v>
      </c>
    </row>
    <row r="298" s="2" customFormat="1">
      <c r="A298" s="38"/>
      <c r="B298" s="39"/>
      <c r="C298" s="40"/>
      <c r="D298" s="232" t="s">
        <v>150</v>
      </c>
      <c r="E298" s="40"/>
      <c r="F298" s="233" t="s">
        <v>436</v>
      </c>
      <c r="G298" s="40"/>
      <c r="H298" s="40"/>
      <c r="I298" s="234"/>
      <c r="J298" s="40"/>
      <c r="K298" s="40"/>
      <c r="L298" s="44"/>
      <c r="M298" s="235"/>
      <c r="N298" s="236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150</v>
      </c>
      <c r="AU298" s="17" t="s">
        <v>89</v>
      </c>
    </row>
    <row r="299" s="2" customFormat="1" ht="16.5" customHeight="1">
      <c r="A299" s="38"/>
      <c r="B299" s="39"/>
      <c r="C299" s="218" t="s">
        <v>437</v>
      </c>
      <c r="D299" s="218" t="s">
        <v>142</v>
      </c>
      <c r="E299" s="219" t="s">
        <v>438</v>
      </c>
      <c r="F299" s="220" t="s">
        <v>439</v>
      </c>
      <c r="G299" s="221" t="s">
        <v>227</v>
      </c>
      <c r="H299" s="222">
        <v>1</v>
      </c>
      <c r="I299" s="223"/>
      <c r="J299" s="224">
        <f>ROUND(I299*H299,2)</f>
        <v>0</v>
      </c>
      <c r="K299" s="220" t="s">
        <v>159</v>
      </c>
      <c r="L299" s="225"/>
      <c r="M299" s="226" t="s">
        <v>1</v>
      </c>
      <c r="N299" s="227" t="s">
        <v>44</v>
      </c>
      <c r="O299" s="91"/>
      <c r="P299" s="228">
        <f>O299*H299</f>
        <v>0</v>
      </c>
      <c r="Q299" s="228">
        <v>0.0035000000000000001</v>
      </c>
      <c r="R299" s="228">
        <f>Q299*H299</f>
        <v>0.0035000000000000001</v>
      </c>
      <c r="S299" s="228">
        <v>0</v>
      </c>
      <c r="T299" s="229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0" t="s">
        <v>147</v>
      </c>
      <c r="AT299" s="230" t="s">
        <v>142</v>
      </c>
      <c r="AU299" s="230" t="s">
        <v>89</v>
      </c>
      <c r="AY299" s="17" t="s">
        <v>140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7" t="s">
        <v>87</v>
      </c>
      <c r="BK299" s="231">
        <f>ROUND(I299*H299,2)</f>
        <v>0</v>
      </c>
      <c r="BL299" s="17" t="s">
        <v>148</v>
      </c>
      <c r="BM299" s="230" t="s">
        <v>703</v>
      </c>
    </row>
    <row r="300" s="2" customFormat="1">
      <c r="A300" s="38"/>
      <c r="B300" s="39"/>
      <c r="C300" s="40"/>
      <c r="D300" s="232" t="s">
        <v>150</v>
      </c>
      <c r="E300" s="40"/>
      <c r="F300" s="233" t="s">
        <v>439</v>
      </c>
      <c r="G300" s="40"/>
      <c r="H300" s="40"/>
      <c r="I300" s="234"/>
      <c r="J300" s="40"/>
      <c r="K300" s="40"/>
      <c r="L300" s="44"/>
      <c r="M300" s="235"/>
      <c r="N300" s="236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150</v>
      </c>
      <c r="AU300" s="17" t="s">
        <v>89</v>
      </c>
    </row>
    <row r="301" s="2" customFormat="1" ht="16.5" customHeight="1">
      <c r="A301" s="38"/>
      <c r="B301" s="39"/>
      <c r="C301" s="218" t="s">
        <v>441</v>
      </c>
      <c r="D301" s="218" t="s">
        <v>142</v>
      </c>
      <c r="E301" s="219" t="s">
        <v>442</v>
      </c>
      <c r="F301" s="220" t="s">
        <v>443</v>
      </c>
      <c r="G301" s="221" t="s">
        <v>227</v>
      </c>
      <c r="H301" s="222">
        <v>1</v>
      </c>
      <c r="I301" s="223"/>
      <c r="J301" s="224">
        <f>ROUND(I301*H301,2)</f>
        <v>0</v>
      </c>
      <c r="K301" s="220" t="s">
        <v>159</v>
      </c>
      <c r="L301" s="225"/>
      <c r="M301" s="226" t="s">
        <v>1</v>
      </c>
      <c r="N301" s="227" t="s">
        <v>44</v>
      </c>
      <c r="O301" s="91"/>
      <c r="P301" s="228">
        <f>O301*H301</f>
        <v>0</v>
      </c>
      <c r="Q301" s="228">
        <v>0.0025000000000000001</v>
      </c>
      <c r="R301" s="228">
        <f>Q301*H301</f>
        <v>0.0025000000000000001</v>
      </c>
      <c r="S301" s="228">
        <v>0</v>
      </c>
      <c r="T301" s="229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0" t="s">
        <v>147</v>
      </c>
      <c r="AT301" s="230" t="s">
        <v>142</v>
      </c>
      <c r="AU301" s="230" t="s">
        <v>89</v>
      </c>
      <c r="AY301" s="17" t="s">
        <v>140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7" t="s">
        <v>87</v>
      </c>
      <c r="BK301" s="231">
        <f>ROUND(I301*H301,2)</f>
        <v>0</v>
      </c>
      <c r="BL301" s="17" t="s">
        <v>148</v>
      </c>
      <c r="BM301" s="230" t="s">
        <v>704</v>
      </c>
    </row>
    <row r="302" s="2" customFormat="1">
      <c r="A302" s="38"/>
      <c r="B302" s="39"/>
      <c r="C302" s="40"/>
      <c r="D302" s="232" t="s">
        <v>150</v>
      </c>
      <c r="E302" s="40"/>
      <c r="F302" s="233" t="s">
        <v>443</v>
      </c>
      <c r="G302" s="40"/>
      <c r="H302" s="40"/>
      <c r="I302" s="234"/>
      <c r="J302" s="40"/>
      <c r="K302" s="40"/>
      <c r="L302" s="44"/>
      <c r="M302" s="235"/>
      <c r="N302" s="236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150</v>
      </c>
      <c r="AU302" s="17" t="s">
        <v>89</v>
      </c>
    </row>
    <row r="303" s="2" customFormat="1" ht="16.5" customHeight="1">
      <c r="A303" s="38"/>
      <c r="B303" s="39"/>
      <c r="C303" s="259" t="s">
        <v>445</v>
      </c>
      <c r="D303" s="259" t="s">
        <v>155</v>
      </c>
      <c r="E303" s="260" t="s">
        <v>446</v>
      </c>
      <c r="F303" s="261" t="s">
        <v>447</v>
      </c>
      <c r="G303" s="262" t="s">
        <v>227</v>
      </c>
      <c r="H303" s="263">
        <v>2</v>
      </c>
      <c r="I303" s="264"/>
      <c r="J303" s="265">
        <f>ROUND(I303*H303,2)</f>
        <v>0</v>
      </c>
      <c r="K303" s="261" t="s">
        <v>146</v>
      </c>
      <c r="L303" s="44"/>
      <c r="M303" s="266" t="s">
        <v>1</v>
      </c>
      <c r="N303" s="267" t="s">
        <v>44</v>
      </c>
      <c r="O303" s="91"/>
      <c r="P303" s="228">
        <f>O303*H303</f>
        <v>0</v>
      </c>
      <c r="Q303" s="228">
        <v>0.10940999999999999</v>
      </c>
      <c r="R303" s="228">
        <f>Q303*H303</f>
        <v>0.21881999999999999</v>
      </c>
      <c r="S303" s="228">
        <v>0</v>
      </c>
      <c r="T303" s="229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0" t="s">
        <v>148</v>
      </c>
      <c r="AT303" s="230" t="s">
        <v>155</v>
      </c>
      <c r="AU303" s="230" t="s">
        <v>89</v>
      </c>
      <c r="AY303" s="17" t="s">
        <v>140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7" t="s">
        <v>87</v>
      </c>
      <c r="BK303" s="231">
        <f>ROUND(I303*H303,2)</f>
        <v>0</v>
      </c>
      <c r="BL303" s="17" t="s">
        <v>148</v>
      </c>
      <c r="BM303" s="230" t="s">
        <v>705</v>
      </c>
    </row>
    <row r="304" s="2" customFormat="1">
      <c r="A304" s="38"/>
      <c r="B304" s="39"/>
      <c r="C304" s="40"/>
      <c r="D304" s="232" t="s">
        <v>150</v>
      </c>
      <c r="E304" s="40"/>
      <c r="F304" s="233" t="s">
        <v>449</v>
      </c>
      <c r="G304" s="40"/>
      <c r="H304" s="40"/>
      <c r="I304" s="234"/>
      <c r="J304" s="40"/>
      <c r="K304" s="40"/>
      <c r="L304" s="44"/>
      <c r="M304" s="235"/>
      <c r="N304" s="236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150</v>
      </c>
      <c r="AU304" s="17" t="s">
        <v>89</v>
      </c>
    </row>
    <row r="305" s="2" customFormat="1" ht="16.5" customHeight="1">
      <c r="A305" s="38"/>
      <c r="B305" s="39"/>
      <c r="C305" s="218" t="s">
        <v>450</v>
      </c>
      <c r="D305" s="218" t="s">
        <v>142</v>
      </c>
      <c r="E305" s="219" t="s">
        <v>451</v>
      </c>
      <c r="F305" s="220" t="s">
        <v>452</v>
      </c>
      <c r="G305" s="221" t="s">
        <v>227</v>
      </c>
      <c r="H305" s="222">
        <v>2</v>
      </c>
      <c r="I305" s="223"/>
      <c r="J305" s="224">
        <f>ROUND(I305*H305,2)</f>
        <v>0</v>
      </c>
      <c r="K305" s="220" t="s">
        <v>146</v>
      </c>
      <c r="L305" s="225"/>
      <c r="M305" s="226" t="s">
        <v>1</v>
      </c>
      <c r="N305" s="227" t="s">
        <v>44</v>
      </c>
      <c r="O305" s="91"/>
      <c r="P305" s="228">
        <f>O305*H305</f>
        <v>0</v>
      </c>
      <c r="Q305" s="228">
        <v>0.0061000000000000004</v>
      </c>
      <c r="R305" s="228">
        <f>Q305*H305</f>
        <v>0.012200000000000001</v>
      </c>
      <c r="S305" s="228">
        <v>0</v>
      </c>
      <c r="T305" s="229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0" t="s">
        <v>147</v>
      </c>
      <c r="AT305" s="230" t="s">
        <v>142</v>
      </c>
      <c r="AU305" s="230" t="s">
        <v>89</v>
      </c>
      <c r="AY305" s="17" t="s">
        <v>140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7" t="s">
        <v>87</v>
      </c>
      <c r="BK305" s="231">
        <f>ROUND(I305*H305,2)</f>
        <v>0</v>
      </c>
      <c r="BL305" s="17" t="s">
        <v>148</v>
      </c>
      <c r="BM305" s="230" t="s">
        <v>706</v>
      </c>
    </row>
    <row r="306" s="2" customFormat="1">
      <c r="A306" s="38"/>
      <c r="B306" s="39"/>
      <c r="C306" s="40"/>
      <c r="D306" s="232" t="s">
        <v>150</v>
      </c>
      <c r="E306" s="40"/>
      <c r="F306" s="233" t="s">
        <v>452</v>
      </c>
      <c r="G306" s="40"/>
      <c r="H306" s="40"/>
      <c r="I306" s="234"/>
      <c r="J306" s="40"/>
      <c r="K306" s="40"/>
      <c r="L306" s="44"/>
      <c r="M306" s="235"/>
      <c r="N306" s="236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150</v>
      </c>
      <c r="AU306" s="17" t="s">
        <v>89</v>
      </c>
    </row>
    <row r="307" s="2" customFormat="1" ht="16.5" customHeight="1">
      <c r="A307" s="38"/>
      <c r="B307" s="39"/>
      <c r="C307" s="218" t="s">
        <v>454</v>
      </c>
      <c r="D307" s="218" t="s">
        <v>142</v>
      </c>
      <c r="E307" s="219" t="s">
        <v>455</v>
      </c>
      <c r="F307" s="220" t="s">
        <v>456</v>
      </c>
      <c r="G307" s="221" t="s">
        <v>227</v>
      </c>
      <c r="H307" s="222">
        <v>2</v>
      </c>
      <c r="I307" s="223"/>
      <c r="J307" s="224">
        <f>ROUND(I307*H307,2)</f>
        <v>0</v>
      </c>
      <c r="K307" s="220" t="s">
        <v>146</v>
      </c>
      <c r="L307" s="225"/>
      <c r="M307" s="226" t="s">
        <v>1</v>
      </c>
      <c r="N307" s="227" t="s">
        <v>44</v>
      </c>
      <c r="O307" s="91"/>
      <c r="P307" s="228">
        <f>O307*H307</f>
        <v>0</v>
      </c>
      <c r="Q307" s="228">
        <v>0.00010000000000000001</v>
      </c>
      <c r="R307" s="228">
        <f>Q307*H307</f>
        <v>0.00020000000000000001</v>
      </c>
      <c r="S307" s="228">
        <v>0</v>
      </c>
      <c r="T307" s="229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0" t="s">
        <v>147</v>
      </c>
      <c r="AT307" s="230" t="s">
        <v>142</v>
      </c>
      <c r="AU307" s="230" t="s">
        <v>89</v>
      </c>
      <c r="AY307" s="17" t="s">
        <v>140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7" t="s">
        <v>87</v>
      </c>
      <c r="BK307" s="231">
        <f>ROUND(I307*H307,2)</f>
        <v>0</v>
      </c>
      <c r="BL307" s="17" t="s">
        <v>148</v>
      </c>
      <c r="BM307" s="230" t="s">
        <v>707</v>
      </c>
    </row>
    <row r="308" s="2" customFormat="1">
      <c r="A308" s="38"/>
      <c r="B308" s="39"/>
      <c r="C308" s="40"/>
      <c r="D308" s="232" t="s">
        <v>150</v>
      </c>
      <c r="E308" s="40"/>
      <c r="F308" s="233" t="s">
        <v>456</v>
      </c>
      <c r="G308" s="40"/>
      <c r="H308" s="40"/>
      <c r="I308" s="234"/>
      <c r="J308" s="40"/>
      <c r="K308" s="40"/>
      <c r="L308" s="44"/>
      <c r="M308" s="235"/>
      <c r="N308" s="236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150</v>
      </c>
      <c r="AU308" s="17" t="s">
        <v>89</v>
      </c>
    </row>
    <row r="309" s="2" customFormat="1" ht="16.5" customHeight="1">
      <c r="A309" s="38"/>
      <c r="B309" s="39"/>
      <c r="C309" s="259" t="s">
        <v>458</v>
      </c>
      <c r="D309" s="259" t="s">
        <v>155</v>
      </c>
      <c r="E309" s="260" t="s">
        <v>459</v>
      </c>
      <c r="F309" s="261" t="s">
        <v>460</v>
      </c>
      <c r="G309" s="262" t="s">
        <v>158</v>
      </c>
      <c r="H309" s="263">
        <v>1.5</v>
      </c>
      <c r="I309" s="264"/>
      <c r="J309" s="265">
        <f>ROUND(I309*H309,2)</f>
        <v>0</v>
      </c>
      <c r="K309" s="261" t="s">
        <v>159</v>
      </c>
      <c r="L309" s="44"/>
      <c r="M309" s="266" t="s">
        <v>1</v>
      </c>
      <c r="N309" s="267" t="s">
        <v>44</v>
      </c>
      <c r="O309" s="91"/>
      <c r="P309" s="228">
        <f>O309*H309</f>
        <v>0</v>
      </c>
      <c r="Q309" s="228">
        <v>0.00059999999999999995</v>
      </c>
      <c r="R309" s="228">
        <f>Q309*H309</f>
        <v>0.00089999999999999998</v>
      </c>
      <c r="S309" s="228">
        <v>0</v>
      </c>
      <c r="T309" s="229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0" t="s">
        <v>148</v>
      </c>
      <c r="AT309" s="230" t="s">
        <v>155</v>
      </c>
      <c r="AU309" s="230" t="s">
        <v>89</v>
      </c>
      <c r="AY309" s="17" t="s">
        <v>140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7" t="s">
        <v>87</v>
      </c>
      <c r="BK309" s="231">
        <f>ROUND(I309*H309,2)</f>
        <v>0</v>
      </c>
      <c r="BL309" s="17" t="s">
        <v>148</v>
      </c>
      <c r="BM309" s="230" t="s">
        <v>708</v>
      </c>
    </row>
    <row r="310" s="2" customFormat="1">
      <c r="A310" s="38"/>
      <c r="B310" s="39"/>
      <c r="C310" s="40"/>
      <c r="D310" s="232" t="s">
        <v>150</v>
      </c>
      <c r="E310" s="40"/>
      <c r="F310" s="233" t="s">
        <v>462</v>
      </c>
      <c r="G310" s="40"/>
      <c r="H310" s="40"/>
      <c r="I310" s="234"/>
      <c r="J310" s="40"/>
      <c r="K310" s="40"/>
      <c r="L310" s="44"/>
      <c r="M310" s="235"/>
      <c r="N310" s="236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150</v>
      </c>
      <c r="AU310" s="17" t="s">
        <v>89</v>
      </c>
    </row>
    <row r="311" s="13" customFormat="1">
      <c r="A311" s="13"/>
      <c r="B311" s="237"/>
      <c r="C311" s="238"/>
      <c r="D311" s="232" t="s">
        <v>151</v>
      </c>
      <c r="E311" s="239" t="s">
        <v>1</v>
      </c>
      <c r="F311" s="240" t="s">
        <v>463</v>
      </c>
      <c r="G311" s="238"/>
      <c r="H311" s="241">
        <v>1.5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7" t="s">
        <v>151</v>
      </c>
      <c r="AU311" s="247" t="s">
        <v>89</v>
      </c>
      <c r="AV311" s="13" t="s">
        <v>89</v>
      </c>
      <c r="AW311" s="13" t="s">
        <v>33</v>
      </c>
      <c r="AX311" s="13" t="s">
        <v>87</v>
      </c>
      <c r="AY311" s="247" t="s">
        <v>140</v>
      </c>
    </row>
    <row r="312" s="2" customFormat="1" ht="16.5" customHeight="1">
      <c r="A312" s="38"/>
      <c r="B312" s="39"/>
      <c r="C312" s="259" t="s">
        <v>464</v>
      </c>
      <c r="D312" s="259" t="s">
        <v>155</v>
      </c>
      <c r="E312" s="260" t="s">
        <v>465</v>
      </c>
      <c r="F312" s="261" t="s">
        <v>466</v>
      </c>
      <c r="G312" s="262" t="s">
        <v>158</v>
      </c>
      <c r="H312" s="263">
        <v>1.5</v>
      </c>
      <c r="I312" s="264"/>
      <c r="J312" s="265">
        <f>ROUND(I312*H312,2)</f>
        <v>0</v>
      </c>
      <c r="K312" s="261" t="s">
        <v>159</v>
      </c>
      <c r="L312" s="44"/>
      <c r="M312" s="266" t="s">
        <v>1</v>
      </c>
      <c r="N312" s="267" t="s">
        <v>44</v>
      </c>
      <c r="O312" s="91"/>
      <c r="P312" s="228">
        <f>O312*H312</f>
        <v>0</v>
      </c>
      <c r="Q312" s="228">
        <v>1.0000000000000001E-05</v>
      </c>
      <c r="R312" s="228">
        <f>Q312*H312</f>
        <v>1.5000000000000002E-05</v>
      </c>
      <c r="S312" s="228">
        <v>0</v>
      </c>
      <c r="T312" s="229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0" t="s">
        <v>148</v>
      </c>
      <c r="AT312" s="230" t="s">
        <v>155</v>
      </c>
      <c r="AU312" s="230" t="s">
        <v>89</v>
      </c>
      <c r="AY312" s="17" t="s">
        <v>140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7" t="s">
        <v>87</v>
      </c>
      <c r="BK312" s="231">
        <f>ROUND(I312*H312,2)</f>
        <v>0</v>
      </c>
      <c r="BL312" s="17" t="s">
        <v>148</v>
      </c>
      <c r="BM312" s="230" t="s">
        <v>709</v>
      </c>
    </row>
    <row r="313" s="2" customFormat="1">
      <c r="A313" s="38"/>
      <c r="B313" s="39"/>
      <c r="C313" s="40"/>
      <c r="D313" s="232" t="s">
        <v>150</v>
      </c>
      <c r="E313" s="40"/>
      <c r="F313" s="233" t="s">
        <v>468</v>
      </c>
      <c r="G313" s="40"/>
      <c r="H313" s="40"/>
      <c r="I313" s="234"/>
      <c r="J313" s="40"/>
      <c r="K313" s="40"/>
      <c r="L313" s="44"/>
      <c r="M313" s="235"/>
      <c r="N313" s="236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150</v>
      </c>
      <c r="AU313" s="17" t="s">
        <v>89</v>
      </c>
    </row>
    <row r="314" s="13" customFormat="1">
      <c r="A314" s="13"/>
      <c r="B314" s="237"/>
      <c r="C314" s="238"/>
      <c r="D314" s="232" t="s">
        <v>151</v>
      </c>
      <c r="E314" s="239" t="s">
        <v>1</v>
      </c>
      <c r="F314" s="240" t="s">
        <v>463</v>
      </c>
      <c r="G314" s="238"/>
      <c r="H314" s="241">
        <v>1.5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7" t="s">
        <v>151</v>
      </c>
      <c r="AU314" s="247" t="s">
        <v>89</v>
      </c>
      <c r="AV314" s="13" t="s">
        <v>89</v>
      </c>
      <c r="AW314" s="13" t="s">
        <v>33</v>
      </c>
      <c r="AX314" s="13" t="s">
        <v>87</v>
      </c>
      <c r="AY314" s="247" t="s">
        <v>140</v>
      </c>
    </row>
    <row r="315" s="2" customFormat="1" ht="16.5" customHeight="1">
      <c r="A315" s="38"/>
      <c r="B315" s="39"/>
      <c r="C315" s="259" t="s">
        <v>469</v>
      </c>
      <c r="D315" s="259" t="s">
        <v>155</v>
      </c>
      <c r="E315" s="260" t="s">
        <v>470</v>
      </c>
      <c r="F315" s="261" t="s">
        <v>471</v>
      </c>
      <c r="G315" s="262" t="s">
        <v>183</v>
      </c>
      <c r="H315" s="263">
        <v>154.19999999999999</v>
      </c>
      <c r="I315" s="264"/>
      <c r="J315" s="265">
        <f>ROUND(I315*H315,2)</f>
        <v>0</v>
      </c>
      <c r="K315" s="261" t="s">
        <v>159</v>
      </c>
      <c r="L315" s="44"/>
      <c r="M315" s="266" t="s">
        <v>1</v>
      </c>
      <c r="N315" s="267" t="s">
        <v>44</v>
      </c>
      <c r="O315" s="91"/>
      <c r="P315" s="228">
        <f>O315*H315</f>
        <v>0</v>
      </c>
      <c r="Q315" s="228">
        <v>0.15540000000000001</v>
      </c>
      <c r="R315" s="228">
        <f>Q315*H315</f>
        <v>23.962679999999999</v>
      </c>
      <c r="S315" s="228">
        <v>0</v>
      </c>
      <c r="T315" s="229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0" t="s">
        <v>148</v>
      </c>
      <c r="AT315" s="230" t="s">
        <v>155</v>
      </c>
      <c r="AU315" s="230" t="s">
        <v>89</v>
      </c>
      <c r="AY315" s="17" t="s">
        <v>140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7" t="s">
        <v>87</v>
      </c>
      <c r="BK315" s="231">
        <f>ROUND(I315*H315,2)</f>
        <v>0</v>
      </c>
      <c r="BL315" s="17" t="s">
        <v>148</v>
      </c>
      <c r="BM315" s="230" t="s">
        <v>710</v>
      </c>
    </row>
    <row r="316" s="2" customFormat="1">
      <c r="A316" s="38"/>
      <c r="B316" s="39"/>
      <c r="C316" s="40"/>
      <c r="D316" s="232" t="s">
        <v>150</v>
      </c>
      <c r="E316" s="40"/>
      <c r="F316" s="233" t="s">
        <v>473</v>
      </c>
      <c r="G316" s="40"/>
      <c r="H316" s="40"/>
      <c r="I316" s="234"/>
      <c r="J316" s="40"/>
      <c r="K316" s="40"/>
      <c r="L316" s="44"/>
      <c r="M316" s="235"/>
      <c r="N316" s="236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150</v>
      </c>
      <c r="AU316" s="17" t="s">
        <v>89</v>
      </c>
    </row>
    <row r="317" s="13" customFormat="1">
      <c r="A317" s="13"/>
      <c r="B317" s="237"/>
      <c r="C317" s="238"/>
      <c r="D317" s="232" t="s">
        <v>151</v>
      </c>
      <c r="E317" s="239" t="s">
        <v>1</v>
      </c>
      <c r="F317" s="240" t="s">
        <v>711</v>
      </c>
      <c r="G317" s="238"/>
      <c r="H317" s="241">
        <v>154.19999999999999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7" t="s">
        <v>151</v>
      </c>
      <c r="AU317" s="247" t="s">
        <v>89</v>
      </c>
      <c r="AV317" s="13" t="s">
        <v>89</v>
      </c>
      <c r="AW317" s="13" t="s">
        <v>33</v>
      </c>
      <c r="AX317" s="13" t="s">
        <v>87</v>
      </c>
      <c r="AY317" s="247" t="s">
        <v>140</v>
      </c>
    </row>
    <row r="318" s="2" customFormat="1" ht="16.5" customHeight="1">
      <c r="A318" s="38"/>
      <c r="B318" s="39"/>
      <c r="C318" s="218" t="s">
        <v>475</v>
      </c>
      <c r="D318" s="218" t="s">
        <v>142</v>
      </c>
      <c r="E318" s="219" t="s">
        <v>476</v>
      </c>
      <c r="F318" s="220" t="s">
        <v>477</v>
      </c>
      <c r="G318" s="221" t="s">
        <v>183</v>
      </c>
      <c r="H318" s="222">
        <v>122.40000000000001</v>
      </c>
      <c r="I318" s="223"/>
      <c r="J318" s="224">
        <f>ROUND(I318*H318,2)</f>
        <v>0</v>
      </c>
      <c r="K318" s="220" t="s">
        <v>159</v>
      </c>
      <c r="L318" s="225"/>
      <c r="M318" s="226" t="s">
        <v>1</v>
      </c>
      <c r="N318" s="227" t="s">
        <v>44</v>
      </c>
      <c r="O318" s="91"/>
      <c r="P318" s="228">
        <f>O318*H318</f>
        <v>0</v>
      </c>
      <c r="Q318" s="228">
        <v>0.080000000000000002</v>
      </c>
      <c r="R318" s="228">
        <f>Q318*H318</f>
        <v>9.7919999999999998</v>
      </c>
      <c r="S318" s="228">
        <v>0</v>
      </c>
      <c r="T318" s="229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0" t="s">
        <v>147</v>
      </c>
      <c r="AT318" s="230" t="s">
        <v>142</v>
      </c>
      <c r="AU318" s="230" t="s">
        <v>89</v>
      </c>
      <c r="AY318" s="17" t="s">
        <v>140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7" t="s">
        <v>87</v>
      </c>
      <c r="BK318" s="231">
        <f>ROUND(I318*H318,2)</f>
        <v>0</v>
      </c>
      <c r="BL318" s="17" t="s">
        <v>148</v>
      </c>
      <c r="BM318" s="230" t="s">
        <v>712</v>
      </c>
    </row>
    <row r="319" s="2" customFormat="1">
      <c r="A319" s="38"/>
      <c r="B319" s="39"/>
      <c r="C319" s="40"/>
      <c r="D319" s="232" t="s">
        <v>150</v>
      </c>
      <c r="E319" s="40"/>
      <c r="F319" s="233" t="s">
        <v>477</v>
      </c>
      <c r="G319" s="40"/>
      <c r="H319" s="40"/>
      <c r="I319" s="234"/>
      <c r="J319" s="40"/>
      <c r="K319" s="40"/>
      <c r="L319" s="44"/>
      <c r="M319" s="235"/>
      <c r="N319" s="236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150</v>
      </c>
      <c r="AU319" s="17" t="s">
        <v>89</v>
      </c>
    </row>
    <row r="320" s="13" customFormat="1">
      <c r="A320" s="13"/>
      <c r="B320" s="237"/>
      <c r="C320" s="238"/>
      <c r="D320" s="232" t="s">
        <v>151</v>
      </c>
      <c r="E320" s="239" t="s">
        <v>1</v>
      </c>
      <c r="F320" s="240" t="s">
        <v>713</v>
      </c>
      <c r="G320" s="238"/>
      <c r="H320" s="241">
        <v>120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7" t="s">
        <v>151</v>
      </c>
      <c r="AU320" s="247" t="s">
        <v>89</v>
      </c>
      <c r="AV320" s="13" t="s">
        <v>89</v>
      </c>
      <c r="AW320" s="13" t="s">
        <v>33</v>
      </c>
      <c r="AX320" s="13" t="s">
        <v>87</v>
      </c>
      <c r="AY320" s="247" t="s">
        <v>140</v>
      </c>
    </row>
    <row r="321" s="13" customFormat="1">
      <c r="A321" s="13"/>
      <c r="B321" s="237"/>
      <c r="C321" s="238"/>
      <c r="D321" s="232" t="s">
        <v>151</v>
      </c>
      <c r="E321" s="238"/>
      <c r="F321" s="240" t="s">
        <v>714</v>
      </c>
      <c r="G321" s="238"/>
      <c r="H321" s="241">
        <v>122.40000000000001</v>
      </c>
      <c r="I321" s="242"/>
      <c r="J321" s="238"/>
      <c r="K321" s="238"/>
      <c r="L321" s="243"/>
      <c r="M321" s="244"/>
      <c r="N321" s="245"/>
      <c r="O321" s="245"/>
      <c r="P321" s="245"/>
      <c r="Q321" s="245"/>
      <c r="R321" s="245"/>
      <c r="S321" s="245"/>
      <c r="T321" s="24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7" t="s">
        <v>151</v>
      </c>
      <c r="AU321" s="247" t="s">
        <v>89</v>
      </c>
      <c r="AV321" s="13" t="s">
        <v>89</v>
      </c>
      <c r="AW321" s="13" t="s">
        <v>4</v>
      </c>
      <c r="AX321" s="13" t="s">
        <v>87</v>
      </c>
      <c r="AY321" s="247" t="s">
        <v>140</v>
      </c>
    </row>
    <row r="322" s="2" customFormat="1" ht="16.5" customHeight="1">
      <c r="A322" s="38"/>
      <c r="B322" s="39"/>
      <c r="C322" s="218" t="s">
        <v>481</v>
      </c>
      <c r="D322" s="218" t="s">
        <v>142</v>
      </c>
      <c r="E322" s="219" t="s">
        <v>482</v>
      </c>
      <c r="F322" s="220" t="s">
        <v>483</v>
      </c>
      <c r="G322" s="221" t="s">
        <v>183</v>
      </c>
      <c r="H322" s="222">
        <v>34.884</v>
      </c>
      <c r="I322" s="223"/>
      <c r="J322" s="224">
        <f>ROUND(I322*H322,2)</f>
        <v>0</v>
      </c>
      <c r="K322" s="220" t="s">
        <v>159</v>
      </c>
      <c r="L322" s="225"/>
      <c r="M322" s="226" t="s">
        <v>1</v>
      </c>
      <c r="N322" s="227" t="s">
        <v>44</v>
      </c>
      <c r="O322" s="91"/>
      <c r="P322" s="228">
        <f>O322*H322</f>
        <v>0</v>
      </c>
      <c r="Q322" s="228">
        <v>0.048300000000000003</v>
      </c>
      <c r="R322" s="228">
        <f>Q322*H322</f>
        <v>1.6848972000000002</v>
      </c>
      <c r="S322" s="228">
        <v>0</v>
      </c>
      <c r="T322" s="229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0" t="s">
        <v>147</v>
      </c>
      <c r="AT322" s="230" t="s">
        <v>142</v>
      </c>
      <c r="AU322" s="230" t="s">
        <v>89</v>
      </c>
      <c r="AY322" s="17" t="s">
        <v>140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7" t="s">
        <v>87</v>
      </c>
      <c r="BK322" s="231">
        <f>ROUND(I322*H322,2)</f>
        <v>0</v>
      </c>
      <c r="BL322" s="17" t="s">
        <v>148</v>
      </c>
      <c r="BM322" s="230" t="s">
        <v>715</v>
      </c>
    </row>
    <row r="323" s="2" customFormat="1">
      <c r="A323" s="38"/>
      <c r="B323" s="39"/>
      <c r="C323" s="40"/>
      <c r="D323" s="232" t="s">
        <v>150</v>
      </c>
      <c r="E323" s="40"/>
      <c r="F323" s="233" t="s">
        <v>483</v>
      </c>
      <c r="G323" s="40"/>
      <c r="H323" s="40"/>
      <c r="I323" s="234"/>
      <c r="J323" s="40"/>
      <c r="K323" s="40"/>
      <c r="L323" s="44"/>
      <c r="M323" s="235"/>
      <c r="N323" s="236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150</v>
      </c>
      <c r="AU323" s="17" t="s">
        <v>89</v>
      </c>
    </row>
    <row r="324" s="13" customFormat="1">
      <c r="A324" s="13"/>
      <c r="B324" s="237"/>
      <c r="C324" s="238"/>
      <c r="D324" s="232" t="s">
        <v>151</v>
      </c>
      <c r="E324" s="239" t="s">
        <v>1</v>
      </c>
      <c r="F324" s="240" t="s">
        <v>716</v>
      </c>
      <c r="G324" s="238"/>
      <c r="H324" s="241">
        <v>34.200000000000003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7" t="s">
        <v>151</v>
      </c>
      <c r="AU324" s="247" t="s">
        <v>89</v>
      </c>
      <c r="AV324" s="13" t="s">
        <v>89</v>
      </c>
      <c r="AW324" s="13" t="s">
        <v>33</v>
      </c>
      <c r="AX324" s="13" t="s">
        <v>87</v>
      </c>
      <c r="AY324" s="247" t="s">
        <v>140</v>
      </c>
    </row>
    <row r="325" s="13" customFormat="1">
      <c r="A325" s="13"/>
      <c r="B325" s="237"/>
      <c r="C325" s="238"/>
      <c r="D325" s="232" t="s">
        <v>151</v>
      </c>
      <c r="E325" s="238"/>
      <c r="F325" s="240" t="s">
        <v>717</v>
      </c>
      <c r="G325" s="238"/>
      <c r="H325" s="241">
        <v>34.884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7" t="s">
        <v>151</v>
      </c>
      <c r="AU325" s="247" t="s">
        <v>89</v>
      </c>
      <c r="AV325" s="13" t="s">
        <v>89</v>
      </c>
      <c r="AW325" s="13" t="s">
        <v>4</v>
      </c>
      <c r="AX325" s="13" t="s">
        <v>87</v>
      </c>
      <c r="AY325" s="247" t="s">
        <v>140</v>
      </c>
    </row>
    <row r="326" s="2" customFormat="1" ht="16.5" customHeight="1">
      <c r="A326" s="38"/>
      <c r="B326" s="39"/>
      <c r="C326" s="218" t="s">
        <v>487</v>
      </c>
      <c r="D326" s="218" t="s">
        <v>142</v>
      </c>
      <c r="E326" s="219" t="s">
        <v>488</v>
      </c>
      <c r="F326" s="220" t="s">
        <v>489</v>
      </c>
      <c r="G326" s="221" t="s">
        <v>183</v>
      </c>
      <c r="H326" s="222">
        <v>8.1600000000000001</v>
      </c>
      <c r="I326" s="223"/>
      <c r="J326" s="224">
        <f>ROUND(I326*H326,2)</f>
        <v>0</v>
      </c>
      <c r="K326" s="220" t="s">
        <v>159</v>
      </c>
      <c r="L326" s="225"/>
      <c r="M326" s="226" t="s">
        <v>1</v>
      </c>
      <c r="N326" s="227" t="s">
        <v>44</v>
      </c>
      <c r="O326" s="91"/>
      <c r="P326" s="228">
        <f>O326*H326</f>
        <v>0</v>
      </c>
      <c r="Q326" s="228">
        <v>0.065670000000000006</v>
      </c>
      <c r="R326" s="228">
        <f>Q326*H326</f>
        <v>0.5358672000000001</v>
      </c>
      <c r="S326" s="228">
        <v>0</v>
      </c>
      <c r="T326" s="229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0" t="s">
        <v>147</v>
      </c>
      <c r="AT326" s="230" t="s">
        <v>142</v>
      </c>
      <c r="AU326" s="230" t="s">
        <v>89</v>
      </c>
      <c r="AY326" s="17" t="s">
        <v>140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7" t="s">
        <v>87</v>
      </c>
      <c r="BK326" s="231">
        <f>ROUND(I326*H326,2)</f>
        <v>0</v>
      </c>
      <c r="BL326" s="17" t="s">
        <v>148</v>
      </c>
      <c r="BM326" s="230" t="s">
        <v>718</v>
      </c>
    </row>
    <row r="327" s="2" customFormat="1">
      <c r="A327" s="38"/>
      <c r="B327" s="39"/>
      <c r="C327" s="40"/>
      <c r="D327" s="232" t="s">
        <v>150</v>
      </c>
      <c r="E327" s="40"/>
      <c r="F327" s="233" t="s">
        <v>489</v>
      </c>
      <c r="G327" s="40"/>
      <c r="H327" s="40"/>
      <c r="I327" s="234"/>
      <c r="J327" s="40"/>
      <c r="K327" s="40"/>
      <c r="L327" s="44"/>
      <c r="M327" s="235"/>
      <c r="N327" s="236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150</v>
      </c>
      <c r="AU327" s="17" t="s">
        <v>89</v>
      </c>
    </row>
    <row r="328" s="13" customFormat="1">
      <c r="A328" s="13"/>
      <c r="B328" s="237"/>
      <c r="C328" s="238"/>
      <c r="D328" s="232" t="s">
        <v>151</v>
      </c>
      <c r="E328" s="239" t="s">
        <v>1</v>
      </c>
      <c r="F328" s="240" t="s">
        <v>147</v>
      </c>
      <c r="G328" s="238"/>
      <c r="H328" s="241">
        <v>8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7" t="s">
        <v>151</v>
      </c>
      <c r="AU328" s="247" t="s">
        <v>89</v>
      </c>
      <c r="AV328" s="13" t="s">
        <v>89</v>
      </c>
      <c r="AW328" s="13" t="s">
        <v>33</v>
      </c>
      <c r="AX328" s="13" t="s">
        <v>87</v>
      </c>
      <c r="AY328" s="247" t="s">
        <v>140</v>
      </c>
    </row>
    <row r="329" s="13" customFormat="1">
      <c r="A329" s="13"/>
      <c r="B329" s="237"/>
      <c r="C329" s="238"/>
      <c r="D329" s="232" t="s">
        <v>151</v>
      </c>
      <c r="E329" s="238"/>
      <c r="F329" s="240" t="s">
        <v>491</v>
      </c>
      <c r="G329" s="238"/>
      <c r="H329" s="241">
        <v>8.1600000000000001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7" t="s">
        <v>151</v>
      </c>
      <c r="AU329" s="247" t="s">
        <v>89</v>
      </c>
      <c r="AV329" s="13" t="s">
        <v>89</v>
      </c>
      <c r="AW329" s="13" t="s">
        <v>4</v>
      </c>
      <c r="AX329" s="13" t="s">
        <v>87</v>
      </c>
      <c r="AY329" s="247" t="s">
        <v>140</v>
      </c>
    </row>
    <row r="330" s="2" customFormat="1" ht="16.5" customHeight="1">
      <c r="A330" s="38"/>
      <c r="B330" s="39"/>
      <c r="C330" s="218" t="s">
        <v>492</v>
      </c>
      <c r="D330" s="218" t="s">
        <v>142</v>
      </c>
      <c r="E330" s="219" t="s">
        <v>493</v>
      </c>
      <c r="F330" s="220" t="s">
        <v>494</v>
      </c>
      <c r="G330" s="221" t="s">
        <v>183</v>
      </c>
      <c r="H330" s="222">
        <v>8.1600000000000001</v>
      </c>
      <c r="I330" s="223"/>
      <c r="J330" s="224">
        <f>ROUND(I330*H330,2)</f>
        <v>0</v>
      </c>
      <c r="K330" s="220" t="s">
        <v>159</v>
      </c>
      <c r="L330" s="225"/>
      <c r="M330" s="226" t="s">
        <v>1</v>
      </c>
      <c r="N330" s="227" t="s">
        <v>44</v>
      </c>
      <c r="O330" s="91"/>
      <c r="P330" s="228">
        <f>O330*H330</f>
        <v>0</v>
      </c>
      <c r="Q330" s="228">
        <v>0.060999999999999999</v>
      </c>
      <c r="R330" s="228">
        <f>Q330*H330</f>
        <v>0.49775999999999998</v>
      </c>
      <c r="S330" s="228">
        <v>0</v>
      </c>
      <c r="T330" s="229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0" t="s">
        <v>147</v>
      </c>
      <c r="AT330" s="230" t="s">
        <v>142</v>
      </c>
      <c r="AU330" s="230" t="s">
        <v>89</v>
      </c>
      <c r="AY330" s="17" t="s">
        <v>140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7" t="s">
        <v>87</v>
      </c>
      <c r="BK330" s="231">
        <f>ROUND(I330*H330,2)</f>
        <v>0</v>
      </c>
      <c r="BL330" s="17" t="s">
        <v>148</v>
      </c>
      <c r="BM330" s="230" t="s">
        <v>719</v>
      </c>
    </row>
    <row r="331" s="2" customFormat="1">
      <c r="A331" s="38"/>
      <c r="B331" s="39"/>
      <c r="C331" s="40"/>
      <c r="D331" s="232" t="s">
        <v>150</v>
      </c>
      <c r="E331" s="40"/>
      <c r="F331" s="233" t="s">
        <v>494</v>
      </c>
      <c r="G331" s="40"/>
      <c r="H331" s="40"/>
      <c r="I331" s="234"/>
      <c r="J331" s="40"/>
      <c r="K331" s="40"/>
      <c r="L331" s="44"/>
      <c r="M331" s="235"/>
      <c r="N331" s="236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150</v>
      </c>
      <c r="AU331" s="17" t="s">
        <v>89</v>
      </c>
    </row>
    <row r="332" s="13" customFormat="1">
      <c r="A332" s="13"/>
      <c r="B332" s="237"/>
      <c r="C332" s="238"/>
      <c r="D332" s="232" t="s">
        <v>151</v>
      </c>
      <c r="E332" s="238"/>
      <c r="F332" s="240" t="s">
        <v>491</v>
      </c>
      <c r="G332" s="238"/>
      <c r="H332" s="241">
        <v>8.1600000000000001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7" t="s">
        <v>151</v>
      </c>
      <c r="AU332" s="247" t="s">
        <v>89</v>
      </c>
      <c r="AV332" s="13" t="s">
        <v>89</v>
      </c>
      <c r="AW332" s="13" t="s">
        <v>4</v>
      </c>
      <c r="AX332" s="13" t="s">
        <v>87</v>
      </c>
      <c r="AY332" s="247" t="s">
        <v>140</v>
      </c>
    </row>
    <row r="333" s="2" customFormat="1" ht="16.5" customHeight="1">
      <c r="A333" s="38"/>
      <c r="B333" s="39"/>
      <c r="C333" s="259" t="s">
        <v>496</v>
      </c>
      <c r="D333" s="259" t="s">
        <v>155</v>
      </c>
      <c r="E333" s="260" t="s">
        <v>497</v>
      </c>
      <c r="F333" s="261" t="s">
        <v>498</v>
      </c>
      <c r="G333" s="262" t="s">
        <v>183</v>
      </c>
      <c r="H333" s="263">
        <v>131.69999999999999</v>
      </c>
      <c r="I333" s="264"/>
      <c r="J333" s="265">
        <f>ROUND(I333*H333,2)</f>
        <v>0</v>
      </c>
      <c r="K333" s="261" t="s">
        <v>159</v>
      </c>
      <c r="L333" s="44"/>
      <c r="M333" s="266" t="s">
        <v>1</v>
      </c>
      <c r="N333" s="267" t="s">
        <v>44</v>
      </c>
      <c r="O333" s="91"/>
      <c r="P333" s="228">
        <f>O333*H333</f>
        <v>0</v>
      </c>
      <c r="Q333" s="228">
        <v>0.1295</v>
      </c>
      <c r="R333" s="228">
        <f>Q333*H333</f>
        <v>17.055149999999998</v>
      </c>
      <c r="S333" s="228">
        <v>0</v>
      </c>
      <c r="T333" s="229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0" t="s">
        <v>148</v>
      </c>
      <c r="AT333" s="230" t="s">
        <v>155</v>
      </c>
      <c r="AU333" s="230" t="s">
        <v>89</v>
      </c>
      <c r="AY333" s="17" t="s">
        <v>140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7" t="s">
        <v>87</v>
      </c>
      <c r="BK333" s="231">
        <f>ROUND(I333*H333,2)</f>
        <v>0</v>
      </c>
      <c r="BL333" s="17" t="s">
        <v>148</v>
      </c>
      <c r="BM333" s="230" t="s">
        <v>720</v>
      </c>
    </row>
    <row r="334" s="2" customFormat="1">
      <c r="A334" s="38"/>
      <c r="B334" s="39"/>
      <c r="C334" s="40"/>
      <c r="D334" s="232" t="s">
        <v>150</v>
      </c>
      <c r="E334" s="40"/>
      <c r="F334" s="233" t="s">
        <v>500</v>
      </c>
      <c r="G334" s="40"/>
      <c r="H334" s="40"/>
      <c r="I334" s="234"/>
      <c r="J334" s="40"/>
      <c r="K334" s="40"/>
      <c r="L334" s="44"/>
      <c r="M334" s="235"/>
      <c r="N334" s="236"/>
      <c r="O334" s="91"/>
      <c r="P334" s="91"/>
      <c r="Q334" s="91"/>
      <c r="R334" s="91"/>
      <c r="S334" s="91"/>
      <c r="T334" s="92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150</v>
      </c>
      <c r="AU334" s="17" t="s">
        <v>89</v>
      </c>
    </row>
    <row r="335" s="13" customFormat="1">
      <c r="A335" s="13"/>
      <c r="B335" s="237"/>
      <c r="C335" s="238"/>
      <c r="D335" s="232" t="s">
        <v>151</v>
      </c>
      <c r="E335" s="239" t="s">
        <v>1</v>
      </c>
      <c r="F335" s="240" t="s">
        <v>721</v>
      </c>
      <c r="G335" s="238"/>
      <c r="H335" s="241">
        <v>131.69999999999999</v>
      </c>
      <c r="I335" s="242"/>
      <c r="J335" s="238"/>
      <c r="K335" s="238"/>
      <c r="L335" s="243"/>
      <c r="M335" s="244"/>
      <c r="N335" s="245"/>
      <c r="O335" s="245"/>
      <c r="P335" s="245"/>
      <c r="Q335" s="245"/>
      <c r="R335" s="245"/>
      <c r="S335" s="245"/>
      <c r="T335" s="24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7" t="s">
        <v>151</v>
      </c>
      <c r="AU335" s="247" t="s">
        <v>89</v>
      </c>
      <c r="AV335" s="13" t="s">
        <v>89</v>
      </c>
      <c r="AW335" s="13" t="s">
        <v>33</v>
      </c>
      <c r="AX335" s="13" t="s">
        <v>87</v>
      </c>
      <c r="AY335" s="247" t="s">
        <v>140</v>
      </c>
    </row>
    <row r="336" s="2" customFormat="1" ht="16.5" customHeight="1">
      <c r="A336" s="38"/>
      <c r="B336" s="39"/>
      <c r="C336" s="218" t="s">
        <v>502</v>
      </c>
      <c r="D336" s="218" t="s">
        <v>142</v>
      </c>
      <c r="E336" s="219" t="s">
        <v>503</v>
      </c>
      <c r="F336" s="220" t="s">
        <v>504</v>
      </c>
      <c r="G336" s="221" t="s">
        <v>183</v>
      </c>
      <c r="H336" s="222">
        <v>134.334</v>
      </c>
      <c r="I336" s="223"/>
      <c r="J336" s="224">
        <f>ROUND(I336*H336,2)</f>
        <v>0</v>
      </c>
      <c r="K336" s="220" t="s">
        <v>159</v>
      </c>
      <c r="L336" s="225"/>
      <c r="M336" s="226" t="s">
        <v>1</v>
      </c>
      <c r="N336" s="227" t="s">
        <v>44</v>
      </c>
      <c r="O336" s="91"/>
      <c r="P336" s="228">
        <f>O336*H336</f>
        <v>0</v>
      </c>
      <c r="Q336" s="228">
        <v>0.035999999999999997</v>
      </c>
      <c r="R336" s="228">
        <f>Q336*H336</f>
        <v>4.8360240000000001</v>
      </c>
      <c r="S336" s="228">
        <v>0</v>
      </c>
      <c r="T336" s="229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0" t="s">
        <v>147</v>
      </c>
      <c r="AT336" s="230" t="s">
        <v>142</v>
      </c>
      <c r="AU336" s="230" t="s">
        <v>89</v>
      </c>
      <c r="AY336" s="17" t="s">
        <v>140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7" t="s">
        <v>87</v>
      </c>
      <c r="BK336" s="231">
        <f>ROUND(I336*H336,2)</f>
        <v>0</v>
      </c>
      <c r="BL336" s="17" t="s">
        <v>148</v>
      </c>
      <c r="BM336" s="230" t="s">
        <v>722</v>
      </c>
    </row>
    <row r="337" s="2" customFormat="1">
      <c r="A337" s="38"/>
      <c r="B337" s="39"/>
      <c r="C337" s="40"/>
      <c r="D337" s="232" t="s">
        <v>150</v>
      </c>
      <c r="E337" s="40"/>
      <c r="F337" s="233" t="s">
        <v>504</v>
      </c>
      <c r="G337" s="40"/>
      <c r="H337" s="40"/>
      <c r="I337" s="234"/>
      <c r="J337" s="40"/>
      <c r="K337" s="40"/>
      <c r="L337" s="44"/>
      <c r="M337" s="235"/>
      <c r="N337" s="236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150</v>
      </c>
      <c r="AU337" s="17" t="s">
        <v>89</v>
      </c>
    </row>
    <row r="338" s="13" customFormat="1">
      <c r="A338" s="13"/>
      <c r="B338" s="237"/>
      <c r="C338" s="238"/>
      <c r="D338" s="232" t="s">
        <v>151</v>
      </c>
      <c r="E338" s="239" t="s">
        <v>1</v>
      </c>
      <c r="F338" s="240" t="s">
        <v>723</v>
      </c>
      <c r="G338" s="238"/>
      <c r="H338" s="241">
        <v>131.69999999999999</v>
      </c>
      <c r="I338" s="242"/>
      <c r="J338" s="238"/>
      <c r="K338" s="238"/>
      <c r="L338" s="243"/>
      <c r="M338" s="244"/>
      <c r="N338" s="245"/>
      <c r="O338" s="245"/>
      <c r="P338" s="245"/>
      <c r="Q338" s="245"/>
      <c r="R338" s="245"/>
      <c r="S338" s="245"/>
      <c r="T338" s="24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7" t="s">
        <v>151</v>
      </c>
      <c r="AU338" s="247" t="s">
        <v>89</v>
      </c>
      <c r="AV338" s="13" t="s">
        <v>89</v>
      </c>
      <c r="AW338" s="13" t="s">
        <v>33</v>
      </c>
      <c r="AX338" s="13" t="s">
        <v>87</v>
      </c>
      <c r="AY338" s="247" t="s">
        <v>140</v>
      </c>
    </row>
    <row r="339" s="13" customFormat="1">
      <c r="A339" s="13"/>
      <c r="B339" s="237"/>
      <c r="C339" s="238"/>
      <c r="D339" s="232" t="s">
        <v>151</v>
      </c>
      <c r="E339" s="238"/>
      <c r="F339" s="240" t="s">
        <v>724</v>
      </c>
      <c r="G339" s="238"/>
      <c r="H339" s="241">
        <v>134.334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7" t="s">
        <v>151</v>
      </c>
      <c r="AU339" s="247" t="s">
        <v>89</v>
      </c>
      <c r="AV339" s="13" t="s">
        <v>89</v>
      </c>
      <c r="AW339" s="13" t="s">
        <v>4</v>
      </c>
      <c r="AX339" s="13" t="s">
        <v>87</v>
      </c>
      <c r="AY339" s="247" t="s">
        <v>140</v>
      </c>
    </row>
    <row r="340" s="2" customFormat="1" ht="16.5" customHeight="1">
      <c r="A340" s="38"/>
      <c r="B340" s="39"/>
      <c r="C340" s="259" t="s">
        <v>507</v>
      </c>
      <c r="D340" s="259" t="s">
        <v>155</v>
      </c>
      <c r="E340" s="260" t="s">
        <v>508</v>
      </c>
      <c r="F340" s="261" t="s">
        <v>509</v>
      </c>
      <c r="G340" s="262" t="s">
        <v>183</v>
      </c>
      <c r="H340" s="263">
        <v>162.80000000000001</v>
      </c>
      <c r="I340" s="264"/>
      <c r="J340" s="265">
        <f>ROUND(I340*H340,2)</f>
        <v>0</v>
      </c>
      <c r="K340" s="261" t="s">
        <v>146</v>
      </c>
      <c r="L340" s="44"/>
      <c r="M340" s="266" t="s">
        <v>1</v>
      </c>
      <c r="N340" s="267" t="s">
        <v>44</v>
      </c>
      <c r="O340" s="91"/>
      <c r="P340" s="228">
        <f>O340*H340</f>
        <v>0</v>
      </c>
      <c r="Q340" s="228">
        <v>6.0000000000000002E-05</v>
      </c>
      <c r="R340" s="228">
        <f>Q340*H340</f>
        <v>0.0097680000000000006</v>
      </c>
      <c r="S340" s="228">
        <v>0</v>
      </c>
      <c r="T340" s="229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0" t="s">
        <v>148</v>
      </c>
      <c r="AT340" s="230" t="s">
        <v>155</v>
      </c>
      <c r="AU340" s="230" t="s">
        <v>89</v>
      </c>
      <c r="AY340" s="17" t="s">
        <v>140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7" t="s">
        <v>87</v>
      </c>
      <c r="BK340" s="231">
        <f>ROUND(I340*H340,2)</f>
        <v>0</v>
      </c>
      <c r="BL340" s="17" t="s">
        <v>148</v>
      </c>
      <c r="BM340" s="230" t="s">
        <v>725</v>
      </c>
    </row>
    <row r="341" s="2" customFormat="1">
      <c r="A341" s="38"/>
      <c r="B341" s="39"/>
      <c r="C341" s="40"/>
      <c r="D341" s="232" t="s">
        <v>150</v>
      </c>
      <c r="E341" s="40"/>
      <c r="F341" s="233" t="s">
        <v>511</v>
      </c>
      <c r="G341" s="40"/>
      <c r="H341" s="40"/>
      <c r="I341" s="234"/>
      <c r="J341" s="40"/>
      <c r="K341" s="40"/>
      <c r="L341" s="44"/>
      <c r="M341" s="235"/>
      <c r="N341" s="236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150</v>
      </c>
      <c r="AU341" s="17" t="s">
        <v>89</v>
      </c>
    </row>
    <row r="342" s="13" customFormat="1">
      <c r="A342" s="13"/>
      <c r="B342" s="237"/>
      <c r="C342" s="238"/>
      <c r="D342" s="232" t="s">
        <v>151</v>
      </c>
      <c r="E342" s="239" t="s">
        <v>1</v>
      </c>
      <c r="F342" s="240" t="s">
        <v>726</v>
      </c>
      <c r="G342" s="238"/>
      <c r="H342" s="241">
        <v>154.19999999999999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7" t="s">
        <v>151</v>
      </c>
      <c r="AU342" s="247" t="s">
        <v>89</v>
      </c>
      <c r="AV342" s="13" t="s">
        <v>89</v>
      </c>
      <c r="AW342" s="13" t="s">
        <v>33</v>
      </c>
      <c r="AX342" s="13" t="s">
        <v>79</v>
      </c>
      <c r="AY342" s="247" t="s">
        <v>140</v>
      </c>
    </row>
    <row r="343" s="13" customFormat="1">
      <c r="A343" s="13"/>
      <c r="B343" s="237"/>
      <c r="C343" s="238"/>
      <c r="D343" s="232" t="s">
        <v>151</v>
      </c>
      <c r="E343" s="239" t="s">
        <v>1</v>
      </c>
      <c r="F343" s="240" t="s">
        <v>727</v>
      </c>
      <c r="G343" s="238"/>
      <c r="H343" s="241">
        <v>8.5999999999999996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7" t="s">
        <v>151</v>
      </c>
      <c r="AU343" s="247" t="s">
        <v>89</v>
      </c>
      <c r="AV343" s="13" t="s">
        <v>89</v>
      </c>
      <c r="AW343" s="13" t="s">
        <v>33</v>
      </c>
      <c r="AX343" s="13" t="s">
        <v>79</v>
      </c>
      <c r="AY343" s="247" t="s">
        <v>140</v>
      </c>
    </row>
    <row r="344" s="14" customFormat="1">
      <c r="A344" s="14"/>
      <c r="B344" s="248"/>
      <c r="C344" s="249"/>
      <c r="D344" s="232" t="s">
        <v>151</v>
      </c>
      <c r="E344" s="250" t="s">
        <v>1</v>
      </c>
      <c r="F344" s="251" t="s">
        <v>154</v>
      </c>
      <c r="G344" s="249"/>
      <c r="H344" s="252">
        <v>162.80000000000001</v>
      </c>
      <c r="I344" s="253"/>
      <c r="J344" s="249"/>
      <c r="K344" s="249"/>
      <c r="L344" s="254"/>
      <c r="M344" s="255"/>
      <c r="N344" s="256"/>
      <c r="O344" s="256"/>
      <c r="P344" s="256"/>
      <c r="Q344" s="256"/>
      <c r="R344" s="256"/>
      <c r="S344" s="256"/>
      <c r="T344" s="257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8" t="s">
        <v>151</v>
      </c>
      <c r="AU344" s="258" t="s">
        <v>89</v>
      </c>
      <c r="AV344" s="14" t="s">
        <v>148</v>
      </c>
      <c r="AW344" s="14" t="s">
        <v>33</v>
      </c>
      <c r="AX344" s="14" t="s">
        <v>87</v>
      </c>
      <c r="AY344" s="258" t="s">
        <v>140</v>
      </c>
    </row>
    <row r="345" s="2" customFormat="1" ht="16.5" customHeight="1">
      <c r="A345" s="38"/>
      <c r="B345" s="39"/>
      <c r="C345" s="259" t="s">
        <v>514</v>
      </c>
      <c r="D345" s="259" t="s">
        <v>155</v>
      </c>
      <c r="E345" s="260" t="s">
        <v>515</v>
      </c>
      <c r="F345" s="261" t="s">
        <v>516</v>
      </c>
      <c r="G345" s="262" t="s">
        <v>183</v>
      </c>
      <c r="H345" s="263">
        <v>8.5999999999999996</v>
      </c>
      <c r="I345" s="264"/>
      <c r="J345" s="265">
        <f>ROUND(I345*H345,2)</f>
        <v>0</v>
      </c>
      <c r="K345" s="261" t="s">
        <v>159</v>
      </c>
      <c r="L345" s="44"/>
      <c r="M345" s="266" t="s">
        <v>1</v>
      </c>
      <c r="N345" s="267" t="s">
        <v>44</v>
      </c>
      <c r="O345" s="91"/>
      <c r="P345" s="228">
        <f>O345*H345</f>
        <v>0</v>
      </c>
      <c r="Q345" s="228">
        <v>0</v>
      </c>
      <c r="R345" s="228">
        <f>Q345*H345</f>
        <v>0</v>
      </c>
      <c r="S345" s="228">
        <v>0</v>
      </c>
      <c r="T345" s="229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0" t="s">
        <v>148</v>
      </c>
      <c r="AT345" s="230" t="s">
        <v>155</v>
      </c>
      <c r="AU345" s="230" t="s">
        <v>89</v>
      </c>
      <c r="AY345" s="17" t="s">
        <v>140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7" t="s">
        <v>87</v>
      </c>
      <c r="BK345" s="231">
        <f>ROUND(I345*H345,2)</f>
        <v>0</v>
      </c>
      <c r="BL345" s="17" t="s">
        <v>148</v>
      </c>
      <c r="BM345" s="230" t="s">
        <v>728</v>
      </c>
    </row>
    <row r="346" s="2" customFormat="1">
      <c r="A346" s="38"/>
      <c r="B346" s="39"/>
      <c r="C346" s="40"/>
      <c r="D346" s="232" t="s">
        <v>150</v>
      </c>
      <c r="E346" s="40"/>
      <c r="F346" s="233" t="s">
        <v>518</v>
      </c>
      <c r="G346" s="40"/>
      <c r="H346" s="40"/>
      <c r="I346" s="234"/>
      <c r="J346" s="40"/>
      <c r="K346" s="40"/>
      <c r="L346" s="44"/>
      <c r="M346" s="235"/>
      <c r="N346" s="236"/>
      <c r="O346" s="91"/>
      <c r="P346" s="91"/>
      <c r="Q346" s="91"/>
      <c r="R346" s="91"/>
      <c r="S346" s="91"/>
      <c r="T346" s="92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150</v>
      </c>
      <c r="AU346" s="17" t="s">
        <v>89</v>
      </c>
    </row>
    <row r="347" s="13" customFormat="1">
      <c r="A347" s="13"/>
      <c r="B347" s="237"/>
      <c r="C347" s="238"/>
      <c r="D347" s="232" t="s">
        <v>151</v>
      </c>
      <c r="E347" s="239" t="s">
        <v>1</v>
      </c>
      <c r="F347" s="240" t="s">
        <v>729</v>
      </c>
      <c r="G347" s="238"/>
      <c r="H347" s="241">
        <v>8.5999999999999996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7" t="s">
        <v>151</v>
      </c>
      <c r="AU347" s="247" t="s">
        <v>89</v>
      </c>
      <c r="AV347" s="13" t="s">
        <v>89</v>
      </c>
      <c r="AW347" s="13" t="s">
        <v>33</v>
      </c>
      <c r="AX347" s="13" t="s">
        <v>87</v>
      </c>
      <c r="AY347" s="247" t="s">
        <v>140</v>
      </c>
    </row>
    <row r="348" s="2" customFormat="1" ht="16.5" customHeight="1">
      <c r="A348" s="38"/>
      <c r="B348" s="39"/>
      <c r="C348" s="259" t="s">
        <v>520</v>
      </c>
      <c r="D348" s="259" t="s">
        <v>155</v>
      </c>
      <c r="E348" s="260" t="s">
        <v>521</v>
      </c>
      <c r="F348" s="261" t="s">
        <v>522</v>
      </c>
      <c r="G348" s="262" t="s">
        <v>183</v>
      </c>
      <c r="H348" s="263">
        <v>8.5999999999999996</v>
      </c>
      <c r="I348" s="264"/>
      <c r="J348" s="265">
        <f>ROUND(I348*H348,2)</f>
        <v>0</v>
      </c>
      <c r="K348" s="261" t="s">
        <v>159</v>
      </c>
      <c r="L348" s="44"/>
      <c r="M348" s="266" t="s">
        <v>1</v>
      </c>
      <c r="N348" s="267" t="s">
        <v>44</v>
      </c>
      <c r="O348" s="91"/>
      <c r="P348" s="228">
        <f>O348*H348</f>
        <v>0</v>
      </c>
      <c r="Q348" s="228">
        <v>0</v>
      </c>
      <c r="R348" s="228">
        <f>Q348*H348</f>
        <v>0</v>
      </c>
      <c r="S348" s="228">
        <v>0</v>
      </c>
      <c r="T348" s="229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30" t="s">
        <v>148</v>
      </c>
      <c r="AT348" s="230" t="s">
        <v>155</v>
      </c>
      <c r="AU348" s="230" t="s">
        <v>89</v>
      </c>
      <c r="AY348" s="17" t="s">
        <v>140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7" t="s">
        <v>87</v>
      </c>
      <c r="BK348" s="231">
        <f>ROUND(I348*H348,2)</f>
        <v>0</v>
      </c>
      <c r="BL348" s="17" t="s">
        <v>148</v>
      </c>
      <c r="BM348" s="230" t="s">
        <v>730</v>
      </c>
    </row>
    <row r="349" s="2" customFormat="1">
      <c r="A349" s="38"/>
      <c r="B349" s="39"/>
      <c r="C349" s="40"/>
      <c r="D349" s="232" t="s">
        <v>150</v>
      </c>
      <c r="E349" s="40"/>
      <c r="F349" s="233" t="s">
        <v>524</v>
      </c>
      <c r="G349" s="40"/>
      <c r="H349" s="40"/>
      <c r="I349" s="234"/>
      <c r="J349" s="40"/>
      <c r="K349" s="40"/>
      <c r="L349" s="44"/>
      <c r="M349" s="235"/>
      <c r="N349" s="236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150</v>
      </c>
      <c r="AU349" s="17" t="s">
        <v>89</v>
      </c>
    </row>
    <row r="350" s="13" customFormat="1">
      <c r="A350" s="13"/>
      <c r="B350" s="237"/>
      <c r="C350" s="238"/>
      <c r="D350" s="232" t="s">
        <v>151</v>
      </c>
      <c r="E350" s="239" t="s">
        <v>1</v>
      </c>
      <c r="F350" s="240" t="s">
        <v>729</v>
      </c>
      <c r="G350" s="238"/>
      <c r="H350" s="241">
        <v>8.5999999999999996</v>
      </c>
      <c r="I350" s="242"/>
      <c r="J350" s="238"/>
      <c r="K350" s="238"/>
      <c r="L350" s="243"/>
      <c r="M350" s="244"/>
      <c r="N350" s="245"/>
      <c r="O350" s="245"/>
      <c r="P350" s="245"/>
      <c r="Q350" s="245"/>
      <c r="R350" s="245"/>
      <c r="S350" s="245"/>
      <c r="T350" s="24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7" t="s">
        <v>151</v>
      </c>
      <c r="AU350" s="247" t="s">
        <v>89</v>
      </c>
      <c r="AV350" s="13" t="s">
        <v>89</v>
      </c>
      <c r="AW350" s="13" t="s">
        <v>33</v>
      </c>
      <c r="AX350" s="13" t="s">
        <v>87</v>
      </c>
      <c r="AY350" s="247" t="s">
        <v>140</v>
      </c>
    </row>
    <row r="351" s="2" customFormat="1" ht="16.5" customHeight="1">
      <c r="A351" s="38"/>
      <c r="B351" s="39"/>
      <c r="C351" s="259" t="s">
        <v>525</v>
      </c>
      <c r="D351" s="259" t="s">
        <v>155</v>
      </c>
      <c r="E351" s="260" t="s">
        <v>526</v>
      </c>
      <c r="F351" s="261" t="s">
        <v>527</v>
      </c>
      <c r="G351" s="262" t="s">
        <v>183</v>
      </c>
      <c r="H351" s="263">
        <v>19.399999999999999</v>
      </c>
      <c r="I351" s="264"/>
      <c r="J351" s="265">
        <f>ROUND(I351*H351,2)</f>
        <v>0</v>
      </c>
      <c r="K351" s="261" t="s">
        <v>159</v>
      </c>
      <c r="L351" s="44"/>
      <c r="M351" s="266" t="s">
        <v>1</v>
      </c>
      <c r="N351" s="267" t="s">
        <v>44</v>
      </c>
      <c r="O351" s="91"/>
      <c r="P351" s="228">
        <f>O351*H351</f>
        <v>0</v>
      </c>
      <c r="Q351" s="228">
        <v>8.0000000000000007E-05</v>
      </c>
      <c r="R351" s="228">
        <f>Q351*H351</f>
        <v>0.001552</v>
      </c>
      <c r="S351" s="228">
        <v>0</v>
      </c>
      <c r="T351" s="229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0" t="s">
        <v>148</v>
      </c>
      <c r="AT351" s="230" t="s">
        <v>155</v>
      </c>
      <c r="AU351" s="230" t="s">
        <v>89</v>
      </c>
      <c r="AY351" s="17" t="s">
        <v>140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7" t="s">
        <v>87</v>
      </c>
      <c r="BK351" s="231">
        <f>ROUND(I351*H351,2)</f>
        <v>0</v>
      </c>
      <c r="BL351" s="17" t="s">
        <v>148</v>
      </c>
      <c r="BM351" s="230" t="s">
        <v>731</v>
      </c>
    </row>
    <row r="352" s="2" customFormat="1">
      <c r="A352" s="38"/>
      <c r="B352" s="39"/>
      <c r="C352" s="40"/>
      <c r="D352" s="232" t="s">
        <v>150</v>
      </c>
      <c r="E352" s="40"/>
      <c r="F352" s="233" t="s">
        <v>529</v>
      </c>
      <c r="G352" s="40"/>
      <c r="H352" s="40"/>
      <c r="I352" s="234"/>
      <c r="J352" s="40"/>
      <c r="K352" s="40"/>
      <c r="L352" s="44"/>
      <c r="M352" s="235"/>
      <c r="N352" s="236"/>
      <c r="O352" s="91"/>
      <c r="P352" s="91"/>
      <c r="Q352" s="91"/>
      <c r="R352" s="91"/>
      <c r="S352" s="91"/>
      <c r="T352" s="92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150</v>
      </c>
      <c r="AU352" s="17" t="s">
        <v>89</v>
      </c>
    </row>
    <row r="353" s="13" customFormat="1">
      <c r="A353" s="13"/>
      <c r="B353" s="237"/>
      <c r="C353" s="238"/>
      <c r="D353" s="232" t="s">
        <v>151</v>
      </c>
      <c r="E353" s="239" t="s">
        <v>1</v>
      </c>
      <c r="F353" s="240" t="s">
        <v>530</v>
      </c>
      <c r="G353" s="238"/>
      <c r="H353" s="241">
        <v>19.399999999999999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7" t="s">
        <v>151</v>
      </c>
      <c r="AU353" s="247" t="s">
        <v>89</v>
      </c>
      <c r="AV353" s="13" t="s">
        <v>89</v>
      </c>
      <c r="AW353" s="13" t="s">
        <v>33</v>
      </c>
      <c r="AX353" s="13" t="s">
        <v>87</v>
      </c>
      <c r="AY353" s="247" t="s">
        <v>140</v>
      </c>
    </row>
    <row r="354" s="2" customFormat="1" ht="16.5" customHeight="1">
      <c r="A354" s="38"/>
      <c r="B354" s="39"/>
      <c r="C354" s="259" t="s">
        <v>531</v>
      </c>
      <c r="D354" s="259" t="s">
        <v>155</v>
      </c>
      <c r="E354" s="260" t="s">
        <v>532</v>
      </c>
      <c r="F354" s="261" t="s">
        <v>533</v>
      </c>
      <c r="G354" s="262" t="s">
        <v>158</v>
      </c>
      <c r="H354" s="263">
        <v>246.80000000000001</v>
      </c>
      <c r="I354" s="264"/>
      <c r="J354" s="265">
        <f>ROUND(I354*H354,2)</f>
        <v>0</v>
      </c>
      <c r="K354" s="261" t="s">
        <v>159</v>
      </c>
      <c r="L354" s="44"/>
      <c r="M354" s="266" t="s">
        <v>1</v>
      </c>
      <c r="N354" s="267" t="s">
        <v>44</v>
      </c>
      <c r="O354" s="91"/>
      <c r="P354" s="228">
        <f>O354*H354</f>
        <v>0</v>
      </c>
      <c r="Q354" s="228">
        <v>0</v>
      </c>
      <c r="R354" s="228">
        <f>Q354*H354</f>
        <v>0</v>
      </c>
      <c r="S354" s="228">
        <v>0.02</v>
      </c>
      <c r="T354" s="229">
        <f>S354*H354</f>
        <v>4.9359999999999999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30" t="s">
        <v>148</v>
      </c>
      <c r="AT354" s="230" t="s">
        <v>155</v>
      </c>
      <c r="AU354" s="230" t="s">
        <v>89</v>
      </c>
      <c r="AY354" s="17" t="s">
        <v>140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7" t="s">
        <v>87</v>
      </c>
      <c r="BK354" s="231">
        <f>ROUND(I354*H354,2)</f>
        <v>0</v>
      </c>
      <c r="BL354" s="17" t="s">
        <v>148</v>
      </c>
      <c r="BM354" s="230" t="s">
        <v>732</v>
      </c>
    </row>
    <row r="355" s="2" customFormat="1">
      <c r="A355" s="38"/>
      <c r="B355" s="39"/>
      <c r="C355" s="40"/>
      <c r="D355" s="232" t="s">
        <v>150</v>
      </c>
      <c r="E355" s="40"/>
      <c r="F355" s="233" t="s">
        <v>535</v>
      </c>
      <c r="G355" s="40"/>
      <c r="H355" s="40"/>
      <c r="I355" s="234"/>
      <c r="J355" s="40"/>
      <c r="K355" s="40"/>
      <c r="L355" s="44"/>
      <c r="M355" s="235"/>
      <c r="N355" s="236"/>
      <c r="O355" s="91"/>
      <c r="P355" s="91"/>
      <c r="Q355" s="91"/>
      <c r="R355" s="91"/>
      <c r="S355" s="91"/>
      <c r="T355" s="92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150</v>
      </c>
      <c r="AU355" s="17" t="s">
        <v>89</v>
      </c>
    </row>
    <row r="356" s="13" customFormat="1">
      <c r="A356" s="13"/>
      <c r="B356" s="237"/>
      <c r="C356" s="238"/>
      <c r="D356" s="232" t="s">
        <v>151</v>
      </c>
      <c r="E356" s="239" t="s">
        <v>1</v>
      </c>
      <c r="F356" s="240" t="s">
        <v>678</v>
      </c>
      <c r="G356" s="238"/>
      <c r="H356" s="241">
        <v>246.80000000000001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7" t="s">
        <v>151</v>
      </c>
      <c r="AU356" s="247" t="s">
        <v>89</v>
      </c>
      <c r="AV356" s="13" t="s">
        <v>89</v>
      </c>
      <c r="AW356" s="13" t="s">
        <v>33</v>
      </c>
      <c r="AX356" s="13" t="s">
        <v>87</v>
      </c>
      <c r="AY356" s="247" t="s">
        <v>140</v>
      </c>
    </row>
    <row r="357" s="2" customFormat="1" ht="16.5" customHeight="1">
      <c r="A357" s="38"/>
      <c r="B357" s="39"/>
      <c r="C357" s="259" t="s">
        <v>536</v>
      </c>
      <c r="D357" s="259" t="s">
        <v>155</v>
      </c>
      <c r="E357" s="260" t="s">
        <v>537</v>
      </c>
      <c r="F357" s="261" t="s">
        <v>538</v>
      </c>
      <c r="G357" s="262" t="s">
        <v>227</v>
      </c>
      <c r="H357" s="263">
        <v>1</v>
      </c>
      <c r="I357" s="264"/>
      <c r="J357" s="265">
        <f>ROUND(I357*H357,2)</f>
        <v>0</v>
      </c>
      <c r="K357" s="261" t="s">
        <v>146</v>
      </c>
      <c r="L357" s="44"/>
      <c r="M357" s="266" t="s">
        <v>1</v>
      </c>
      <c r="N357" s="267" t="s">
        <v>44</v>
      </c>
      <c r="O357" s="91"/>
      <c r="P357" s="228">
        <f>O357*H357</f>
        <v>0</v>
      </c>
      <c r="Q357" s="228">
        <v>0</v>
      </c>
      <c r="R357" s="228">
        <f>Q357*H357</f>
        <v>0</v>
      </c>
      <c r="S357" s="228">
        <v>0.082000000000000003</v>
      </c>
      <c r="T357" s="229">
        <f>S357*H357</f>
        <v>0.082000000000000003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0" t="s">
        <v>148</v>
      </c>
      <c r="AT357" s="230" t="s">
        <v>155</v>
      </c>
      <c r="AU357" s="230" t="s">
        <v>89</v>
      </c>
      <c r="AY357" s="17" t="s">
        <v>140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7" t="s">
        <v>87</v>
      </c>
      <c r="BK357" s="231">
        <f>ROUND(I357*H357,2)</f>
        <v>0</v>
      </c>
      <c r="BL357" s="17" t="s">
        <v>148</v>
      </c>
      <c r="BM357" s="230" t="s">
        <v>733</v>
      </c>
    </row>
    <row r="358" s="2" customFormat="1">
      <c r="A358" s="38"/>
      <c r="B358" s="39"/>
      <c r="C358" s="40"/>
      <c r="D358" s="232" t="s">
        <v>150</v>
      </c>
      <c r="E358" s="40"/>
      <c r="F358" s="233" t="s">
        <v>540</v>
      </c>
      <c r="G358" s="40"/>
      <c r="H358" s="40"/>
      <c r="I358" s="234"/>
      <c r="J358" s="40"/>
      <c r="K358" s="40"/>
      <c r="L358" s="44"/>
      <c r="M358" s="235"/>
      <c r="N358" s="236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150</v>
      </c>
      <c r="AU358" s="17" t="s">
        <v>89</v>
      </c>
    </row>
    <row r="359" s="12" customFormat="1" ht="22.8" customHeight="1">
      <c r="A359" s="12"/>
      <c r="B359" s="202"/>
      <c r="C359" s="203"/>
      <c r="D359" s="204" t="s">
        <v>78</v>
      </c>
      <c r="E359" s="216" t="s">
        <v>541</v>
      </c>
      <c r="F359" s="216" t="s">
        <v>542</v>
      </c>
      <c r="G359" s="203"/>
      <c r="H359" s="203"/>
      <c r="I359" s="206"/>
      <c r="J359" s="217">
        <f>BK359</f>
        <v>0</v>
      </c>
      <c r="K359" s="203"/>
      <c r="L359" s="208"/>
      <c r="M359" s="209"/>
      <c r="N359" s="210"/>
      <c r="O359" s="210"/>
      <c r="P359" s="211">
        <f>SUM(P360:P376)</f>
        <v>0</v>
      </c>
      <c r="Q359" s="210"/>
      <c r="R359" s="211">
        <f>SUM(R360:R376)</f>
        <v>0</v>
      </c>
      <c r="S359" s="210"/>
      <c r="T359" s="212">
        <f>SUM(T360:T376)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13" t="s">
        <v>87</v>
      </c>
      <c r="AT359" s="214" t="s">
        <v>78</v>
      </c>
      <c r="AU359" s="214" t="s">
        <v>87</v>
      </c>
      <c r="AY359" s="213" t="s">
        <v>140</v>
      </c>
      <c r="BK359" s="215">
        <f>SUM(BK360:BK376)</f>
        <v>0</v>
      </c>
    </row>
    <row r="360" s="2" customFormat="1" ht="21.75" customHeight="1">
      <c r="A360" s="38"/>
      <c r="B360" s="39"/>
      <c r="C360" s="259" t="s">
        <v>543</v>
      </c>
      <c r="D360" s="259" t="s">
        <v>155</v>
      </c>
      <c r="E360" s="260" t="s">
        <v>544</v>
      </c>
      <c r="F360" s="261" t="s">
        <v>545</v>
      </c>
      <c r="G360" s="262" t="s">
        <v>145</v>
      </c>
      <c r="H360" s="263">
        <v>81.661000000000001</v>
      </c>
      <c r="I360" s="264"/>
      <c r="J360" s="265">
        <f>ROUND(I360*H360,2)</f>
        <v>0</v>
      </c>
      <c r="K360" s="261" t="s">
        <v>265</v>
      </c>
      <c r="L360" s="44"/>
      <c r="M360" s="266" t="s">
        <v>1</v>
      </c>
      <c r="N360" s="267" t="s">
        <v>44</v>
      </c>
      <c r="O360" s="91"/>
      <c r="P360" s="228">
        <f>O360*H360</f>
        <v>0</v>
      </c>
      <c r="Q360" s="228">
        <v>0</v>
      </c>
      <c r="R360" s="228">
        <f>Q360*H360</f>
        <v>0</v>
      </c>
      <c r="S360" s="228">
        <v>0</v>
      </c>
      <c r="T360" s="229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0" t="s">
        <v>148</v>
      </c>
      <c r="AT360" s="230" t="s">
        <v>155</v>
      </c>
      <c r="AU360" s="230" t="s">
        <v>89</v>
      </c>
      <c r="AY360" s="17" t="s">
        <v>140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7" t="s">
        <v>87</v>
      </c>
      <c r="BK360" s="231">
        <f>ROUND(I360*H360,2)</f>
        <v>0</v>
      </c>
      <c r="BL360" s="17" t="s">
        <v>148</v>
      </c>
      <c r="BM360" s="230" t="s">
        <v>734</v>
      </c>
    </row>
    <row r="361" s="2" customFormat="1">
      <c r="A361" s="38"/>
      <c r="B361" s="39"/>
      <c r="C361" s="40"/>
      <c r="D361" s="232" t="s">
        <v>150</v>
      </c>
      <c r="E361" s="40"/>
      <c r="F361" s="233" t="s">
        <v>547</v>
      </c>
      <c r="G361" s="40"/>
      <c r="H361" s="40"/>
      <c r="I361" s="234"/>
      <c r="J361" s="40"/>
      <c r="K361" s="40"/>
      <c r="L361" s="44"/>
      <c r="M361" s="235"/>
      <c r="N361" s="236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150</v>
      </c>
      <c r="AU361" s="17" t="s">
        <v>89</v>
      </c>
    </row>
    <row r="362" s="2" customFormat="1" ht="16.5" customHeight="1">
      <c r="A362" s="38"/>
      <c r="B362" s="39"/>
      <c r="C362" s="259" t="s">
        <v>548</v>
      </c>
      <c r="D362" s="259" t="s">
        <v>155</v>
      </c>
      <c r="E362" s="260" t="s">
        <v>549</v>
      </c>
      <c r="F362" s="261" t="s">
        <v>550</v>
      </c>
      <c r="G362" s="262" t="s">
        <v>145</v>
      </c>
      <c r="H362" s="263">
        <v>1143.2539999999999</v>
      </c>
      <c r="I362" s="264"/>
      <c r="J362" s="265">
        <f>ROUND(I362*H362,2)</f>
        <v>0</v>
      </c>
      <c r="K362" s="261" t="s">
        <v>265</v>
      </c>
      <c r="L362" s="44"/>
      <c r="M362" s="266" t="s">
        <v>1</v>
      </c>
      <c r="N362" s="267" t="s">
        <v>44</v>
      </c>
      <c r="O362" s="91"/>
      <c r="P362" s="228">
        <f>O362*H362</f>
        <v>0</v>
      </c>
      <c r="Q362" s="228">
        <v>0</v>
      </c>
      <c r="R362" s="228">
        <f>Q362*H362</f>
        <v>0</v>
      </c>
      <c r="S362" s="228">
        <v>0</v>
      </c>
      <c r="T362" s="229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0" t="s">
        <v>148</v>
      </c>
      <c r="AT362" s="230" t="s">
        <v>155</v>
      </c>
      <c r="AU362" s="230" t="s">
        <v>89</v>
      </c>
      <c r="AY362" s="17" t="s">
        <v>140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7" t="s">
        <v>87</v>
      </c>
      <c r="BK362" s="231">
        <f>ROUND(I362*H362,2)</f>
        <v>0</v>
      </c>
      <c r="BL362" s="17" t="s">
        <v>148</v>
      </c>
      <c r="BM362" s="230" t="s">
        <v>735</v>
      </c>
    </row>
    <row r="363" s="2" customFormat="1">
      <c r="A363" s="38"/>
      <c r="B363" s="39"/>
      <c r="C363" s="40"/>
      <c r="D363" s="232" t="s">
        <v>150</v>
      </c>
      <c r="E363" s="40"/>
      <c r="F363" s="233" t="s">
        <v>552</v>
      </c>
      <c r="G363" s="40"/>
      <c r="H363" s="40"/>
      <c r="I363" s="234"/>
      <c r="J363" s="40"/>
      <c r="K363" s="40"/>
      <c r="L363" s="44"/>
      <c r="M363" s="235"/>
      <c r="N363" s="236"/>
      <c r="O363" s="91"/>
      <c r="P363" s="91"/>
      <c r="Q363" s="91"/>
      <c r="R363" s="91"/>
      <c r="S363" s="91"/>
      <c r="T363" s="92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150</v>
      </c>
      <c r="AU363" s="17" t="s">
        <v>89</v>
      </c>
    </row>
    <row r="364" s="13" customFormat="1">
      <c r="A364" s="13"/>
      <c r="B364" s="237"/>
      <c r="C364" s="238"/>
      <c r="D364" s="232" t="s">
        <v>151</v>
      </c>
      <c r="E364" s="238"/>
      <c r="F364" s="240" t="s">
        <v>736</v>
      </c>
      <c r="G364" s="238"/>
      <c r="H364" s="241">
        <v>1143.2539999999999</v>
      </c>
      <c r="I364" s="242"/>
      <c r="J364" s="238"/>
      <c r="K364" s="238"/>
      <c r="L364" s="243"/>
      <c r="M364" s="244"/>
      <c r="N364" s="245"/>
      <c r="O364" s="245"/>
      <c r="P364" s="245"/>
      <c r="Q364" s="245"/>
      <c r="R364" s="245"/>
      <c r="S364" s="245"/>
      <c r="T364" s="24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7" t="s">
        <v>151</v>
      </c>
      <c r="AU364" s="247" t="s">
        <v>89</v>
      </c>
      <c r="AV364" s="13" t="s">
        <v>89</v>
      </c>
      <c r="AW364" s="13" t="s">
        <v>4</v>
      </c>
      <c r="AX364" s="13" t="s">
        <v>87</v>
      </c>
      <c r="AY364" s="247" t="s">
        <v>140</v>
      </c>
    </row>
    <row r="365" s="2" customFormat="1" ht="21.75" customHeight="1">
      <c r="A365" s="38"/>
      <c r="B365" s="39"/>
      <c r="C365" s="259" t="s">
        <v>554</v>
      </c>
      <c r="D365" s="259" t="s">
        <v>155</v>
      </c>
      <c r="E365" s="260" t="s">
        <v>555</v>
      </c>
      <c r="F365" s="261" t="s">
        <v>556</v>
      </c>
      <c r="G365" s="262" t="s">
        <v>145</v>
      </c>
      <c r="H365" s="263">
        <v>45.5</v>
      </c>
      <c r="I365" s="264"/>
      <c r="J365" s="265">
        <f>ROUND(I365*H365,2)</f>
        <v>0</v>
      </c>
      <c r="K365" s="261" t="s">
        <v>146</v>
      </c>
      <c r="L365" s="44"/>
      <c r="M365" s="266" t="s">
        <v>1</v>
      </c>
      <c r="N365" s="267" t="s">
        <v>44</v>
      </c>
      <c r="O365" s="91"/>
      <c r="P365" s="228">
        <f>O365*H365</f>
        <v>0</v>
      </c>
      <c r="Q365" s="228">
        <v>0</v>
      </c>
      <c r="R365" s="228">
        <f>Q365*H365</f>
        <v>0</v>
      </c>
      <c r="S365" s="228">
        <v>0</v>
      </c>
      <c r="T365" s="229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0" t="s">
        <v>148</v>
      </c>
      <c r="AT365" s="230" t="s">
        <v>155</v>
      </c>
      <c r="AU365" s="230" t="s">
        <v>89</v>
      </c>
      <c r="AY365" s="17" t="s">
        <v>140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7" t="s">
        <v>87</v>
      </c>
      <c r="BK365" s="231">
        <f>ROUND(I365*H365,2)</f>
        <v>0</v>
      </c>
      <c r="BL365" s="17" t="s">
        <v>148</v>
      </c>
      <c r="BM365" s="230" t="s">
        <v>737</v>
      </c>
    </row>
    <row r="366" s="2" customFormat="1">
      <c r="A366" s="38"/>
      <c r="B366" s="39"/>
      <c r="C366" s="40"/>
      <c r="D366" s="232" t="s">
        <v>150</v>
      </c>
      <c r="E366" s="40"/>
      <c r="F366" s="233" t="s">
        <v>558</v>
      </c>
      <c r="G366" s="40"/>
      <c r="H366" s="40"/>
      <c r="I366" s="234"/>
      <c r="J366" s="40"/>
      <c r="K366" s="40"/>
      <c r="L366" s="44"/>
      <c r="M366" s="235"/>
      <c r="N366" s="236"/>
      <c r="O366" s="91"/>
      <c r="P366" s="91"/>
      <c r="Q366" s="91"/>
      <c r="R366" s="91"/>
      <c r="S366" s="91"/>
      <c r="T366" s="92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150</v>
      </c>
      <c r="AU366" s="17" t="s">
        <v>89</v>
      </c>
    </row>
    <row r="367" s="13" customFormat="1">
      <c r="A367" s="13"/>
      <c r="B367" s="237"/>
      <c r="C367" s="238"/>
      <c r="D367" s="232" t="s">
        <v>151</v>
      </c>
      <c r="E367" s="239" t="s">
        <v>1</v>
      </c>
      <c r="F367" s="240" t="s">
        <v>738</v>
      </c>
      <c r="G367" s="238"/>
      <c r="H367" s="241">
        <v>45.5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7" t="s">
        <v>151</v>
      </c>
      <c r="AU367" s="247" t="s">
        <v>89</v>
      </c>
      <c r="AV367" s="13" t="s">
        <v>89</v>
      </c>
      <c r="AW367" s="13" t="s">
        <v>33</v>
      </c>
      <c r="AX367" s="13" t="s">
        <v>87</v>
      </c>
      <c r="AY367" s="247" t="s">
        <v>140</v>
      </c>
    </row>
    <row r="368" s="2" customFormat="1">
      <c r="A368" s="38"/>
      <c r="B368" s="39"/>
      <c r="C368" s="259" t="s">
        <v>560</v>
      </c>
      <c r="D368" s="259" t="s">
        <v>155</v>
      </c>
      <c r="E368" s="260" t="s">
        <v>561</v>
      </c>
      <c r="F368" s="261" t="s">
        <v>562</v>
      </c>
      <c r="G368" s="262" t="s">
        <v>145</v>
      </c>
      <c r="H368" s="263">
        <v>-25.100000000000001</v>
      </c>
      <c r="I368" s="264"/>
      <c r="J368" s="265">
        <f>ROUND(I368*H368,2)</f>
        <v>0</v>
      </c>
      <c r="K368" s="261" t="s">
        <v>1</v>
      </c>
      <c r="L368" s="44"/>
      <c r="M368" s="266" t="s">
        <v>1</v>
      </c>
      <c r="N368" s="267" t="s">
        <v>44</v>
      </c>
      <c r="O368" s="91"/>
      <c r="P368" s="228">
        <f>O368*H368</f>
        <v>0</v>
      </c>
      <c r="Q368" s="228">
        <v>0</v>
      </c>
      <c r="R368" s="228">
        <f>Q368*H368</f>
        <v>0</v>
      </c>
      <c r="S368" s="228">
        <v>0</v>
      </c>
      <c r="T368" s="229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30" t="s">
        <v>148</v>
      </c>
      <c r="AT368" s="230" t="s">
        <v>155</v>
      </c>
      <c r="AU368" s="230" t="s">
        <v>89</v>
      </c>
      <c r="AY368" s="17" t="s">
        <v>140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7" t="s">
        <v>87</v>
      </c>
      <c r="BK368" s="231">
        <f>ROUND(I368*H368,2)</f>
        <v>0</v>
      </c>
      <c r="BL368" s="17" t="s">
        <v>148</v>
      </c>
      <c r="BM368" s="230" t="s">
        <v>739</v>
      </c>
    </row>
    <row r="369" s="2" customFormat="1">
      <c r="A369" s="38"/>
      <c r="B369" s="39"/>
      <c r="C369" s="40"/>
      <c r="D369" s="232" t="s">
        <v>150</v>
      </c>
      <c r="E369" s="40"/>
      <c r="F369" s="233" t="s">
        <v>562</v>
      </c>
      <c r="G369" s="40"/>
      <c r="H369" s="40"/>
      <c r="I369" s="234"/>
      <c r="J369" s="40"/>
      <c r="K369" s="40"/>
      <c r="L369" s="44"/>
      <c r="M369" s="235"/>
      <c r="N369" s="236"/>
      <c r="O369" s="91"/>
      <c r="P369" s="91"/>
      <c r="Q369" s="91"/>
      <c r="R369" s="91"/>
      <c r="S369" s="91"/>
      <c r="T369" s="92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150</v>
      </c>
      <c r="AU369" s="17" t="s">
        <v>89</v>
      </c>
    </row>
    <row r="370" s="13" customFormat="1">
      <c r="A370" s="13"/>
      <c r="B370" s="237"/>
      <c r="C370" s="238"/>
      <c r="D370" s="232" t="s">
        <v>151</v>
      </c>
      <c r="E370" s="239" t="s">
        <v>1</v>
      </c>
      <c r="F370" s="240" t="s">
        <v>564</v>
      </c>
      <c r="G370" s="238"/>
      <c r="H370" s="241">
        <v>-25.100000000000001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7" t="s">
        <v>151</v>
      </c>
      <c r="AU370" s="247" t="s">
        <v>89</v>
      </c>
      <c r="AV370" s="13" t="s">
        <v>89</v>
      </c>
      <c r="AW370" s="13" t="s">
        <v>33</v>
      </c>
      <c r="AX370" s="13" t="s">
        <v>87</v>
      </c>
      <c r="AY370" s="247" t="s">
        <v>140</v>
      </c>
    </row>
    <row r="371" s="2" customFormat="1">
      <c r="A371" s="38"/>
      <c r="B371" s="39"/>
      <c r="C371" s="259" t="s">
        <v>565</v>
      </c>
      <c r="D371" s="259" t="s">
        <v>155</v>
      </c>
      <c r="E371" s="260" t="s">
        <v>566</v>
      </c>
      <c r="F371" s="261" t="s">
        <v>567</v>
      </c>
      <c r="G371" s="262" t="s">
        <v>145</v>
      </c>
      <c r="H371" s="263">
        <v>6</v>
      </c>
      <c r="I371" s="264"/>
      <c r="J371" s="265">
        <f>ROUND(I371*H371,2)</f>
        <v>0</v>
      </c>
      <c r="K371" s="261" t="s">
        <v>159</v>
      </c>
      <c r="L371" s="44"/>
      <c r="M371" s="266" t="s">
        <v>1</v>
      </c>
      <c r="N371" s="267" t="s">
        <v>44</v>
      </c>
      <c r="O371" s="91"/>
      <c r="P371" s="228">
        <f>O371*H371</f>
        <v>0</v>
      </c>
      <c r="Q371" s="228">
        <v>0</v>
      </c>
      <c r="R371" s="228">
        <f>Q371*H371</f>
        <v>0</v>
      </c>
      <c r="S371" s="228">
        <v>0</v>
      </c>
      <c r="T371" s="229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30" t="s">
        <v>148</v>
      </c>
      <c r="AT371" s="230" t="s">
        <v>155</v>
      </c>
      <c r="AU371" s="230" t="s">
        <v>89</v>
      </c>
      <c r="AY371" s="17" t="s">
        <v>140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7" t="s">
        <v>87</v>
      </c>
      <c r="BK371" s="231">
        <f>ROUND(I371*H371,2)</f>
        <v>0</v>
      </c>
      <c r="BL371" s="17" t="s">
        <v>148</v>
      </c>
      <c r="BM371" s="230" t="s">
        <v>740</v>
      </c>
    </row>
    <row r="372" s="2" customFormat="1">
      <c r="A372" s="38"/>
      <c r="B372" s="39"/>
      <c r="C372" s="40"/>
      <c r="D372" s="232" t="s">
        <v>150</v>
      </c>
      <c r="E372" s="40"/>
      <c r="F372" s="233" t="s">
        <v>569</v>
      </c>
      <c r="G372" s="40"/>
      <c r="H372" s="40"/>
      <c r="I372" s="234"/>
      <c r="J372" s="40"/>
      <c r="K372" s="40"/>
      <c r="L372" s="44"/>
      <c r="M372" s="235"/>
      <c r="N372" s="236"/>
      <c r="O372" s="91"/>
      <c r="P372" s="91"/>
      <c r="Q372" s="91"/>
      <c r="R372" s="91"/>
      <c r="S372" s="91"/>
      <c r="T372" s="92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150</v>
      </c>
      <c r="AU372" s="17" t="s">
        <v>89</v>
      </c>
    </row>
    <row r="373" s="13" customFormat="1">
      <c r="A373" s="13"/>
      <c r="B373" s="237"/>
      <c r="C373" s="238"/>
      <c r="D373" s="232" t="s">
        <v>151</v>
      </c>
      <c r="E373" s="239" t="s">
        <v>1</v>
      </c>
      <c r="F373" s="240" t="s">
        <v>180</v>
      </c>
      <c r="G373" s="238"/>
      <c r="H373" s="241">
        <v>6</v>
      </c>
      <c r="I373" s="242"/>
      <c r="J373" s="238"/>
      <c r="K373" s="238"/>
      <c r="L373" s="243"/>
      <c r="M373" s="244"/>
      <c r="N373" s="245"/>
      <c r="O373" s="245"/>
      <c r="P373" s="245"/>
      <c r="Q373" s="245"/>
      <c r="R373" s="245"/>
      <c r="S373" s="245"/>
      <c r="T373" s="24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7" t="s">
        <v>151</v>
      </c>
      <c r="AU373" s="247" t="s">
        <v>89</v>
      </c>
      <c r="AV373" s="13" t="s">
        <v>89</v>
      </c>
      <c r="AW373" s="13" t="s">
        <v>33</v>
      </c>
      <c r="AX373" s="13" t="s">
        <v>87</v>
      </c>
      <c r="AY373" s="247" t="s">
        <v>140</v>
      </c>
    </row>
    <row r="374" s="2" customFormat="1">
      <c r="A374" s="38"/>
      <c r="B374" s="39"/>
      <c r="C374" s="259" t="s">
        <v>570</v>
      </c>
      <c r="D374" s="259" t="s">
        <v>155</v>
      </c>
      <c r="E374" s="260" t="s">
        <v>571</v>
      </c>
      <c r="F374" s="261" t="s">
        <v>572</v>
      </c>
      <c r="G374" s="262" t="s">
        <v>145</v>
      </c>
      <c r="H374" s="263">
        <v>5.0999999999999996</v>
      </c>
      <c r="I374" s="264"/>
      <c r="J374" s="265">
        <f>ROUND(I374*H374,2)</f>
        <v>0</v>
      </c>
      <c r="K374" s="261" t="s">
        <v>159</v>
      </c>
      <c r="L374" s="44"/>
      <c r="M374" s="266" t="s">
        <v>1</v>
      </c>
      <c r="N374" s="267" t="s">
        <v>44</v>
      </c>
      <c r="O374" s="91"/>
      <c r="P374" s="228">
        <f>O374*H374</f>
        <v>0</v>
      </c>
      <c r="Q374" s="228">
        <v>0</v>
      </c>
      <c r="R374" s="228">
        <f>Q374*H374</f>
        <v>0</v>
      </c>
      <c r="S374" s="228">
        <v>0</v>
      </c>
      <c r="T374" s="229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0" t="s">
        <v>148</v>
      </c>
      <c r="AT374" s="230" t="s">
        <v>155</v>
      </c>
      <c r="AU374" s="230" t="s">
        <v>89</v>
      </c>
      <c r="AY374" s="17" t="s">
        <v>140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7" t="s">
        <v>87</v>
      </c>
      <c r="BK374" s="231">
        <f>ROUND(I374*H374,2)</f>
        <v>0</v>
      </c>
      <c r="BL374" s="17" t="s">
        <v>148</v>
      </c>
      <c r="BM374" s="230" t="s">
        <v>741</v>
      </c>
    </row>
    <row r="375" s="2" customFormat="1">
      <c r="A375" s="38"/>
      <c r="B375" s="39"/>
      <c r="C375" s="40"/>
      <c r="D375" s="232" t="s">
        <v>150</v>
      </c>
      <c r="E375" s="40"/>
      <c r="F375" s="233" t="s">
        <v>572</v>
      </c>
      <c r="G375" s="40"/>
      <c r="H375" s="40"/>
      <c r="I375" s="234"/>
      <c r="J375" s="40"/>
      <c r="K375" s="40"/>
      <c r="L375" s="44"/>
      <c r="M375" s="235"/>
      <c r="N375" s="236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150</v>
      </c>
      <c r="AU375" s="17" t="s">
        <v>89</v>
      </c>
    </row>
    <row r="376" s="13" customFormat="1">
      <c r="A376" s="13"/>
      <c r="B376" s="237"/>
      <c r="C376" s="238"/>
      <c r="D376" s="232" t="s">
        <v>151</v>
      </c>
      <c r="E376" s="239" t="s">
        <v>1</v>
      </c>
      <c r="F376" s="240" t="s">
        <v>742</v>
      </c>
      <c r="G376" s="238"/>
      <c r="H376" s="241">
        <v>5.0999999999999996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7" t="s">
        <v>151</v>
      </c>
      <c r="AU376" s="247" t="s">
        <v>89</v>
      </c>
      <c r="AV376" s="13" t="s">
        <v>89</v>
      </c>
      <c r="AW376" s="13" t="s">
        <v>33</v>
      </c>
      <c r="AX376" s="13" t="s">
        <v>87</v>
      </c>
      <c r="AY376" s="247" t="s">
        <v>140</v>
      </c>
    </row>
    <row r="377" s="12" customFormat="1" ht="22.8" customHeight="1">
      <c r="A377" s="12"/>
      <c r="B377" s="202"/>
      <c r="C377" s="203"/>
      <c r="D377" s="204" t="s">
        <v>78</v>
      </c>
      <c r="E377" s="216" t="s">
        <v>575</v>
      </c>
      <c r="F377" s="216" t="s">
        <v>576</v>
      </c>
      <c r="G377" s="203"/>
      <c r="H377" s="203"/>
      <c r="I377" s="206"/>
      <c r="J377" s="217">
        <f>BK377</f>
        <v>0</v>
      </c>
      <c r="K377" s="203"/>
      <c r="L377" s="208"/>
      <c r="M377" s="209"/>
      <c r="N377" s="210"/>
      <c r="O377" s="210"/>
      <c r="P377" s="211">
        <f>SUM(P378:P379)</f>
        <v>0</v>
      </c>
      <c r="Q377" s="210"/>
      <c r="R377" s="211">
        <f>SUM(R378:R379)</f>
        <v>0</v>
      </c>
      <c r="S377" s="210"/>
      <c r="T377" s="212">
        <f>SUM(T378:T379)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13" t="s">
        <v>87</v>
      </c>
      <c r="AT377" s="214" t="s">
        <v>78</v>
      </c>
      <c r="AU377" s="214" t="s">
        <v>87</v>
      </c>
      <c r="AY377" s="213" t="s">
        <v>140</v>
      </c>
      <c r="BK377" s="215">
        <f>SUM(BK378:BK379)</f>
        <v>0</v>
      </c>
    </row>
    <row r="378" s="2" customFormat="1" ht="21.75" customHeight="1">
      <c r="A378" s="38"/>
      <c r="B378" s="39"/>
      <c r="C378" s="259" t="s">
        <v>577</v>
      </c>
      <c r="D378" s="259" t="s">
        <v>155</v>
      </c>
      <c r="E378" s="260" t="s">
        <v>578</v>
      </c>
      <c r="F378" s="261" t="s">
        <v>579</v>
      </c>
      <c r="G378" s="262" t="s">
        <v>145</v>
      </c>
      <c r="H378" s="263">
        <v>377.52199999999999</v>
      </c>
      <c r="I378" s="264"/>
      <c r="J378" s="265">
        <f>ROUND(I378*H378,2)</f>
        <v>0</v>
      </c>
      <c r="K378" s="261" t="s">
        <v>159</v>
      </c>
      <c r="L378" s="44"/>
      <c r="M378" s="266" t="s">
        <v>1</v>
      </c>
      <c r="N378" s="267" t="s">
        <v>44</v>
      </c>
      <c r="O378" s="91"/>
      <c r="P378" s="228">
        <f>O378*H378</f>
        <v>0</v>
      </c>
      <c r="Q378" s="228">
        <v>0</v>
      </c>
      <c r="R378" s="228">
        <f>Q378*H378</f>
        <v>0</v>
      </c>
      <c r="S378" s="228">
        <v>0</v>
      </c>
      <c r="T378" s="229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0" t="s">
        <v>148</v>
      </c>
      <c r="AT378" s="230" t="s">
        <v>155</v>
      </c>
      <c r="AU378" s="230" t="s">
        <v>89</v>
      </c>
      <c r="AY378" s="17" t="s">
        <v>140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7" t="s">
        <v>87</v>
      </c>
      <c r="BK378" s="231">
        <f>ROUND(I378*H378,2)</f>
        <v>0</v>
      </c>
      <c r="BL378" s="17" t="s">
        <v>148</v>
      </c>
      <c r="BM378" s="230" t="s">
        <v>743</v>
      </c>
    </row>
    <row r="379" s="2" customFormat="1">
      <c r="A379" s="38"/>
      <c r="B379" s="39"/>
      <c r="C379" s="40"/>
      <c r="D379" s="232" t="s">
        <v>150</v>
      </c>
      <c r="E379" s="40"/>
      <c r="F379" s="233" t="s">
        <v>581</v>
      </c>
      <c r="G379" s="40"/>
      <c r="H379" s="40"/>
      <c r="I379" s="234"/>
      <c r="J379" s="40"/>
      <c r="K379" s="40"/>
      <c r="L379" s="44"/>
      <c r="M379" s="235"/>
      <c r="N379" s="236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150</v>
      </c>
      <c r="AU379" s="17" t="s">
        <v>89</v>
      </c>
    </row>
    <row r="380" s="12" customFormat="1" ht="25.92" customHeight="1">
      <c r="A380" s="12"/>
      <c r="B380" s="202"/>
      <c r="C380" s="203"/>
      <c r="D380" s="204" t="s">
        <v>78</v>
      </c>
      <c r="E380" s="205" t="s">
        <v>142</v>
      </c>
      <c r="F380" s="205" t="s">
        <v>582</v>
      </c>
      <c r="G380" s="203"/>
      <c r="H380" s="203"/>
      <c r="I380" s="206"/>
      <c r="J380" s="207">
        <f>BK380</f>
        <v>0</v>
      </c>
      <c r="K380" s="203"/>
      <c r="L380" s="208"/>
      <c r="M380" s="209"/>
      <c r="N380" s="210"/>
      <c r="O380" s="210"/>
      <c r="P380" s="211">
        <f>P381</f>
        <v>0</v>
      </c>
      <c r="Q380" s="210"/>
      <c r="R380" s="211">
        <f>R381</f>
        <v>0.00440895</v>
      </c>
      <c r="S380" s="210"/>
      <c r="T380" s="212">
        <f>T381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13" t="s">
        <v>163</v>
      </c>
      <c r="AT380" s="214" t="s">
        <v>78</v>
      </c>
      <c r="AU380" s="214" t="s">
        <v>79</v>
      </c>
      <c r="AY380" s="213" t="s">
        <v>140</v>
      </c>
      <c r="BK380" s="215">
        <f>BK381</f>
        <v>0</v>
      </c>
    </row>
    <row r="381" s="12" customFormat="1" ht="22.8" customHeight="1">
      <c r="A381" s="12"/>
      <c r="B381" s="202"/>
      <c r="C381" s="203"/>
      <c r="D381" s="204" t="s">
        <v>78</v>
      </c>
      <c r="E381" s="216" t="s">
        <v>583</v>
      </c>
      <c r="F381" s="216" t="s">
        <v>584</v>
      </c>
      <c r="G381" s="203"/>
      <c r="H381" s="203"/>
      <c r="I381" s="206"/>
      <c r="J381" s="217">
        <f>BK381</f>
        <v>0</v>
      </c>
      <c r="K381" s="203"/>
      <c r="L381" s="208"/>
      <c r="M381" s="209"/>
      <c r="N381" s="210"/>
      <c r="O381" s="210"/>
      <c r="P381" s="211">
        <f>SUM(P382:P389)</f>
        <v>0</v>
      </c>
      <c r="Q381" s="210"/>
      <c r="R381" s="211">
        <f>SUM(R382:R389)</f>
        <v>0.00440895</v>
      </c>
      <c r="S381" s="210"/>
      <c r="T381" s="212">
        <f>SUM(T382:T389)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3" t="s">
        <v>163</v>
      </c>
      <c r="AT381" s="214" t="s">
        <v>78</v>
      </c>
      <c r="AU381" s="214" t="s">
        <v>87</v>
      </c>
      <c r="AY381" s="213" t="s">
        <v>140</v>
      </c>
      <c r="BK381" s="215">
        <f>SUM(BK382:BK389)</f>
        <v>0</v>
      </c>
    </row>
    <row r="382" s="2" customFormat="1" ht="16.5" customHeight="1">
      <c r="A382" s="38"/>
      <c r="B382" s="39"/>
      <c r="C382" s="218" t="s">
        <v>585</v>
      </c>
      <c r="D382" s="218" t="s">
        <v>142</v>
      </c>
      <c r="E382" s="219" t="s">
        <v>586</v>
      </c>
      <c r="F382" s="220" t="s">
        <v>587</v>
      </c>
      <c r="G382" s="221" t="s">
        <v>183</v>
      </c>
      <c r="H382" s="222">
        <v>23.204999999999998</v>
      </c>
      <c r="I382" s="223"/>
      <c r="J382" s="224">
        <f>ROUND(I382*H382,2)</f>
        <v>0</v>
      </c>
      <c r="K382" s="220" t="s">
        <v>1</v>
      </c>
      <c r="L382" s="225"/>
      <c r="M382" s="226" t="s">
        <v>1</v>
      </c>
      <c r="N382" s="227" t="s">
        <v>44</v>
      </c>
      <c r="O382" s="91"/>
      <c r="P382" s="228">
        <f>O382*H382</f>
        <v>0</v>
      </c>
      <c r="Q382" s="228">
        <v>0.00019000000000000001</v>
      </c>
      <c r="R382" s="228">
        <f>Q382*H382</f>
        <v>0.00440895</v>
      </c>
      <c r="S382" s="228">
        <v>0</v>
      </c>
      <c r="T382" s="229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0" t="s">
        <v>588</v>
      </c>
      <c r="AT382" s="230" t="s">
        <v>142</v>
      </c>
      <c r="AU382" s="230" t="s">
        <v>89</v>
      </c>
      <c r="AY382" s="17" t="s">
        <v>140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7" t="s">
        <v>87</v>
      </c>
      <c r="BK382" s="231">
        <f>ROUND(I382*H382,2)</f>
        <v>0</v>
      </c>
      <c r="BL382" s="17" t="s">
        <v>588</v>
      </c>
      <c r="BM382" s="230" t="s">
        <v>744</v>
      </c>
    </row>
    <row r="383" s="2" customFormat="1">
      <c r="A383" s="38"/>
      <c r="B383" s="39"/>
      <c r="C383" s="40"/>
      <c r="D383" s="232" t="s">
        <v>150</v>
      </c>
      <c r="E383" s="40"/>
      <c r="F383" s="233" t="s">
        <v>587</v>
      </c>
      <c r="G383" s="40"/>
      <c r="H383" s="40"/>
      <c r="I383" s="234"/>
      <c r="J383" s="40"/>
      <c r="K383" s="40"/>
      <c r="L383" s="44"/>
      <c r="M383" s="235"/>
      <c r="N383" s="236"/>
      <c r="O383" s="91"/>
      <c r="P383" s="91"/>
      <c r="Q383" s="91"/>
      <c r="R383" s="91"/>
      <c r="S383" s="91"/>
      <c r="T383" s="92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150</v>
      </c>
      <c r="AU383" s="17" t="s">
        <v>89</v>
      </c>
    </row>
    <row r="384" s="13" customFormat="1">
      <c r="A384" s="13"/>
      <c r="B384" s="237"/>
      <c r="C384" s="238"/>
      <c r="D384" s="232" t="s">
        <v>151</v>
      </c>
      <c r="E384" s="239" t="s">
        <v>1</v>
      </c>
      <c r="F384" s="240" t="s">
        <v>745</v>
      </c>
      <c r="G384" s="238"/>
      <c r="H384" s="241">
        <v>23.204999999999998</v>
      </c>
      <c r="I384" s="242"/>
      <c r="J384" s="238"/>
      <c r="K384" s="238"/>
      <c r="L384" s="243"/>
      <c r="M384" s="244"/>
      <c r="N384" s="245"/>
      <c r="O384" s="245"/>
      <c r="P384" s="245"/>
      <c r="Q384" s="245"/>
      <c r="R384" s="245"/>
      <c r="S384" s="245"/>
      <c r="T384" s="24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7" t="s">
        <v>151</v>
      </c>
      <c r="AU384" s="247" t="s">
        <v>89</v>
      </c>
      <c r="AV384" s="13" t="s">
        <v>89</v>
      </c>
      <c r="AW384" s="13" t="s">
        <v>33</v>
      </c>
      <c r="AX384" s="13" t="s">
        <v>87</v>
      </c>
      <c r="AY384" s="247" t="s">
        <v>140</v>
      </c>
    </row>
    <row r="385" s="2" customFormat="1" ht="16.5" customHeight="1">
      <c r="A385" s="38"/>
      <c r="B385" s="39"/>
      <c r="C385" s="259" t="s">
        <v>591</v>
      </c>
      <c r="D385" s="259" t="s">
        <v>155</v>
      </c>
      <c r="E385" s="260" t="s">
        <v>592</v>
      </c>
      <c r="F385" s="261" t="s">
        <v>593</v>
      </c>
      <c r="G385" s="262" t="s">
        <v>183</v>
      </c>
      <c r="H385" s="263">
        <v>22.100000000000001</v>
      </c>
      <c r="I385" s="264"/>
      <c r="J385" s="265">
        <f>ROUND(I385*H385,2)</f>
        <v>0</v>
      </c>
      <c r="K385" s="261" t="s">
        <v>146</v>
      </c>
      <c r="L385" s="44"/>
      <c r="M385" s="266" t="s">
        <v>1</v>
      </c>
      <c r="N385" s="267" t="s">
        <v>44</v>
      </c>
      <c r="O385" s="91"/>
      <c r="P385" s="228">
        <f>O385*H385</f>
        <v>0</v>
      </c>
      <c r="Q385" s="228">
        <v>0</v>
      </c>
      <c r="R385" s="228">
        <f>Q385*H385</f>
        <v>0</v>
      </c>
      <c r="S385" s="228">
        <v>0</v>
      </c>
      <c r="T385" s="229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0" t="s">
        <v>514</v>
      </c>
      <c r="AT385" s="230" t="s">
        <v>155</v>
      </c>
      <c r="AU385" s="230" t="s">
        <v>89</v>
      </c>
      <c r="AY385" s="17" t="s">
        <v>140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7" t="s">
        <v>87</v>
      </c>
      <c r="BK385" s="231">
        <f>ROUND(I385*H385,2)</f>
        <v>0</v>
      </c>
      <c r="BL385" s="17" t="s">
        <v>514</v>
      </c>
      <c r="BM385" s="230" t="s">
        <v>746</v>
      </c>
    </row>
    <row r="386" s="2" customFormat="1">
      <c r="A386" s="38"/>
      <c r="B386" s="39"/>
      <c r="C386" s="40"/>
      <c r="D386" s="232" t="s">
        <v>150</v>
      </c>
      <c r="E386" s="40"/>
      <c r="F386" s="233" t="s">
        <v>595</v>
      </c>
      <c r="G386" s="40"/>
      <c r="H386" s="40"/>
      <c r="I386" s="234"/>
      <c r="J386" s="40"/>
      <c r="K386" s="40"/>
      <c r="L386" s="44"/>
      <c r="M386" s="235"/>
      <c r="N386" s="236"/>
      <c r="O386" s="91"/>
      <c r="P386" s="91"/>
      <c r="Q386" s="91"/>
      <c r="R386" s="91"/>
      <c r="S386" s="91"/>
      <c r="T386" s="92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150</v>
      </c>
      <c r="AU386" s="17" t="s">
        <v>89</v>
      </c>
    </row>
    <row r="387" s="13" customFormat="1">
      <c r="A387" s="13"/>
      <c r="B387" s="237"/>
      <c r="C387" s="238"/>
      <c r="D387" s="232" t="s">
        <v>151</v>
      </c>
      <c r="E387" s="239" t="s">
        <v>1</v>
      </c>
      <c r="F387" s="240" t="s">
        <v>747</v>
      </c>
      <c r="G387" s="238"/>
      <c r="H387" s="241">
        <v>10.1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7" t="s">
        <v>151</v>
      </c>
      <c r="AU387" s="247" t="s">
        <v>89</v>
      </c>
      <c r="AV387" s="13" t="s">
        <v>89</v>
      </c>
      <c r="AW387" s="13" t="s">
        <v>33</v>
      </c>
      <c r="AX387" s="13" t="s">
        <v>79</v>
      </c>
      <c r="AY387" s="247" t="s">
        <v>140</v>
      </c>
    </row>
    <row r="388" s="13" customFormat="1">
      <c r="A388" s="13"/>
      <c r="B388" s="237"/>
      <c r="C388" s="238"/>
      <c r="D388" s="232" t="s">
        <v>151</v>
      </c>
      <c r="E388" s="239" t="s">
        <v>1</v>
      </c>
      <c r="F388" s="240" t="s">
        <v>748</v>
      </c>
      <c r="G388" s="238"/>
      <c r="H388" s="241">
        <v>12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7" t="s">
        <v>151</v>
      </c>
      <c r="AU388" s="247" t="s">
        <v>89</v>
      </c>
      <c r="AV388" s="13" t="s">
        <v>89</v>
      </c>
      <c r="AW388" s="13" t="s">
        <v>33</v>
      </c>
      <c r="AX388" s="13" t="s">
        <v>79</v>
      </c>
      <c r="AY388" s="247" t="s">
        <v>140</v>
      </c>
    </row>
    <row r="389" s="14" customFormat="1">
      <c r="A389" s="14"/>
      <c r="B389" s="248"/>
      <c r="C389" s="249"/>
      <c r="D389" s="232" t="s">
        <v>151</v>
      </c>
      <c r="E389" s="250" t="s">
        <v>1</v>
      </c>
      <c r="F389" s="251" t="s">
        <v>154</v>
      </c>
      <c r="G389" s="249"/>
      <c r="H389" s="252">
        <v>22.100000000000001</v>
      </c>
      <c r="I389" s="253"/>
      <c r="J389" s="249"/>
      <c r="K389" s="249"/>
      <c r="L389" s="254"/>
      <c r="M389" s="255"/>
      <c r="N389" s="256"/>
      <c r="O389" s="256"/>
      <c r="P389" s="256"/>
      <c r="Q389" s="256"/>
      <c r="R389" s="256"/>
      <c r="S389" s="256"/>
      <c r="T389" s="257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8" t="s">
        <v>151</v>
      </c>
      <c r="AU389" s="258" t="s">
        <v>89</v>
      </c>
      <c r="AV389" s="14" t="s">
        <v>148</v>
      </c>
      <c r="AW389" s="14" t="s">
        <v>33</v>
      </c>
      <c r="AX389" s="14" t="s">
        <v>87</v>
      </c>
      <c r="AY389" s="258" t="s">
        <v>140</v>
      </c>
    </row>
    <row r="390" s="12" customFormat="1" ht="25.92" customHeight="1">
      <c r="A390" s="12"/>
      <c r="B390" s="202"/>
      <c r="C390" s="203"/>
      <c r="D390" s="204" t="s">
        <v>78</v>
      </c>
      <c r="E390" s="205" t="s">
        <v>104</v>
      </c>
      <c r="F390" s="205" t="s">
        <v>598</v>
      </c>
      <c r="G390" s="203"/>
      <c r="H390" s="203"/>
      <c r="I390" s="206"/>
      <c r="J390" s="207">
        <f>BK390</f>
        <v>0</v>
      </c>
      <c r="K390" s="203"/>
      <c r="L390" s="208"/>
      <c r="M390" s="209"/>
      <c r="N390" s="210"/>
      <c r="O390" s="210"/>
      <c r="P390" s="211">
        <f>P391</f>
        <v>0</v>
      </c>
      <c r="Q390" s="210"/>
      <c r="R390" s="211">
        <f>R391</f>
        <v>0</v>
      </c>
      <c r="S390" s="210"/>
      <c r="T390" s="212">
        <f>T391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13" t="s">
        <v>174</v>
      </c>
      <c r="AT390" s="214" t="s">
        <v>78</v>
      </c>
      <c r="AU390" s="214" t="s">
        <v>79</v>
      </c>
      <c r="AY390" s="213" t="s">
        <v>140</v>
      </c>
      <c r="BK390" s="215">
        <f>BK391</f>
        <v>0</v>
      </c>
    </row>
    <row r="391" s="12" customFormat="1" ht="22.8" customHeight="1">
      <c r="A391" s="12"/>
      <c r="B391" s="202"/>
      <c r="C391" s="203"/>
      <c r="D391" s="204" t="s">
        <v>78</v>
      </c>
      <c r="E391" s="216" t="s">
        <v>599</v>
      </c>
      <c r="F391" s="216" t="s">
        <v>600</v>
      </c>
      <c r="G391" s="203"/>
      <c r="H391" s="203"/>
      <c r="I391" s="206"/>
      <c r="J391" s="217">
        <f>BK391</f>
        <v>0</v>
      </c>
      <c r="K391" s="203"/>
      <c r="L391" s="208"/>
      <c r="M391" s="209"/>
      <c r="N391" s="210"/>
      <c r="O391" s="210"/>
      <c r="P391" s="211">
        <f>SUM(P392:P393)</f>
        <v>0</v>
      </c>
      <c r="Q391" s="210"/>
      <c r="R391" s="211">
        <f>SUM(R392:R393)</f>
        <v>0</v>
      </c>
      <c r="S391" s="210"/>
      <c r="T391" s="212">
        <f>SUM(T392:T393)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13" t="s">
        <v>174</v>
      </c>
      <c r="AT391" s="214" t="s">
        <v>78</v>
      </c>
      <c r="AU391" s="214" t="s">
        <v>87</v>
      </c>
      <c r="AY391" s="213" t="s">
        <v>140</v>
      </c>
      <c r="BK391" s="215">
        <f>SUM(BK392:BK393)</f>
        <v>0</v>
      </c>
    </row>
    <row r="392" s="2" customFormat="1" ht="16.5" customHeight="1">
      <c r="A392" s="38"/>
      <c r="B392" s="39"/>
      <c r="C392" s="259" t="s">
        <v>601</v>
      </c>
      <c r="D392" s="259" t="s">
        <v>155</v>
      </c>
      <c r="E392" s="260" t="s">
        <v>602</v>
      </c>
      <c r="F392" s="261" t="s">
        <v>603</v>
      </c>
      <c r="G392" s="262" t="s">
        <v>604</v>
      </c>
      <c r="H392" s="263">
        <v>2</v>
      </c>
      <c r="I392" s="264"/>
      <c r="J392" s="265">
        <f>ROUND(I392*H392,2)</f>
        <v>0</v>
      </c>
      <c r="K392" s="261" t="s">
        <v>146</v>
      </c>
      <c r="L392" s="44"/>
      <c r="M392" s="266" t="s">
        <v>1</v>
      </c>
      <c r="N392" s="267" t="s">
        <v>44</v>
      </c>
      <c r="O392" s="91"/>
      <c r="P392" s="228">
        <f>O392*H392</f>
        <v>0</v>
      </c>
      <c r="Q392" s="228">
        <v>0</v>
      </c>
      <c r="R392" s="228">
        <f>Q392*H392</f>
        <v>0</v>
      </c>
      <c r="S392" s="228">
        <v>0</v>
      </c>
      <c r="T392" s="229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30" t="s">
        <v>605</v>
      </c>
      <c r="AT392" s="230" t="s">
        <v>155</v>
      </c>
      <c r="AU392" s="230" t="s">
        <v>89</v>
      </c>
      <c r="AY392" s="17" t="s">
        <v>140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7" t="s">
        <v>87</v>
      </c>
      <c r="BK392" s="231">
        <f>ROUND(I392*H392,2)</f>
        <v>0</v>
      </c>
      <c r="BL392" s="17" t="s">
        <v>605</v>
      </c>
      <c r="BM392" s="230" t="s">
        <v>749</v>
      </c>
    </row>
    <row r="393" s="2" customFormat="1">
      <c r="A393" s="38"/>
      <c r="B393" s="39"/>
      <c r="C393" s="40"/>
      <c r="D393" s="232" t="s">
        <v>150</v>
      </c>
      <c r="E393" s="40"/>
      <c r="F393" s="233" t="s">
        <v>603</v>
      </c>
      <c r="G393" s="40"/>
      <c r="H393" s="40"/>
      <c r="I393" s="234"/>
      <c r="J393" s="40"/>
      <c r="K393" s="40"/>
      <c r="L393" s="44"/>
      <c r="M393" s="281"/>
      <c r="N393" s="282"/>
      <c r="O393" s="283"/>
      <c r="P393" s="283"/>
      <c r="Q393" s="283"/>
      <c r="R393" s="283"/>
      <c r="S393" s="283"/>
      <c r="T393" s="284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150</v>
      </c>
      <c r="AU393" s="17" t="s">
        <v>89</v>
      </c>
    </row>
    <row r="394" s="2" customFormat="1" ht="6.96" customHeight="1">
      <c r="A394" s="38"/>
      <c r="B394" s="66"/>
      <c r="C394" s="67"/>
      <c r="D394" s="67"/>
      <c r="E394" s="67"/>
      <c r="F394" s="67"/>
      <c r="G394" s="67"/>
      <c r="H394" s="67"/>
      <c r="I394" s="67"/>
      <c r="J394" s="67"/>
      <c r="K394" s="67"/>
      <c r="L394" s="44"/>
      <c r="M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</row>
  </sheetData>
  <sheetProtection sheet="1" autoFilter="0" formatColumns="0" formatRows="0" objects="1" scenarios="1" spinCount="100000" saltValue="Qa3JySgcCAq5YhWMdbZX/VeQQx+/96cQYAwLY07/JiatzUAliZVjTKDd96/dEP3wY6EEX3RUPIR3mow+ggfWig==" hashValue="ZgjaGMyXQxhE8gHt2IdLxmoROQuZbqGceVRW70S1quoDK9Ff5inU0vb30YLXcceSJQqQ6cDvDJlaJ+wjHiEgSA==" algorithmName="SHA-512" password="CC35"/>
  <autoFilter ref="C126:K393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106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Rozšíření parkovacích míst mezi bytovými domy ul. Vinohradská, Litvínov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750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19. 1. 2021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ROUND((SUM(BE127:BE401)),  2)</f>
        <v>0</v>
      </c>
      <c r="G33" s="38"/>
      <c r="H33" s="38"/>
      <c r="I33" s="155">
        <v>0.20999999999999999</v>
      </c>
      <c r="J33" s="154">
        <f>ROUND(((SUM(BE127:BE401))*I33),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ROUND((SUM(BF127:BF401)),  2)</f>
        <v>0</v>
      </c>
      <c r="G34" s="38"/>
      <c r="H34" s="38"/>
      <c r="I34" s="155">
        <v>0.14999999999999999</v>
      </c>
      <c r="J34" s="154">
        <f>ROUND(((SUM(BF127:BF401))*I34),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ROUND((SUM(BG127:BG401)),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ROUND((SUM(BH127:BH401)),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ROUND((SUM(BI127:BI401)),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Rozšíření parkovacích míst mezi bytovými domy ul. Vinohradská, Litvínov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A3 - Objekty pozemních komunikací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město Litvínov</v>
      </c>
      <c r="G89" s="40"/>
      <c r="H89" s="40"/>
      <c r="I89" s="32" t="s">
        <v>22</v>
      </c>
      <c r="J89" s="79" t="str">
        <f>IF(J12="","",J12)</f>
        <v>19. 1. 2021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Litvínov, Náměstí Míru 11, 43601 Litvínov</v>
      </c>
      <c r="G91" s="40"/>
      <c r="H91" s="40"/>
      <c r="I91" s="32" t="s">
        <v>31</v>
      </c>
      <c r="J91" s="36" t="str">
        <f>E21</f>
        <v xml:space="preserve">Ing. Ota Vettermann ČKAIT  0402018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110</v>
      </c>
      <c r="D94" s="176"/>
      <c r="E94" s="176"/>
      <c r="F94" s="176"/>
      <c r="G94" s="176"/>
      <c r="H94" s="176"/>
      <c r="I94" s="176"/>
      <c r="J94" s="177" t="s">
        <v>111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112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113</v>
      </c>
    </row>
    <row r="97" s="9" customFormat="1" ht="24.96" customHeight="1">
      <c r="A97" s="9"/>
      <c r="B97" s="179"/>
      <c r="C97" s="180"/>
      <c r="D97" s="181" t="s">
        <v>114</v>
      </c>
      <c r="E97" s="182"/>
      <c r="F97" s="182"/>
      <c r="G97" s="182"/>
      <c r="H97" s="182"/>
      <c r="I97" s="182"/>
      <c r="J97" s="183">
        <f>J128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115</v>
      </c>
      <c r="E98" s="188"/>
      <c r="F98" s="188"/>
      <c r="G98" s="188"/>
      <c r="H98" s="188"/>
      <c r="I98" s="188"/>
      <c r="J98" s="189">
        <f>J129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116</v>
      </c>
      <c r="E99" s="188"/>
      <c r="F99" s="188"/>
      <c r="G99" s="188"/>
      <c r="H99" s="188"/>
      <c r="I99" s="188"/>
      <c r="J99" s="189">
        <f>J234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117</v>
      </c>
      <c r="E100" s="188"/>
      <c r="F100" s="188"/>
      <c r="G100" s="188"/>
      <c r="H100" s="188"/>
      <c r="I100" s="188"/>
      <c r="J100" s="189">
        <f>J241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118</v>
      </c>
      <c r="E101" s="188"/>
      <c r="F101" s="188"/>
      <c r="G101" s="188"/>
      <c r="H101" s="188"/>
      <c r="I101" s="188"/>
      <c r="J101" s="189">
        <f>J291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119</v>
      </c>
      <c r="E102" s="188"/>
      <c r="F102" s="188"/>
      <c r="G102" s="188"/>
      <c r="H102" s="188"/>
      <c r="I102" s="188"/>
      <c r="J102" s="189">
        <f>J367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120</v>
      </c>
      <c r="E103" s="188"/>
      <c r="F103" s="188"/>
      <c r="G103" s="188"/>
      <c r="H103" s="188"/>
      <c r="I103" s="188"/>
      <c r="J103" s="189">
        <f>J385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121</v>
      </c>
      <c r="E104" s="182"/>
      <c r="F104" s="182"/>
      <c r="G104" s="182"/>
      <c r="H104" s="182"/>
      <c r="I104" s="182"/>
      <c r="J104" s="183">
        <f>J388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5"/>
      <c r="C105" s="186"/>
      <c r="D105" s="187" t="s">
        <v>122</v>
      </c>
      <c r="E105" s="188"/>
      <c r="F105" s="188"/>
      <c r="G105" s="188"/>
      <c r="H105" s="188"/>
      <c r="I105" s="188"/>
      <c r="J105" s="189">
        <f>J389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9"/>
      <c r="C106" s="180"/>
      <c r="D106" s="181" t="s">
        <v>123</v>
      </c>
      <c r="E106" s="182"/>
      <c r="F106" s="182"/>
      <c r="G106" s="182"/>
      <c r="H106" s="182"/>
      <c r="I106" s="182"/>
      <c r="J106" s="183">
        <f>J398</f>
        <v>0</v>
      </c>
      <c r="K106" s="180"/>
      <c r="L106" s="18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5"/>
      <c r="C107" s="186"/>
      <c r="D107" s="187" t="s">
        <v>124</v>
      </c>
      <c r="E107" s="188"/>
      <c r="F107" s="188"/>
      <c r="G107" s="188"/>
      <c r="H107" s="188"/>
      <c r="I107" s="188"/>
      <c r="J107" s="189">
        <f>J399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125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4" t="str">
        <f>E7</f>
        <v>Rozšíření parkovacích míst mezi bytovými domy ul. Vinohradská, Litvínov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107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A3 - Objekty pozemních komunikací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město Litvínov</v>
      </c>
      <c r="G121" s="40"/>
      <c r="H121" s="40"/>
      <c r="I121" s="32" t="s">
        <v>22</v>
      </c>
      <c r="J121" s="79" t="str">
        <f>IF(J12="","",J12)</f>
        <v>19. 1. 2021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24</v>
      </c>
      <c r="D123" s="40"/>
      <c r="E123" s="40"/>
      <c r="F123" s="27" t="str">
        <f>E15</f>
        <v>Město Litvínov, Náměstí Míru 11, 43601 Litvínov</v>
      </c>
      <c r="G123" s="40"/>
      <c r="H123" s="40"/>
      <c r="I123" s="32" t="s">
        <v>31</v>
      </c>
      <c r="J123" s="36" t="str">
        <f>E21</f>
        <v xml:space="preserve">Ing. Ota Vettermann ČKAIT  0402018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29</v>
      </c>
      <c r="D124" s="40"/>
      <c r="E124" s="40"/>
      <c r="F124" s="27" t="str">
        <f>IF(E18="","",E18)</f>
        <v>Vyplň údaj</v>
      </c>
      <c r="G124" s="40"/>
      <c r="H124" s="40"/>
      <c r="I124" s="32" t="s">
        <v>34</v>
      </c>
      <c r="J124" s="36" t="str">
        <f>E24</f>
        <v>MESSOR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1"/>
      <c r="B126" s="192"/>
      <c r="C126" s="193" t="s">
        <v>126</v>
      </c>
      <c r="D126" s="194" t="s">
        <v>64</v>
      </c>
      <c r="E126" s="194" t="s">
        <v>60</v>
      </c>
      <c r="F126" s="194" t="s">
        <v>61</v>
      </c>
      <c r="G126" s="194" t="s">
        <v>127</v>
      </c>
      <c r="H126" s="194" t="s">
        <v>128</v>
      </c>
      <c r="I126" s="194" t="s">
        <v>129</v>
      </c>
      <c r="J126" s="194" t="s">
        <v>111</v>
      </c>
      <c r="K126" s="195" t="s">
        <v>130</v>
      </c>
      <c r="L126" s="196"/>
      <c r="M126" s="100" t="s">
        <v>1</v>
      </c>
      <c r="N126" s="101" t="s">
        <v>43</v>
      </c>
      <c r="O126" s="101" t="s">
        <v>131</v>
      </c>
      <c r="P126" s="101" t="s">
        <v>132</v>
      </c>
      <c r="Q126" s="101" t="s">
        <v>133</v>
      </c>
      <c r="R126" s="101" t="s">
        <v>134</v>
      </c>
      <c r="S126" s="101" t="s">
        <v>135</v>
      </c>
      <c r="T126" s="102" t="s">
        <v>136</v>
      </c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</row>
    <row r="127" s="2" customFormat="1" ht="22.8" customHeight="1">
      <c r="A127" s="38"/>
      <c r="B127" s="39"/>
      <c r="C127" s="107" t="s">
        <v>137</v>
      </c>
      <c r="D127" s="40"/>
      <c r="E127" s="40"/>
      <c r="F127" s="40"/>
      <c r="G127" s="40"/>
      <c r="H127" s="40"/>
      <c r="I127" s="40"/>
      <c r="J127" s="197">
        <f>BK127</f>
        <v>0</v>
      </c>
      <c r="K127" s="40"/>
      <c r="L127" s="44"/>
      <c r="M127" s="103"/>
      <c r="N127" s="198"/>
      <c r="O127" s="104"/>
      <c r="P127" s="199">
        <f>P128+P388+P398</f>
        <v>0</v>
      </c>
      <c r="Q127" s="104"/>
      <c r="R127" s="199">
        <f>R128+R388+R398</f>
        <v>320.13604664999997</v>
      </c>
      <c r="S127" s="104"/>
      <c r="T127" s="200">
        <f>T128+T388+T398</f>
        <v>78.422249999999991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78</v>
      </c>
      <c r="AU127" s="17" t="s">
        <v>113</v>
      </c>
      <c r="BK127" s="201">
        <f>BK128+BK388+BK398</f>
        <v>0</v>
      </c>
    </row>
    <row r="128" s="12" customFormat="1" ht="25.92" customHeight="1">
      <c r="A128" s="12"/>
      <c r="B128" s="202"/>
      <c r="C128" s="203"/>
      <c r="D128" s="204" t="s">
        <v>78</v>
      </c>
      <c r="E128" s="205" t="s">
        <v>138</v>
      </c>
      <c r="F128" s="205" t="s">
        <v>139</v>
      </c>
      <c r="G128" s="203"/>
      <c r="H128" s="203"/>
      <c r="I128" s="206"/>
      <c r="J128" s="207">
        <f>BK128</f>
        <v>0</v>
      </c>
      <c r="K128" s="203"/>
      <c r="L128" s="208"/>
      <c r="M128" s="209"/>
      <c r="N128" s="210"/>
      <c r="O128" s="210"/>
      <c r="P128" s="211">
        <f>P129+P234+P241+P291+P367+P385</f>
        <v>0</v>
      </c>
      <c r="Q128" s="210"/>
      <c r="R128" s="211">
        <f>R129+R234+R241+R291+R367+R385</f>
        <v>320.13235589999999</v>
      </c>
      <c r="S128" s="210"/>
      <c r="T128" s="212">
        <f>T129+T234+T241+T291+T367+T385</f>
        <v>78.422249999999991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87</v>
      </c>
      <c r="AT128" s="214" t="s">
        <v>78</v>
      </c>
      <c r="AU128" s="214" t="s">
        <v>79</v>
      </c>
      <c r="AY128" s="213" t="s">
        <v>140</v>
      </c>
      <c r="BK128" s="215">
        <f>BK129+BK234+BK241+BK291+BK367+BK385</f>
        <v>0</v>
      </c>
    </row>
    <row r="129" s="12" customFormat="1" ht="22.8" customHeight="1">
      <c r="A129" s="12"/>
      <c r="B129" s="202"/>
      <c r="C129" s="203"/>
      <c r="D129" s="204" t="s">
        <v>78</v>
      </c>
      <c r="E129" s="216" t="s">
        <v>87</v>
      </c>
      <c r="F129" s="216" t="s">
        <v>141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SUM(P130:P233)</f>
        <v>0</v>
      </c>
      <c r="Q129" s="210"/>
      <c r="R129" s="211">
        <f>SUM(R130:R233)</f>
        <v>132.111242</v>
      </c>
      <c r="S129" s="210"/>
      <c r="T129" s="212">
        <f>SUM(T130:T233)</f>
        <v>73.462249999999997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87</v>
      </c>
      <c r="AT129" s="214" t="s">
        <v>78</v>
      </c>
      <c r="AU129" s="214" t="s">
        <v>87</v>
      </c>
      <c r="AY129" s="213" t="s">
        <v>140</v>
      </c>
      <c r="BK129" s="215">
        <f>SUM(BK130:BK233)</f>
        <v>0</v>
      </c>
    </row>
    <row r="130" s="2" customFormat="1" ht="16.5" customHeight="1">
      <c r="A130" s="38"/>
      <c r="B130" s="39"/>
      <c r="C130" s="218" t="s">
        <v>87</v>
      </c>
      <c r="D130" s="218" t="s">
        <v>142</v>
      </c>
      <c r="E130" s="219" t="s">
        <v>143</v>
      </c>
      <c r="F130" s="220" t="s">
        <v>144</v>
      </c>
      <c r="G130" s="221" t="s">
        <v>145</v>
      </c>
      <c r="H130" s="222">
        <v>54.863</v>
      </c>
      <c r="I130" s="223"/>
      <c r="J130" s="224">
        <f>ROUND(I130*H130,2)</f>
        <v>0</v>
      </c>
      <c r="K130" s="220" t="s">
        <v>146</v>
      </c>
      <c r="L130" s="225"/>
      <c r="M130" s="226" t="s">
        <v>1</v>
      </c>
      <c r="N130" s="227" t="s">
        <v>44</v>
      </c>
      <c r="O130" s="91"/>
      <c r="P130" s="228">
        <f>O130*H130</f>
        <v>0</v>
      </c>
      <c r="Q130" s="228">
        <v>1</v>
      </c>
      <c r="R130" s="228">
        <f>Q130*H130</f>
        <v>54.863</v>
      </c>
      <c r="S130" s="228">
        <v>0</v>
      </c>
      <c r="T130" s="22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0" t="s">
        <v>147</v>
      </c>
      <c r="AT130" s="230" t="s">
        <v>142</v>
      </c>
      <c r="AU130" s="230" t="s">
        <v>89</v>
      </c>
      <c r="AY130" s="17" t="s">
        <v>140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7" t="s">
        <v>87</v>
      </c>
      <c r="BK130" s="231">
        <f>ROUND(I130*H130,2)</f>
        <v>0</v>
      </c>
      <c r="BL130" s="17" t="s">
        <v>148</v>
      </c>
      <c r="BM130" s="230" t="s">
        <v>751</v>
      </c>
    </row>
    <row r="131" s="2" customFormat="1">
      <c r="A131" s="38"/>
      <c r="B131" s="39"/>
      <c r="C131" s="40"/>
      <c r="D131" s="232" t="s">
        <v>150</v>
      </c>
      <c r="E131" s="40"/>
      <c r="F131" s="233" t="s">
        <v>144</v>
      </c>
      <c r="G131" s="40"/>
      <c r="H131" s="40"/>
      <c r="I131" s="234"/>
      <c r="J131" s="40"/>
      <c r="K131" s="40"/>
      <c r="L131" s="44"/>
      <c r="M131" s="235"/>
      <c r="N131" s="236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150</v>
      </c>
      <c r="AU131" s="17" t="s">
        <v>89</v>
      </c>
    </row>
    <row r="132" s="13" customFormat="1">
      <c r="A132" s="13"/>
      <c r="B132" s="237"/>
      <c r="C132" s="238"/>
      <c r="D132" s="232" t="s">
        <v>151</v>
      </c>
      <c r="E132" s="239" t="s">
        <v>1</v>
      </c>
      <c r="F132" s="240" t="s">
        <v>152</v>
      </c>
      <c r="G132" s="238"/>
      <c r="H132" s="241">
        <v>1.6499999999999999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151</v>
      </c>
      <c r="AU132" s="247" t="s">
        <v>89</v>
      </c>
      <c r="AV132" s="13" t="s">
        <v>89</v>
      </c>
      <c r="AW132" s="13" t="s">
        <v>33</v>
      </c>
      <c r="AX132" s="13" t="s">
        <v>79</v>
      </c>
      <c r="AY132" s="247" t="s">
        <v>140</v>
      </c>
    </row>
    <row r="133" s="13" customFormat="1">
      <c r="A133" s="13"/>
      <c r="B133" s="237"/>
      <c r="C133" s="238"/>
      <c r="D133" s="232" t="s">
        <v>151</v>
      </c>
      <c r="E133" s="239" t="s">
        <v>1</v>
      </c>
      <c r="F133" s="240" t="s">
        <v>752</v>
      </c>
      <c r="G133" s="238"/>
      <c r="H133" s="241">
        <v>53.213000000000001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151</v>
      </c>
      <c r="AU133" s="247" t="s">
        <v>89</v>
      </c>
      <c r="AV133" s="13" t="s">
        <v>89</v>
      </c>
      <c r="AW133" s="13" t="s">
        <v>33</v>
      </c>
      <c r="AX133" s="13" t="s">
        <v>79</v>
      </c>
      <c r="AY133" s="247" t="s">
        <v>140</v>
      </c>
    </row>
    <row r="134" s="14" customFormat="1">
      <c r="A134" s="14"/>
      <c r="B134" s="248"/>
      <c r="C134" s="249"/>
      <c r="D134" s="232" t="s">
        <v>151</v>
      </c>
      <c r="E134" s="250" t="s">
        <v>1</v>
      </c>
      <c r="F134" s="251" t="s">
        <v>154</v>
      </c>
      <c r="G134" s="249"/>
      <c r="H134" s="252">
        <v>54.863</v>
      </c>
      <c r="I134" s="253"/>
      <c r="J134" s="249"/>
      <c r="K134" s="249"/>
      <c r="L134" s="254"/>
      <c r="M134" s="255"/>
      <c r="N134" s="256"/>
      <c r="O134" s="256"/>
      <c r="P134" s="256"/>
      <c r="Q134" s="256"/>
      <c r="R134" s="256"/>
      <c r="S134" s="256"/>
      <c r="T134" s="25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8" t="s">
        <v>151</v>
      </c>
      <c r="AU134" s="258" t="s">
        <v>89</v>
      </c>
      <c r="AV134" s="14" t="s">
        <v>148</v>
      </c>
      <c r="AW134" s="14" t="s">
        <v>33</v>
      </c>
      <c r="AX134" s="14" t="s">
        <v>87</v>
      </c>
      <c r="AY134" s="258" t="s">
        <v>140</v>
      </c>
    </row>
    <row r="135" s="2" customFormat="1" ht="16.5" customHeight="1">
      <c r="A135" s="38"/>
      <c r="B135" s="39"/>
      <c r="C135" s="259" t="s">
        <v>89</v>
      </c>
      <c r="D135" s="259" t="s">
        <v>155</v>
      </c>
      <c r="E135" s="260" t="s">
        <v>156</v>
      </c>
      <c r="F135" s="261" t="s">
        <v>157</v>
      </c>
      <c r="G135" s="262" t="s">
        <v>158</v>
      </c>
      <c r="H135" s="263">
        <v>13.4</v>
      </c>
      <c r="I135" s="264"/>
      <c r="J135" s="265">
        <f>ROUND(I135*H135,2)</f>
        <v>0</v>
      </c>
      <c r="K135" s="261" t="s">
        <v>159</v>
      </c>
      <c r="L135" s="44"/>
      <c r="M135" s="266" t="s">
        <v>1</v>
      </c>
      <c r="N135" s="267" t="s">
        <v>44</v>
      </c>
      <c r="O135" s="91"/>
      <c r="P135" s="228">
        <f>O135*H135</f>
        <v>0</v>
      </c>
      <c r="Q135" s="228">
        <v>0</v>
      </c>
      <c r="R135" s="228">
        <f>Q135*H135</f>
        <v>0</v>
      </c>
      <c r="S135" s="228">
        <v>0.26000000000000001</v>
      </c>
      <c r="T135" s="229">
        <f>S135*H135</f>
        <v>3.4840000000000004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0" t="s">
        <v>148</v>
      </c>
      <c r="AT135" s="230" t="s">
        <v>155</v>
      </c>
      <c r="AU135" s="230" t="s">
        <v>89</v>
      </c>
      <c r="AY135" s="17" t="s">
        <v>140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7" t="s">
        <v>87</v>
      </c>
      <c r="BK135" s="231">
        <f>ROUND(I135*H135,2)</f>
        <v>0</v>
      </c>
      <c r="BL135" s="17" t="s">
        <v>148</v>
      </c>
      <c r="BM135" s="230" t="s">
        <v>753</v>
      </c>
    </row>
    <row r="136" s="2" customFormat="1">
      <c r="A136" s="38"/>
      <c r="B136" s="39"/>
      <c r="C136" s="40"/>
      <c r="D136" s="232" t="s">
        <v>150</v>
      </c>
      <c r="E136" s="40"/>
      <c r="F136" s="233" t="s">
        <v>161</v>
      </c>
      <c r="G136" s="40"/>
      <c r="H136" s="40"/>
      <c r="I136" s="234"/>
      <c r="J136" s="40"/>
      <c r="K136" s="40"/>
      <c r="L136" s="44"/>
      <c r="M136" s="235"/>
      <c r="N136" s="236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150</v>
      </c>
      <c r="AU136" s="17" t="s">
        <v>89</v>
      </c>
    </row>
    <row r="137" s="13" customFormat="1">
      <c r="A137" s="13"/>
      <c r="B137" s="237"/>
      <c r="C137" s="238"/>
      <c r="D137" s="232" t="s">
        <v>151</v>
      </c>
      <c r="E137" s="239" t="s">
        <v>1</v>
      </c>
      <c r="F137" s="240" t="s">
        <v>754</v>
      </c>
      <c r="G137" s="238"/>
      <c r="H137" s="241">
        <v>13.4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151</v>
      </c>
      <c r="AU137" s="247" t="s">
        <v>89</v>
      </c>
      <c r="AV137" s="13" t="s">
        <v>89</v>
      </c>
      <c r="AW137" s="13" t="s">
        <v>33</v>
      </c>
      <c r="AX137" s="13" t="s">
        <v>87</v>
      </c>
      <c r="AY137" s="247" t="s">
        <v>140</v>
      </c>
    </row>
    <row r="138" s="2" customFormat="1" ht="16.5" customHeight="1">
      <c r="A138" s="38"/>
      <c r="B138" s="39"/>
      <c r="C138" s="259" t="s">
        <v>163</v>
      </c>
      <c r="D138" s="259" t="s">
        <v>155</v>
      </c>
      <c r="E138" s="260" t="s">
        <v>164</v>
      </c>
      <c r="F138" s="261" t="s">
        <v>165</v>
      </c>
      <c r="G138" s="262" t="s">
        <v>158</v>
      </c>
      <c r="H138" s="263">
        <v>2.9100000000000001</v>
      </c>
      <c r="I138" s="264"/>
      <c r="J138" s="265">
        <f>ROUND(I138*H138,2)</f>
        <v>0</v>
      </c>
      <c r="K138" s="261" t="s">
        <v>159</v>
      </c>
      <c r="L138" s="44"/>
      <c r="M138" s="266" t="s">
        <v>1</v>
      </c>
      <c r="N138" s="267" t="s">
        <v>44</v>
      </c>
      <c r="O138" s="91"/>
      <c r="P138" s="228">
        <f>O138*H138</f>
        <v>0</v>
      </c>
      <c r="Q138" s="228">
        <v>0</v>
      </c>
      <c r="R138" s="228">
        <f>Q138*H138</f>
        <v>0</v>
      </c>
      <c r="S138" s="228">
        <v>0.625</v>
      </c>
      <c r="T138" s="229">
        <f>S138*H138</f>
        <v>1.8187500000000001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0" t="s">
        <v>148</v>
      </c>
      <c r="AT138" s="230" t="s">
        <v>155</v>
      </c>
      <c r="AU138" s="230" t="s">
        <v>89</v>
      </c>
      <c r="AY138" s="17" t="s">
        <v>140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7" t="s">
        <v>87</v>
      </c>
      <c r="BK138" s="231">
        <f>ROUND(I138*H138,2)</f>
        <v>0</v>
      </c>
      <c r="BL138" s="17" t="s">
        <v>148</v>
      </c>
      <c r="BM138" s="230" t="s">
        <v>755</v>
      </c>
    </row>
    <row r="139" s="2" customFormat="1">
      <c r="A139" s="38"/>
      <c r="B139" s="39"/>
      <c r="C139" s="40"/>
      <c r="D139" s="232" t="s">
        <v>150</v>
      </c>
      <c r="E139" s="40"/>
      <c r="F139" s="233" t="s">
        <v>167</v>
      </c>
      <c r="G139" s="40"/>
      <c r="H139" s="40"/>
      <c r="I139" s="234"/>
      <c r="J139" s="40"/>
      <c r="K139" s="40"/>
      <c r="L139" s="44"/>
      <c r="M139" s="235"/>
      <c r="N139" s="236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150</v>
      </c>
      <c r="AU139" s="17" t="s">
        <v>89</v>
      </c>
    </row>
    <row r="140" s="13" customFormat="1">
      <c r="A140" s="13"/>
      <c r="B140" s="237"/>
      <c r="C140" s="238"/>
      <c r="D140" s="232" t="s">
        <v>151</v>
      </c>
      <c r="E140" s="239" t="s">
        <v>1</v>
      </c>
      <c r="F140" s="240" t="s">
        <v>168</v>
      </c>
      <c r="G140" s="238"/>
      <c r="H140" s="241">
        <v>2.9100000000000001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151</v>
      </c>
      <c r="AU140" s="247" t="s">
        <v>89</v>
      </c>
      <c r="AV140" s="13" t="s">
        <v>89</v>
      </c>
      <c r="AW140" s="13" t="s">
        <v>33</v>
      </c>
      <c r="AX140" s="13" t="s">
        <v>87</v>
      </c>
      <c r="AY140" s="247" t="s">
        <v>140</v>
      </c>
    </row>
    <row r="141" s="2" customFormat="1" ht="16.5" customHeight="1">
      <c r="A141" s="38"/>
      <c r="B141" s="39"/>
      <c r="C141" s="259" t="s">
        <v>148</v>
      </c>
      <c r="D141" s="259" t="s">
        <v>155</v>
      </c>
      <c r="E141" s="260" t="s">
        <v>169</v>
      </c>
      <c r="F141" s="261" t="s">
        <v>170</v>
      </c>
      <c r="G141" s="262" t="s">
        <v>158</v>
      </c>
      <c r="H141" s="263">
        <v>18.600000000000001</v>
      </c>
      <c r="I141" s="264"/>
      <c r="J141" s="265">
        <f>ROUND(I141*H141,2)</f>
        <v>0</v>
      </c>
      <c r="K141" s="261" t="s">
        <v>159</v>
      </c>
      <c r="L141" s="44"/>
      <c r="M141" s="266" t="s">
        <v>1</v>
      </c>
      <c r="N141" s="267" t="s">
        <v>44</v>
      </c>
      <c r="O141" s="91"/>
      <c r="P141" s="228">
        <f>O141*H141</f>
        <v>0</v>
      </c>
      <c r="Q141" s="228">
        <v>0</v>
      </c>
      <c r="R141" s="228">
        <f>Q141*H141</f>
        <v>0</v>
      </c>
      <c r="S141" s="228">
        <v>0.33000000000000002</v>
      </c>
      <c r="T141" s="229">
        <f>S141*H141</f>
        <v>6.1380000000000008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0" t="s">
        <v>148</v>
      </c>
      <c r="AT141" s="230" t="s">
        <v>155</v>
      </c>
      <c r="AU141" s="230" t="s">
        <v>89</v>
      </c>
      <c r="AY141" s="17" t="s">
        <v>140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7" t="s">
        <v>87</v>
      </c>
      <c r="BK141" s="231">
        <f>ROUND(I141*H141,2)</f>
        <v>0</v>
      </c>
      <c r="BL141" s="17" t="s">
        <v>148</v>
      </c>
      <c r="BM141" s="230" t="s">
        <v>756</v>
      </c>
    </row>
    <row r="142" s="2" customFormat="1">
      <c r="A142" s="38"/>
      <c r="B142" s="39"/>
      <c r="C142" s="40"/>
      <c r="D142" s="232" t="s">
        <v>150</v>
      </c>
      <c r="E142" s="40"/>
      <c r="F142" s="233" t="s">
        <v>172</v>
      </c>
      <c r="G142" s="40"/>
      <c r="H142" s="40"/>
      <c r="I142" s="234"/>
      <c r="J142" s="40"/>
      <c r="K142" s="40"/>
      <c r="L142" s="44"/>
      <c r="M142" s="235"/>
      <c r="N142" s="236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150</v>
      </c>
      <c r="AU142" s="17" t="s">
        <v>89</v>
      </c>
    </row>
    <row r="143" s="13" customFormat="1">
      <c r="A143" s="13"/>
      <c r="B143" s="237"/>
      <c r="C143" s="238"/>
      <c r="D143" s="232" t="s">
        <v>151</v>
      </c>
      <c r="E143" s="239" t="s">
        <v>1</v>
      </c>
      <c r="F143" s="240" t="s">
        <v>757</v>
      </c>
      <c r="G143" s="238"/>
      <c r="H143" s="241">
        <v>18.600000000000001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151</v>
      </c>
      <c r="AU143" s="247" t="s">
        <v>89</v>
      </c>
      <c r="AV143" s="13" t="s">
        <v>89</v>
      </c>
      <c r="AW143" s="13" t="s">
        <v>33</v>
      </c>
      <c r="AX143" s="13" t="s">
        <v>87</v>
      </c>
      <c r="AY143" s="247" t="s">
        <v>140</v>
      </c>
    </row>
    <row r="144" s="2" customFormat="1" ht="16.5" customHeight="1">
      <c r="A144" s="38"/>
      <c r="B144" s="39"/>
      <c r="C144" s="259" t="s">
        <v>174</v>
      </c>
      <c r="D144" s="259" t="s">
        <v>155</v>
      </c>
      <c r="E144" s="260" t="s">
        <v>175</v>
      </c>
      <c r="F144" s="261" t="s">
        <v>176</v>
      </c>
      <c r="G144" s="262" t="s">
        <v>158</v>
      </c>
      <c r="H144" s="263">
        <v>218.30000000000001</v>
      </c>
      <c r="I144" s="264"/>
      <c r="J144" s="265">
        <f>ROUND(I144*H144,2)</f>
        <v>0</v>
      </c>
      <c r="K144" s="261" t="s">
        <v>159</v>
      </c>
      <c r="L144" s="44"/>
      <c r="M144" s="266" t="s">
        <v>1</v>
      </c>
      <c r="N144" s="267" t="s">
        <v>44</v>
      </c>
      <c r="O144" s="91"/>
      <c r="P144" s="228">
        <f>O144*H144</f>
        <v>0</v>
      </c>
      <c r="Q144" s="228">
        <v>6.9999999999999994E-05</v>
      </c>
      <c r="R144" s="228">
        <f>Q144*H144</f>
        <v>0.015280999999999999</v>
      </c>
      <c r="S144" s="228">
        <v>0.11500000000000001</v>
      </c>
      <c r="T144" s="229">
        <f>S144*H144</f>
        <v>25.104500000000002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0" t="s">
        <v>148</v>
      </c>
      <c r="AT144" s="230" t="s">
        <v>155</v>
      </c>
      <c r="AU144" s="230" t="s">
        <v>89</v>
      </c>
      <c r="AY144" s="17" t="s">
        <v>140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7" t="s">
        <v>87</v>
      </c>
      <c r="BK144" s="231">
        <f>ROUND(I144*H144,2)</f>
        <v>0</v>
      </c>
      <c r="BL144" s="17" t="s">
        <v>148</v>
      </c>
      <c r="BM144" s="230" t="s">
        <v>758</v>
      </c>
    </row>
    <row r="145" s="2" customFormat="1">
      <c r="A145" s="38"/>
      <c r="B145" s="39"/>
      <c r="C145" s="40"/>
      <c r="D145" s="232" t="s">
        <v>150</v>
      </c>
      <c r="E145" s="40"/>
      <c r="F145" s="233" t="s">
        <v>178</v>
      </c>
      <c r="G145" s="40"/>
      <c r="H145" s="40"/>
      <c r="I145" s="234"/>
      <c r="J145" s="40"/>
      <c r="K145" s="40"/>
      <c r="L145" s="44"/>
      <c r="M145" s="235"/>
      <c r="N145" s="236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150</v>
      </c>
      <c r="AU145" s="17" t="s">
        <v>89</v>
      </c>
    </row>
    <row r="146" s="13" customFormat="1">
      <c r="A146" s="13"/>
      <c r="B146" s="237"/>
      <c r="C146" s="238"/>
      <c r="D146" s="232" t="s">
        <v>151</v>
      </c>
      <c r="E146" s="239" t="s">
        <v>1</v>
      </c>
      <c r="F146" s="240" t="s">
        <v>759</v>
      </c>
      <c r="G146" s="238"/>
      <c r="H146" s="241">
        <v>218.30000000000001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151</v>
      </c>
      <c r="AU146" s="247" t="s">
        <v>89</v>
      </c>
      <c r="AV146" s="13" t="s">
        <v>89</v>
      </c>
      <c r="AW146" s="13" t="s">
        <v>33</v>
      </c>
      <c r="AX146" s="13" t="s">
        <v>87</v>
      </c>
      <c r="AY146" s="247" t="s">
        <v>140</v>
      </c>
    </row>
    <row r="147" s="2" customFormat="1" ht="16.5" customHeight="1">
      <c r="A147" s="38"/>
      <c r="B147" s="39"/>
      <c r="C147" s="259" t="s">
        <v>180</v>
      </c>
      <c r="D147" s="259" t="s">
        <v>155</v>
      </c>
      <c r="E147" s="260" t="s">
        <v>181</v>
      </c>
      <c r="F147" s="261" t="s">
        <v>182</v>
      </c>
      <c r="G147" s="262" t="s">
        <v>183</v>
      </c>
      <c r="H147" s="263">
        <v>125.3</v>
      </c>
      <c r="I147" s="264"/>
      <c r="J147" s="265">
        <f>ROUND(I147*H147,2)</f>
        <v>0</v>
      </c>
      <c r="K147" s="261" t="s">
        <v>159</v>
      </c>
      <c r="L147" s="44"/>
      <c r="M147" s="266" t="s">
        <v>1</v>
      </c>
      <c r="N147" s="267" t="s">
        <v>44</v>
      </c>
      <c r="O147" s="91"/>
      <c r="P147" s="228">
        <f>O147*H147</f>
        <v>0</v>
      </c>
      <c r="Q147" s="228">
        <v>0</v>
      </c>
      <c r="R147" s="228">
        <f>Q147*H147</f>
        <v>0</v>
      </c>
      <c r="S147" s="228">
        <v>0.28999999999999998</v>
      </c>
      <c r="T147" s="229">
        <f>S147*H147</f>
        <v>36.336999999999996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0" t="s">
        <v>148</v>
      </c>
      <c r="AT147" s="230" t="s">
        <v>155</v>
      </c>
      <c r="AU147" s="230" t="s">
        <v>89</v>
      </c>
      <c r="AY147" s="17" t="s">
        <v>140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7" t="s">
        <v>87</v>
      </c>
      <c r="BK147" s="231">
        <f>ROUND(I147*H147,2)</f>
        <v>0</v>
      </c>
      <c r="BL147" s="17" t="s">
        <v>148</v>
      </c>
      <c r="BM147" s="230" t="s">
        <v>760</v>
      </c>
    </row>
    <row r="148" s="2" customFormat="1">
      <c r="A148" s="38"/>
      <c r="B148" s="39"/>
      <c r="C148" s="40"/>
      <c r="D148" s="232" t="s">
        <v>150</v>
      </c>
      <c r="E148" s="40"/>
      <c r="F148" s="233" t="s">
        <v>185</v>
      </c>
      <c r="G148" s="40"/>
      <c r="H148" s="40"/>
      <c r="I148" s="234"/>
      <c r="J148" s="40"/>
      <c r="K148" s="40"/>
      <c r="L148" s="44"/>
      <c r="M148" s="235"/>
      <c r="N148" s="236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150</v>
      </c>
      <c r="AU148" s="17" t="s">
        <v>89</v>
      </c>
    </row>
    <row r="149" s="13" customFormat="1">
      <c r="A149" s="13"/>
      <c r="B149" s="237"/>
      <c r="C149" s="238"/>
      <c r="D149" s="232" t="s">
        <v>151</v>
      </c>
      <c r="E149" s="239" t="s">
        <v>1</v>
      </c>
      <c r="F149" s="240" t="s">
        <v>761</v>
      </c>
      <c r="G149" s="238"/>
      <c r="H149" s="241">
        <v>125.3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151</v>
      </c>
      <c r="AU149" s="247" t="s">
        <v>89</v>
      </c>
      <c r="AV149" s="13" t="s">
        <v>89</v>
      </c>
      <c r="AW149" s="13" t="s">
        <v>33</v>
      </c>
      <c r="AX149" s="13" t="s">
        <v>87</v>
      </c>
      <c r="AY149" s="247" t="s">
        <v>140</v>
      </c>
    </row>
    <row r="150" s="2" customFormat="1" ht="16.5" customHeight="1">
      <c r="A150" s="38"/>
      <c r="B150" s="39"/>
      <c r="C150" s="259" t="s">
        <v>187</v>
      </c>
      <c r="D150" s="259" t="s">
        <v>155</v>
      </c>
      <c r="E150" s="260" t="s">
        <v>188</v>
      </c>
      <c r="F150" s="261" t="s">
        <v>189</v>
      </c>
      <c r="G150" s="262" t="s">
        <v>183</v>
      </c>
      <c r="H150" s="263">
        <v>14.5</v>
      </c>
      <c r="I150" s="264"/>
      <c r="J150" s="265">
        <f>ROUND(I150*H150,2)</f>
        <v>0</v>
      </c>
      <c r="K150" s="261" t="s">
        <v>159</v>
      </c>
      <c r="L150" s="44"/>
      <c r="M150" s="266" t="s">
        <v>1</v>
      </c>
      <c r="N150" s="267" t="s">
        <v>44</v>
      </c>
      <c r="O150" s="91"/>
      <c r="P150" s="228">
        <f>O150*H150</f>
        <v>0</v>
      </c>
      <c r="Q150" s="228">
        <v>0</v>
      </c>
      <c r="R150" s="228">
        <f>Q150*H150</f>
        <v>0</v>
      </c>
      <c r="S150" s="228">
        <v>0.040000000000000001</v>
      </c>
      <c r="T150" s="229">
        <f>S150*H150</f>
        <v>0.57999999999999996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0" t="s">
        <v>148</v>
      </c>
      <c r="AT150" s="230" t="s">
        <v>155</v>
      </c>
      <c r="AU150" s="230" t="s">
        <v>89</v>
      </c>
      <c r="AY150" s="17" t="s">
        <v>140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7" t="s">
        <v>87</v>
      </c>
      <c r="BK150" s="231">
        <f>ROUND(I150*H150,2)</f>
        <v>0</v>
      </c>
      <c r="BL150" s="17" t="s">
        <v>148</v>
      </c>
      <c r="BM150" s="230" t="s">
        <v>762</v>
      </c>
    </row>
    <row r="151" s="2" customFormat="1">
      <c r="A151" s="38"/>
      <c r="B151" s="39"/>
      <c r="C151" s="40"/>
      <c r="D151" s="232" t="s">
        <v>150</v>
      </c>
      <c r="E151" s="40"/>
      <c r="F151" s="233" t="s">
        <v>191</v>
      </c>
      <c r="G151" s="40"/>
      <c r="H151" s="40"/>
      <c r="I151" s="234"/>
      <c r="J151" s="40"/>
      <c r="K151" s="40"/>
      <c r="L151" s="44"/>
      <c r="M151" s="235"/>
      <c r="N151" s="236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150</v>
      </c>
      <c r="AU151" s="17" t="s">
        <v>89</v>
      </c>
    </row>
    <row r="152" s="13" customFormat="1">
      <c r="A152" s="13"/>
      <c r="B152" s="237"/>
      <c r="C152" s="238"/>
      <c r="D152" s="232" t="s">
        <v>151</v>
      </c>
      <c r="E152" s="239" t="s">
        <v>1</v>
      </c>
      <c r="F152" s="240" t="s">
        <v>763</v>
      </c>
      <c r="G152" s="238"/>
      <c r="H152" s="241">
        <v>14.5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151</v>
      </c>
      <c r="AU152" s="247" t="s">
        <v>89</v>
      </c>
      <c r="AV152" s="13" t="s">
        <v>89</v>
      </c>
      <c r="AW152" s="13" t="s">
        <v>33</v>
      </c>
      <c r="AX152" s="13" t="s">
        <v>87</v>
      </c>
      <c r="AY152" s="247" t="s">
        <v>140</v>
      </c>
    </row>
    <row r="153" s="2" customFormat="1" ht="16.5" customHeight="1">
      <c r="A153" s="38"/>
      <c r="B153" s="39"/>
      <c r="C153" s="259" t="s">
        <v>147</v>
      </c>
      <c r="D153" s="259" t="s">
        <v>155</v>
      </c>
      <c r="E153" s="260" t="s">
        <v>193</v>
      </c>
      <c r="F153" s="261" t="s">
        <v>194</v>
      </c>
      <c r="G153" s="262" t="s">
        <v>158</v>
      </c>
      <c r="H153" s="263">
        <v>429.39999999999998</v>
      </c>
      <c r="I153" s="264"/>
      <c r="J153" s="265">
        <f>ROUND(I153*H153,2)</f>
        <v>0</v>
      </c>
      <c r="K153" s="261" t="s">
        <v>159</v>
      </c>
      <c r="L153" s="44"/>
      <c r="M153" s="266" t="s">
        <v>1</v>
      </c>
      <c r="N153" s="267" t="s">
        <v>44</v>
      </c>
      <c r="O153" s="91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0" t="s">
        <v>148</v>
      </c>
      <c r="AT153" s="230" t="s">
        <v>155</v>
      </c>
      <c r="AU153" s="230" t="s">
        <v>89</v>
      </c>
      <c r="AY153" s="17" t="s">
        <v>140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7" t="s">
        <v>87</v>
      </c>
      <c r="BK153" s="231">
        <f>ROUND(I153*H153,2)</f>
        <v>0</v>
      </c>
      <c r="BL153" s="17" t="s">
        <v>148</v>
      </c>
      <c r="BM153" s="230" t="s">
        <v>764</v>
      </c>
    </row>
    <row r="154" s="2" customFormat="1">
      <c r="A154" s="38"/>
      <c r="B154" s="39"/>
      <c r="C154" s="40"/>
      <c r="D154" s="232" t="s">
        <v>150</v>
      </c>
      <c r="E154" s="40"/>
      <c r="F154" s="233" t="s">
        <v>196</v>
      </c>
      <c r="G154" s="40"/>
      <c r="H154" s="40"/>
      <c r="I154" s="234"/>
      <c r="J154" s="40"/>
      <c r="K154" s="40"/>
      <c r="L154" s="44"/>
      <c r="M154" s="235"/>
      <c r="N154" s="236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150</v>
      </c>
      <c r="AU154" s="17" t="s">
        <v>89</v>
      </c>
    </row>
    <row r="155" s="13" customFormat="1">
      <c r="A155" s="13"/>
      <c r="B155" s="237"/>
      <c r="C155" s="238"/>
      <c r="D155" s="232" t="s">
        <v>151</v>
      </c>
      <c r="E155" s="239" t="s">
        <v>1</v>
      </c>
      <c r="F155" s="240" t="s">
        <v>765</v>
      </c>
      <c r="G155" s="238"/>
      <c r="H155" s="241">
        <v>46.200000000000003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151</v>
      </c>
      <c r="AU155" s="247" t="s">
        <v>89</v>
      </c>
      <c r="AV155" s="13" t="s">
        <v>89</v>
      </c>
      <c r="AW155" s="13" t="s">
        <v>33</v>
      </c>
      <c r="AX155" s="13" t="s">
        <v>79</v>
      </c>
      <c r="AY155" s="247" t="s">
        <v>140</v>
      </c>
    </row>
    <row r="156" s="13" customFormat="1">
      <c r="A156" s="13"/>
      <c r="B156" s="237"/>
      <c r="C156" s="238"/>
      <c r="D156" s="232" t="s">
        <v>151</v>
      </c>
      <c r="E156" s="239" t="s">
        <v>1</v>
      </c>
      <c r="F156" s="240" t="s">
        <v>766</v>
      </c>
      <c r="G156" s="238"/>
      <c r="H156" s="241">
        <v>279.80000000000001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151</v>
      </c>
      <c r="AU156" s="247" t="s">
        <v>89</v>
      </c>
      <c r="AV156" s="13" t="s">
        <v>89</v>
      </c>
      <c r="AW156" s="13" t="s">
        <v>33</v>
      </c>
      <c r="AX156" s="13" t="s">
        <v>79</v>
      </c>
      <c r="AY156" s="247" t="s">
        <v>140</v>
      </c>
    </row>
    <row r="157" s="13" customFormat="1">
      <c r="A157" s="13"/>
      <c r="B157" s="237"/>
      <c r="C157" s="238"/>
      <c r="D157" s="232" t="s">
        <v>151</v>
      </c>
      <c r="E157" s="239" t="s">
        <v>1</v>
      </c>
      <c r="F157" s="240" t="s">
        <v>767</v>
      </c>
      <c r="G157" s="238"/>
      <c r="H157" s="241">
        <v>68.700000000000003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151</v>
      </c>
      <c r="AU157" s="247" t="s">
        <v>89</v>
      </c>
      <c r="AV157" s="13" t="s">
        <v>89</v>
      </c>
      <c r="AW157" s="13" t="s">
        <v>33</v>
      </c>
      <c r="AX157" s="13" t="s">
        <v>79</v>
      </c>
      <c r="AY157" s="247" t="s">
        <v>140</v>
      </c>
    </row>
    <row r="158" s="13" customFormat="1">
      <c r="A158" s="13"/>
      <c r="B158" s="237"/>
      <c r="C158" s="238"/>
      <c r="D158" s="232" t="s">
        <v>151</v>
      </c>
      <c r="E158" s="239" t="s">
        <v>1</v>
      </c>
      <c r="F158" s="240" t="s">
        <v>626</v>
      </c>
      <c r="G158" s="238"/>
      <c r="H158" s="241">
        <v>34.700000000000003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151</v>
      </c>
      <c r="AU158" s="247" t="s">
        <v>89</v>
      </c>
      <c r="AV158" s="13" t="s">
        <v>89</v>
      </c>
      <c r="AW158" s="13" t="s">
        <v>33</v>
      </c>
      <c r="AX158" s="13" t="s">
        <v>79</v>
      </c>
      <c r="AY158" s="247" t="s">
        <v>140</v>
      </c>
    </row>
    <row r="159" s="14" customFormat="1">
      <c r="A159" s="14"/>
      <c r="B159" s="248"/>
      <c r="C159" s="249"/>
      <c r="D159" s="232" t="s">
        <v>151</v>
      </c>
      <c r="E159" s="250" t="s">
        <v>1</v>
      </c>
      <c r="F159" s="251" t="s">
        <v>154</v>
      </c>
      <c r="G159" s="249"/>
      <c r="H159" s="252">
        <v>429.39999999999998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8" t="s">
        <v>151</v>
      </c>
      <c r="AU159" s="258" t="s">
        <v>89</v>
      </c>
      <c r="AV159" s="14" t="s">
        <v>148</v>
      </c>
      <c r="AW159" s="14" t="s">
        <v>33</v>
      </c>
      <c r="AX159" s="14" t="s">
        <v>87</v>
      </c>
      <c r="AY159" s="258" t="s">
        <v>140</v>
      </c>
    </row>
    <row r="160" s="2" customFormat="1" ht="21.75" customHeight="1">
      <c r="A160" s="38"/>
      <c r="B160" s="39"/>
      <c r="C160" s="259" t="s">
        <v>201</v>
      </c>
      <c r="D160" s="259" t="s">
        <v>155</v>
      </c>
      <c r="E160" s="260" t="s">
        <v>202</v>
      </c>
      <c r="F160" s="261" t="s">
        <v>203</v>
      </c>
      <c r="G160" s="262" t="s">
        <v>204</v>
      </c>
      <c r="H160" s="263">
        <v>140.18000000000001</v>
      </c>
      <c r="I160" s="264"/>
      <c r="J160" s="265">
        <f>ROUND(I160*H160,2)</f>
        <v>0</v>
      </c>
      <c r="K160" s="261" t="s">
        <v>159</v>
      </c>
      <c r="L160" s="44"/>
      <c r="M160" s="266" t="s">
        <v>1</v>
      </c>
      <c r="N160" s="267" t="s">
        <v>44</v>
      </c>
      <c r="O160" s="91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0" t="s">
        <v>148</v>
      </c>
      <c r="AT160" s="230" t="s">
        <v>155</v>
      </c>
      <c r="AU160" s="230" t="s">
        <v>89</v>
      </c>
      <c r="AY160" s="17" t="s">
        <v>140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7" t="s">
        <v>87</v>
      </c>
      <c r="BK160" s="231">
        <f>ROUND(I160*H160,2)</f>
        <v>0</v>
      </c>
      <c r="BL160" s="17" t="s">
        <v>148</v>
      </c>
      <c r="BM160" s="230" t="s">
        <v>768</v>
      </c>
    </row>
    <row r="161" s="2" customFormat="1">
      <c r="A161" s="38"/>
      <c r="B161" s="39"/>
      <c r="C161" s="40"/>
      <c r="D161" s="232" t="s">
        <v>150</v>
      </c>
      <c r="E161" s="40"/>
      <c r="F161" s="233" t="s">
        <v>206</v>
      </c>
      <c r="G161" s="40"/>
      <c r="H161" s="40"/>
      <c r="I161" s="234"/>
      <c r="J161" s="40"/>
      <c r="K161" s="40"/>
      <c r="L161" s="44"/>
      <c r="M161" s="235"/>
      <c r="N161" s="236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150</v>
      </c>
      <c r="AU161" s="17" t="s">
        <v>89</v>
      </c>
    </row>
    <row r="162" s="13" customFormat="1">
      <c r="A162" s="13"/>
      <c r="B162" s="237"/>
      <c r="C162" s="238"/>
      <c r="D162" s="232" t="s">
        <v>151</v>
      </c>
      <c r="E162" s="239" t="s">
        <v>1</v>
      </c>
      <c r="F162" s="240" t="s">
        <v>769</v>
      </c>
      <c r="G162" s="238"/>
      <c r="H162" s="241">
        <v>4.6200000000000001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151</v>
      </c>
      <c r="AU162" s="247" t="s">
        <v>89</v>
      </c>
      <c r="AV162" s="13" t="s">
        <v>89</v>
      </c>
      <c r="AW162" s="13" t="s">
        <v>33</v>
      </c>
      <c r="AX162" s="13" t="s">
        <v>79</v>
      </c>
      <c r="AY162" s="247" t="s">
        <v>140</v>
      </c>
    </row>
    <row r="163" s="13" customFormat="1">
      <c r="A163" s="13"/>
      <c r="B163" s="237"/>
      <c r="C163" s="238"/>
      <c r="D163" s="232" t="s">
        <v>151</v>
      </c>
      <c r="E163" s="239" t="s">
        <v>1</v>
      </c>
      <c r="F163" s="240" t="s">
        <v>770</v>
      </c>
      <c r="G163" s="238"/>
      <c r="H163" s="241">
        <v>47.566000000000002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151</v>
      </c>
      <c r="AU163" s="247" t="s">
        <v>89</v>
      </c>
      <c r="AV163" s="13" t="s">
        <v>89</v>
      </c>
      <c r="AW163" s="13" t="s">
        <v>33</v>
      </c>
      <c r="AX163" s="13" t="s">
        <v>79</v>
      </c>
      <c r="AY163" s="247" t="s">
        <v>140</v>
      </c>
    </row>
    <row r="164" s="13" customFormat="1">
      <c r="A164" s="13"/>
      <c r="B164" s="237"/>
      <c r="C164" s="238"/>
      <c r="D164" s="232" t="s">
        <v>151</v>
      </c>
      <c r="E164" s="239" t="s">
        <v>1</v>
      </c>
      <c r="F164" s="240" t="s">
        <v>630</v>
      </c>
      <c r="G164" s="238"/>
      <c r="H164" s="241">
        <v>9.3689999999999998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151</v>
      </c>
      <c r="AU164" s="247" t="s">
        <v>89</v>
      </c>
      <c r="AV164" s="13" t="s">
        <v>89</v>
      </c>
      <c r="AW164" s="13" t="s">
        <v>33</v>
      </c>
      <c r="AX164" s="13" t="s">
        <v>79</v>
      </c>
      <c r="AY164" s="247" t="s">
        <v>140</v>
      </c>
    </row>
    <row r="165" s="13" customFormat="1">
      <c r="A165" s="13"/>
      <c r="B165" s="237"/>
      <c r="C165" s="238"/>
      <c r="D165" s="232" t="s">
        <v>151</v>
      </c>
      <c r="E165" s="239" t="s">
        <v>1</v>
      </c>
      <c r="F165" s="240" t="s">
        <v>771</v>
      </c>
      <c r="G165" s="238"/>
      <c r="H165" s="241">
        <v>78.625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151</v>
      </c>
      <c r="AU165" s="247" t="s">
        <v>89</v>
      </c>
      <c r="AV165" s="13" t="s">
        <v>89</v>
      </c>
      <c r="AW165" s="13" t="s">
        <v>33</v>
      </c>
      <c r="AX165" s="13" t="s">
        <v>79</v>
      </c>
      <c r="AY165" s="247" t="s">
        <v>140</v>
      </c>
    </row>
    <row r="166" s="14" customFormat="1">
      <c r="A166" s="14"/>
      <c r="B166" s="248"/>
      <c r="C166" s="249"/>
      <c r="D166" s="232" t="s">
        <v>151</v>
      </c>
      <c r="E166" s="250" t="s">
        <v>1</v>
      </c>
      <c r="F166" s="251" t="s">
        <v>154</v>
      </c>
      <c r="G166" s="249"/>
      <c r="H166" s="252">
        <v>140.18000000000001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8" t="s">
        <v>151</v>
      </c>
      <c r="AU166" s="258" t="s">
        <v>89</v>
      </c>
      <c r="AV166" s="14" t="s">
        <v>148</v>
      </c>
      <c r="AW166" s="14" t="s">
        <v>33</v>
      </c>
      <c r="AX166" s="14" t="s">
        <v>87</v>
      </c>
      <c r="AY166" s="258" t="s">
        <v>140</v>
      </c>
    </row>
    <row r="167" s="2" customFormat="1" ht="16.5" customHeight="1">
      <c r="A167" s="38"/>
      <c r="B167" s="39"/>
      <c r="C167" s="259" t="s">
        <v>211</v>
      </c>
      <c r="D167" s="259" t="s">
        <v>155</v>
      </c>
      <c r="E167" s="260" t="s">
        <v>212</v>
      </c>
      <c r="F167" s="261" t="s">
        <v>213</v>
      </c>
      <c r="G167" s="262" t="s">
        <v>204</v>
      </c>
      <c r="H167" s="263">
        <v>15.557</v>
      </c>
      <c r="I167" s="264"/>
      <c r="J167" s="265">
        <f>ROUND(I167*H167,2)</f>
        <v>0</v>
      </c>
      <c r="K167" s="261" t="s">
        <v>159</v>
      </c>
      <c r="L167" s="44"/>
      <c r="M167" s="266" t="s">
        <v>1</v>
      </c>
      <c r="N167" s="267" t="s">
        <v>44</v>
      </c>
      <c r="O167" s="91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0" t="s">
        <v>148</v>
      </c>
      <c r="AT167" s="230" t="s">
        <v>155</v>
      </c>
      <c r="AU167" s="230" t="s">
        <v>89</v>
      </c>
      <c r="AY167" s="17" t="s">
        <v>140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7" t="s">
        <v>87</v>
      </c>
      <c r="BK167" s="231">
        <f>ROUND(I167*H167,2)</f>
        <v>0</v>
      </c>
      <c r="BL167" s="17" t="s">
        <v>148</v>
      </c>
      <c r="BM167" s="230" t="s">
        <v>772</v>
      </c>
    </row>
    <row r="168" s="2" customFormat="1">
      <c r="A168" s="38"/>
      <c r="B168" s="39"/>
      <c r="C168" s="40"/>
      <c r="D168" s="232" t="s">
        <v>150</v>
      </c>
      <c r="E168" s="40"/>
      <c r="F168" s="233" t="s">
        <v>215</v>
      </c>
      <c r="G168" s="40"/>
      <c r="H168" s="40"/>
      <c r="I168" s="234"/>
      <c r="J168" s="40"/>
      <c r="K168" s="40"/>
      <c r="L168" s="44"/>
      <c r="M168" s="235"/>
      <c r="N168" s="236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150</v>
      </c>
      <c r="AU168" s="17" t="s">
        <v>89</v>
      </c>
    </row>
    <row r="169" s="13" customFormat="1">
      <c r="A169" s="13"/>
      <c r="B169" s="237"/>
      <c r="C169" s="238"/>
      <c r="D169" s="232" t="s">
        <v>151</v>
      </c>
      <c r="E169" s="239" t="s">
        <v>1</v>
      </c>
      <c r="F169" s="240" t="s">
        <v>773</v>
      </c>
      <c r="G169" s="238"/>
      <c r="H169" s="241">
        <v>15.557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151</v>
      </c>
      <c r="AU169" s="247" t="s">
        <v>89</v>
      </c>
      <c r="AV169" s="13" t="s">
        <v>89</v>
      </c>
      <c r="AW169" s="13" t="s">
        <v>33</v>
      </c>
      <c r="AX169" s="13" t="s">
        <v>87</v>
      </c>
      <c r="AY169" s="247" t="s">
        <v>140</v>
      </c>
    </row>
    <row r="170" s="2" customFormat="1" ht="16.5" customHeight="1">
      <c r="A170" s="38"/>
      <c r="B170" s="39"/>
      <c r="C170" s="259" t="s">
        <v>217</v>
      </c>
      <c r="D170" s="259" t="s">
        <v>155</v>
      </c>
      <c r="E170" s="260" t="s">
        <v>218</v>
      </c>
      <c r="F170" s="261" t="s">
        <v>219</v>
      </c>
      <c r="G170" s="262" t="s">
        <v>204</v>
      </c>
      <c r="H170" s="263">
        <v>1.3999999999999999</v>
      </c>
      <c r="I170" s="264"/>
      <c r="J170" s="265">
        <f>ROUND(I170*H170,2)</f>
        <v>0</v>
      </c>
      <c r="K170" s="261" t="s">
        <v>146</v>
      </c>
      <c r="L170" s="44"/>
      <c r="M170" s="266" t="s">
        <v>1</v>
      </c>
      <c r="N170" s="267" t="s">
        <v>44</v>
      </c>
      <c r="O170" s="91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0" t="s">
        <v>148</v>
      </c>
      <c r="AT170" s="230" t="s">
        <v>155</v>
      </c>
      <c r="AU170" s="230" t="s">
        <v>89</v>
      </c>
      <c r="AY170" s="17" t="s">
        <v>140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7" t="s">
        <v>87</v>
      </c>
      <c r="BK170" s="231">
        <f>ROUND(I170*H170,2)</f>
        <v>0</v>
      </c>
      <c r="BL170" s="17" t="s">
        <v>148</v>
      </c>
      <c r="BM170" s="230" t="s">
        <v>774</v>
      </c>
    </row>
    <row r="171" s="2" customFormat="1">
      <c r="A171" s="38"/>
      <c r="B171" s="39"/>
      <c r="C171" s="40"/>
      <c r="D171" s="232" t="s">
        <v>150</v>
      </c>
      <c r="E171" s="40"/>
      <c r="F171" s="233" t="s">
        <v>221</v>
      </c>
      <c r="G171" s="40"/>
      <c r="H171" s="40"/>
      <c r="I171" s="234"/>
      <c r="J171" s="40"/>
      <c r="K171" s="40"/>
      <c r="L171" s="44"/>
      <c r="M171" s="235"/>
      <c r="N171" s="236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150</v>
      </c>
      <c r="AU171" s="17" t="s">
        <v>89</v>
      </c>
    </row>
    <row r="172" s="13" customFormat="1">
      <c r="A172" s="13"/>
      <c r="B172" s="237"/>
      <c r="C172" s="238"/>
      <c r="D172" s="232" t="s">
        <v>151</v>
      </c>
      <c r="E172" s="239" t="s">
        <v>1</v>
      </c>
      <c r="F172" s="240" t="s">
        <v>222</v>
      </c>
      <c r="G172" s="238"/>
      <c r="H172" s="241">
        <v>1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151</v>
      </c>
      <c r="AU172" s="247" t="s">
        <v>89</v>
      </c>
      <c r="AV172" s="13" t="s">
        <v>89</v>
      </c>
      <c r="AW172" s="13" t="s">
        <v>33</v>
      </c>
      <c r="AX172" s="13" t="s">
        <v>79</v>
      </c>
      <c r="AY172" s="247" t="s">
        <v>140</v>
      </c>
    </row>
    <row r="173" s="13" customFormat="1">
      <c r="A173" s="13"/>
      <c r="B173" s="237"/>
      <c r="C173" s="238"/>
      <c r="D173" s="232" t="s">
        <v>151</v>
      </c>
      <c r="E173" s="239" t="s">
        <v>1</v>
      </c>
      <c r="F173" s="240" t="s">
        <v>635</v>
      </c>
      <c r="G173" s="238"/>
      <c r="H173" s="241">
        <v>0.40000000000000002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151</v>
      </c>
      <c r="AU173" s="247" t="s">
        <v>89</v>
      </c>
      <c r="AV173" s="13" t="s">
        <v>89</v>
      </c>
      <c r="AW173" s="13" t="s">
        <v>33</v>
      </c>
      <c r="AX173" s="13" t="s">
        <v>79</v>
      </c>
      <c r="AY173" s="247" t="s">
        <v>140</v>
      </c>
    </row>
    <row r="174" s="14" customFormat="1">
      <c r="A174" s="14"/>
      <c r="B174" s="248"/>
      <c r="C174" s="249"/>
      <c r="D174" s="232" t="s">
        <v>151</v>
      </c>
      <c r="E174" s="250" t="s">
        <v>1</v>
      </c>
      <c r="F174" s="251" t="s">
        <v>154</v>
      </c>
      <c r="G174" s="249"/>
      <c r="H174" s="252">
        <v>1.3999999999999999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8" t="s">
        <v>151</v>
      </c>
      <c r="AU174" s="258" t="s">
        <v>89</v>
      </c>
      <c r="AV174" s="14" t="s">
        <v>148</v>
      </c>
      <c r="AW174" s="14" t="s">
        <v>33</v>
      </c>
      <c r="AX174" s="14" t="s">
        <v>87</v>
      </c>
      <c r="AY174" s="258" t="s">
        <v>140</v>
      </c>
    </row>
    <row r="175" s="2" customFormat="1" ht="16.5" customHeight="1">
      <c r="A175" s="38"/>
      <c r="B175" s="39"/>
      <c r="C175" s="218" t="s">
        <v>224</v>
      </c>
      <c r="D175" s="218" t="s">
        <v>142</v>
      </c>
      <c r="E175" s="219" t="s">
        <v>225</v>
      </c>
      <c r="F175" s="220" t="s">
        <v>226</v>
      </c>
      <c r="G175" s="221" t="s">
        <v>227</v>
      </c>
      <c r="H175" s="222">
        <v>1</v>
      </c>
      <c r="I175" s="223"/>
      <c r="J175" s="224">
        <f>ROUND(I175*H175,2)</f>
        <v>0</v>
      </c>
      <c r="K175" s="220" t="s">
        <v>1</v>
      </c>
      <c r="L175" s="225"/>
      <c r="M175" s="226" t="s">
        <v>1</v>
      </c>
      <c r="N175" s="227" t="s">
        <v>44</v>
      </c>
      <c r="O175" s="91"/>
      <c r="P175" s="228">
        <f>O175*H175</f>
        <v>0</v>
      </c>
      <c r="Q175" s="228">
        <v>0.040000000000000001</v>
      </c>
      <c r="R175" s="228">
        <f>Q175*H175</f>
        <v>0.040000000000000001</v>
      </c>
      <c r="S175" s="228">
        <v>0</v>
      </c>
      <c r="T175" s="22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0" t="s">
        <v>147</v>
      </c>
      <c r="AT175" s="230" t="s">
        <v>142</v>
      </c>
      <c r="AU175" s="230" t="s">
        <v>89</v>
      </c>
      <c r="AY175" s="17" t="s">
        <v>140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7" t="s">
        <v>87</v>
      </c>
      <c r="BK175" s="231">
        <f>ROUND(I175*H175,2)</f>
        <v>0</v>
      </c>
      <c r="BL175" s="17" t="s">
        <v>148</v>
      </c>
      <c r="BM175" s="230" t="s">
        <v>775</v>
      </c>
    </row>
    <row r="176" s="2" customFormat="1" ht="16.5" customHeight="1">
      <c r="A176" s="38"/>
      <c r="B176" s="39"/>
      <c r="C176" s="218" t="s">
        <v>229</v>
      </c>
      <c r="D176" s="218" t="s">
        <v>142</v>
      </c>
      <c r="E176" s="219" t="s">
        <v>230</v>
      </c>
      <c r="F176" s="220" t="s">
        <v>231</v>
      </c>
      <c r="G176" s="221" t="s">
        <v>227</v>
      </c>
      <c r="H176" s="222">
        <v>1</v>
      </c>
      <c r="I176" s="223"/>
      <c r="J176" s="224">
        <f>ROUND(I176*H176,2)</f>
        <v>0</v>
      </c>
      <c r="K176" s="220" t="s">
        <v>146</v>
      </c>
      <c r="L176" s="225"/>
      <c r="M176" s="226" t="s">
        <v>1</v>
      </c>
      <c r="N176" s="227" t="s">
        <v>44</v>
      </c>
      <c r="O176" s="91"/>
      <c r="P176" s="228">
        <f>O176*H176</f>
        <v>0</v>
      </c>
      <c r="Q176" s="228">
        <v>0.0050000000000000001</v>
      </c>
      <c r="R176" s="228">
        <f>Q176*H176</f>
        <v>0.0050000000000000001</v>
      </c>
      <c r="S176" s="228">
        <v>0</v>
      </c>
      <c r="T176" s="22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0" t="s">
        <v>147</v>
      </c>
      <c r="AT176" s="230" t="s">
        <v>142</v>
      </c>
      <c r="AU176" s="230" t="s">
        <v>89</v>
      </c>
      <c r="AY176" s="17" t="s">
        <v>140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7" t="s">
        <v>87</v>
      </c>
      <c r="BK176" s="231">
        <f>ROUND(I176*H176,2)</f>
        <v>0</v>
      </c>
      <c r="BL176" s="17" t="s">
        <v>148</v>
      </c>
      <c r="BM176" s="230" t="s">
        <v>776</v>
      </c>
    </row>
    <row r="177" s="2" customFormat="1">
      <c r="A177" s="38"/>
      <c r="B177" s="39"/>
      <c r="C177" s="40"/>
      <c r="D177" s="232" t="s">
        <v>150</v>
      </c>
      <c r="E177" s="40"/>
      <c r="F177" s="233" t="s">
        <v>231</v>
      </c>
      <c r="G177" s="40"/>
      <c r="H177" s="40"/>
      <c r="I177" s="234"/>
      <c r="J177" s="40"/>
      <c r="K177" s="40"/>
      <c r="L177" s="44"/>
      <c r="M177" s="235"/>
      <c r="N177" s="236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150</v>
      </c>
      <c r="AU177" s="17" t="s">
        <v>89</v>
      </c>
    </row>
    <row r="178" s="2" customFormat="1" ht="16.5" customHeight="1">
      <c r="A178" s="38"/>
      <c r="B178" s="39"/>
      <c r="C178" s="218" t="s">
        <v>233</v>
      </c>
      <c r="D178" s="218" t="s">
        <v>142</v>
      </c>
      <c r="E178" s="219" t="s">
        <v>234</v>
      </c>
      <c r="F178" s="220" t="s">
        <v>235</v>
      </c>
      <c r="G178" s="221" t="s">
        <v>227</v>
      </c>
      <c r="H178" s="222">
        <v>6</v>
      </c>
      <c r="I178" s="223"/>
      <c r="J178" s="224">
        <f>ROUND(I178*H178,2)</f>
        <v>0</v>
      </c>
      <c r="K178" s="220" t="s">
        <v>146</v>
      </c>
      <c r="L178" s="225"/>
      <c r="M178" s="226" t="s">
        <v>1</v>
      </c>
      <c r="N178" s="227" t="s">
        <v>44</v>
      </c>
      <c r="O178" s="91"/>
      <c r="P178" s="228">
        <f>O178*H178</f>
        <v>0</v>
      </c>
      <c r="Q178" s="228">
        <v>0.0047200000000000002</v>
      </c>
      <c r="R178" s="228">
        <f>Q178*H178</f>
        <v>0.028320000000000001</v>
      </c>
      <c r="S178" s="228">
        <v>0</v>
      </c>
      <c r="T178" s="22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0" t="s">
        <v>147</v>
      </c>
      <c r="AT178" s="230" t="s">
        <v>142</v>
      </c>
      <c r="AU178" s="230" t="s">
        <v>89</v>
      </c>
      <c r="AY178" s="17" t="s">
        <v>140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7" t="s">
        <v>87</v>
      </c>
      <c r="BK178" s="231">
        <f>ROUND(I178*H178,2)</f>
        <v>0</v>
      </c>
      <c r="BL178" s="17" t="s">
        <v>148</v>
      </c>
      <c r="BM178" s="230" t="s">
        <v>777</v>
      </c>
    </row>
    <row r="179" s="2" customFormat="1">
      <c r="A179" s="38"/>
      <c r="B179" s="39"/>
      <c r="C179" s="40"/>
      <c r="D179" s="232" t="s">
        <v>150</v>
      </c>
      <c r="E179" s="40"/>
      <c r="F179" s="233" t="s">
        <v>235</v>
      </c>
      <c r="G179" s="40"/>
      <c r="H179" s="40"/>
      <c r="I179" s="234"/>
      <c r="J179" s="40"/>
      <c r="K179" s="40"/>
      <c r="L179" s="44"/>
      <c r="M179" s="235"/>
      <c r="N179" s="236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150</v>
      </c>
      <c r="AU179" s="17" t="s">
        <v>89</v>
      </c>
    </row>
    <row r="180" s="13" customFormat="1">
      <c r="A180" s="13"/>
      <c r="B180" s="237"/>
      <c r="C180" s="238"/>
      <c r="D180" s="232" t="s">
        <v>151</v>
      </c>
      <c r="E180" s="239" t="s">
        <v>1</v>
      </c>
      <c r="F180" s="240" t="s">
        <v>237</v>
      </c>
      <c r="G180" s="238"/>
      <c r="H180" s="241">
        <v>6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151</v>
      </c>
      <c r="AU180" s="247" t="s">
        <v>89</v>
      </c>
      <c r="AV180" s="13" t="s">
        <v>89</v>
      </c>
      <c r="AW180" s="13" t="s">
        <v>33</v>
      </c>
      <c r="AX180" s="13" t="s">
        <v>87</v>
      </c>
      <c r="AY180" s="247" t="s">
        <v>140</v>
      </c>
    </row>
    <row r="181" s="2" customFormat="1" ht="16.5" customHeight="1">
      <c r="A181" s="38"/>
      <c r="B181" s="39"/>
      <c r="C181" s="218" t="s">
        <v>8</v>
      </c>
      <c r="D181" s="218" t="s">
        <v>142</v>
      </c>
      <c r="E181" s="219" t="s">
        <v>238</v>
      </c>
      <c r="F181" s="220" t="s">
        <v>239</v>
      </c>
      <c r="G181" s="221" t="s">
        <v>204</v>
      </c>
      <c r="H181" s="222">
        <v>0.80000000000000004</v>
      </c>
      <c r="I181" s="223"/>
      <c r="J181" s="224">
        <f>ROUND(I181*H181,2)</f>
        <v>0</v>
      </c>
      <c r="K181" s="220" t="s">
        <v>146</v>
      </c>
      <c r="L181" s="225"/>
      <c r="M181" s="226" t="s">
        <v>1</v>
      </c>
      <c r="N181" s="227" t="s">
        <v>44</v>
      </c>
      <c r="O181" s="91"/>
      <c r="P181" s="228">
        <f>O181*H181</f>
        <v>0</v>
      </c>
      <c r="Q181" s="228">
        <v>0.20000000000000001</v>
      </c>
      <c r="R181" s="228">
        <f>Q181*H181</f>
        <v>0.16000000000000003</v>
      </c>
      <c r="S181" s="228">
        <v>0</v>
      </c>
      <c r="T181" s="22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0" t="s">
        <v>147</v>
      </c>
      <c r="AT181" s="230" t="s">
        <v>142</v>
      </c>
      <c r="AU181" s="230" t="s">
        <v>89</v>
      </c>
      <c r="AY181" s="17" t="s">
        <v>140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7" t="s">
        <v>87</v>
      </c>
      <c r="BK181" s="231">
        <f>ROUND(I181*H181,2)</f>
        <v>0</v>
      </c>
      <c r="BL181" s="17" t="s">
        <v>148</v>
      </c>
      <c r="BM181" s="230" t="s">
        <v>778</v>
      </c>
    </row>
    <row r="182" s="2" customFormat="1">
      <c r="A182" s="38"/>
      <c r="B182" s="39"/>
      <c r="C182" s="40"/>
      <c r="D182" s="232" t="s">
        <v>150</v>
      </c>
      <c r="E182" s="40"/>
      <c r="F182" s="233" t="s">
        <v>239</v>
      </c>
      <c r="G182" s="40"/>
      <c r="H182" s="40"/>
      <c r="I182" s="234"/>
      <c r="J182" s="40"/>
      <c r="K182" s="40"/>
      <c r="L182" s="44"/>
      <c r="M182" s="235"/>
      <c r="N182" s="236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150</v>
      </c>
      <c r="AU182" s="17" t="s">
        <v>89</v>
      </c>
    </row>
    <row r="183" s="13" customFormat="1">
      <c r="A183" s="13"/>
      <c r="B183" s="237"/>
      <c r="C183" s="238"/>
      <c r="D183" s="232" t="s">
        <v>151</v>
      </c>
      <c r="E183" s="239" t="s">
        <v>1</v>
      </c>
      <c r="F183" s="240" t="s">
        <v>241</v>
      </c>
      <c r="G183" s="238"/>
      <c r="H183" s="241">
        <v>0.80000000000000004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151</v>
      </c>
      <c r="AU183" s="247" t="s">
        <v>89</v>
      </c>
      <c r="AV183" s="13" t="s">
        <v>89</v>
      </c>
      <c r="AW183" s="13" t="s">
        <v>33</v>
      </c>
      <c r="AX183" s="13" t="s">
        <v>87</v>
      </c>
      <c r="AY183" s="247" t="s">
        <v>140</v>
      </c>
    </row>
    <row r="184" s="2" customFormat="1" ht="16.5" customHeight="1">
      <c r="A184" s="38"/>
      <c r="B184" s="39"/>
      <c r="C184" s="218" t="s">
        <v>242</v>
      </c>
      <c r="D184" s="218" t="s">
        <v>142</v>
      </c>
      <c r="E184" s="219" t="s">
        <v>243</v>
      </c>
      <c r="F184" s="220" t="s">
        <v>244</v>
      </c>
      <c r="G184" s="221" t="s">
        <v>158</v>
      </c>
      <c r="H184" s="222">
        <v>3</v>
      </c>
      <c r="I184" s="223"/>
      <c r="J184" s="224">
        <f>ROUND(I184*H184,2)</f>
        <v>0</v>
      </c>
      <c r="K184" s="220" t="s">
        <v>146</v>
      </c>
      <c r="L184" s="225"/>
      <c r="M184" s="226" t="s">
        <v>1</v>
      </c>
      <c r="N184" s="227" t="s">
        <v>44</v>
      </c>
      <c r="O184" s="91"/>
      <c r="P184" s="228">
        <f>O184*H184</f>
        <v>0</v>
      </c>
      <c r="Q184" s="228">
        <v>0.00040000000000000002</v>
      </c>
      <c r="R184" s="228">
        <f>Q184*H184</f>
        <v>0.0012000000000000001</v>
      </c>
      <c r="S184" s="228">
        <v>0</v>
      </c>
      <c r="T184" s="22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0" t="s">
        <v>147</v>
      </c>
      <c r="AT184" s="230" t="s">
        <v>142</v>
      </c>
      <c r="AU184" s="230" t="s">
        <v>89</v>
      </c>
      <c r="AY184" s="17" t="s">
        <v>140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7" t="s">
        <v>87</v>
      </c>
      <c r="BK184" s="231">
        <f>ROUND(I184*H184,2)</f>
        <v>0</v>
      </c>
      <c r="BL184" s="17" t="s">
        <v>148</v>
      </c>
      <c r="BM184" s="230" t="s">
        <v>779</v>
      </c>
    </row>
    <row r="185" s="2" customFormat="1">
      <c r="A185" s="38"/>
      <c r="B185" s="39"/>
      <c r="C185" s="40"/>
      <c r="D185" s="232" t="s">
        <v>150</v>
      </c>
      <c r="E185" s="40"/>
      <c r="F185" s="233" t="s">
        <v>244</v>
      </c>
      <c r="G185" s="40"/>
      <c r="H185" s="40"/>
      <c r="I185" s="234"/>
      <c r="J185" s="40"/>
      <c r="K185" s="40"/>
      <c r="L185" s="44"/>
      <c r="M185" s="235"/>
      <c r="N185" s="236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150</v>
      </c>
      <c r="AU185" s="17" t="s">
        <v>89</v>
      </c>
    </row>
    <row r="186" s="13" customFormat="1">
      <c r="A186" s="13"/>
      <c r="B186" s="237"/>
      <c r="C186" s="238"/>
      <c r="D186" s="232" t="s">
        <v>151</v>
      </c>
      <c r="E186" s="239" t="s">
        <v>1</v>
      </c>
      <c r="F186" s="240" t="s">
        <v>246</v>
      </c>
      <c r="G186" s="238"/>
      <c r="H186" s="241">
        <v>3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151</v>
      </c>
      <c r="AU186" s="247" t="s">
        <v>89</v>
      </c>
      <c r="AV186" s="13" t="s">
        <v>89</v>
      </c>
      <c r="AW186" s="13" t="s">
        <v>33</v>
      </c>
      <c r="AX186" s="13" t="s">
        <v>87</v>
      </c>
      <c r="AY186" s="247" t="s">
        <v>140</v>
      </c>
    </row>
    <row r="187" s="2" customFormat="1" ht="21.75" customHeight="1">
      <c r="A187" s="38"/>
      <c r="B187" s="39"/>
      <c r="C187" s="259" t="s">
        <v>247</v>
      </c>
      <c r="D187" s="259" t="s">
        <v>155</v>
      </c>
      <c r="E187" s="260" t="s">
        <v>248</v>
      </c>
      <c r="F187" s="261" t="s">
        <v>249</v>
      </c>
      <c r="G187" s="262" t="s">
        <v>204</v>
      </c>
      <c r="H187" s="263">
        <v>20.146000000000001</v>
      </c>
      <c r="I187" s="264"/>
      <c r="J187" s="265">
        <f>ROUND(I187*H187,2)</f>
        <v>0</v>
      </c>
      <c r="K187" s="261" t="s">
        <v>159</v>
      </c>
      <c r="L187" s="44"/>
      <c r="M187" s="266" t="s">
        <v>1</v>
      </c>
      <c r="N187" s="267" t="s">
        <v>44</v>
      </c>
      <c r="O187" s="91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0" t="s">
        <v>148</v>
      </c>
      <c r="AT187" s="230" t="s">
        <v>155</v>
      </c>
      <c r="AU187" s="230" t="s">
        <v>89</v>
      </c>
      <c r="AY187" s="17" t="s">
        <v>140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7" t="s">
        <v>87</v>
      </c>
      <c r="BK187" s="231">
        <f>ROUND(I187*H187,2)</f>
        <v>0</v>
      </c>
      <c r="BL187" s="17" t="s">
        <v>148</v>
      </c>
      <c r="BM187" s="230" t="s">
        <v>780</v>
      </c>
    </row>
    <row r="188" s="2" customFormat="1">
      <c r="A188" s="38"/>
      <c r="B188" s="39"/>
      <c r="C188" s="40"/>
      <c r="D188" s="232" t="s">
        <v>150</v>
      </c>
      <c r="E188" s="40"/>
      <c r="F188" s="233" t="s">
        <v>251</v>
      </c>
      <c r="G188" s="40"/>
      <c r="H188" s="40"/>
      <c r="I188" s="234"/>
      <c r="J188" s="40"/>
      <c r="K188" s="40"/>
      <c r="L188" s="44"/>
      <c r="M188" s="235"/>
      <c r="N188" s="236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150</v>
      </c>
      <c r="AU188" s="17" t="s">
        <v>89</v>
      </c>
    </row>
    <row r="189" s="15" customFormat="1">
      <c r="A189" s="15"/>
      <c r="B189" s="268"/>
      <c r="C189" s="269"/>
      <c r="D189" s="232" t="s">
        <v>151</v>
      </c>
      <c r="E189" s="270" t="s">
        <v>1</v>
      </c>
      <c r="F189" s="271" t="s">
        <v>252</v>
      </c>
      <c r="G189" s="269"/>
      <c r="H189" s="270" t="s">
        <v>1</v>
      </c>
      <c r="I189" s="272"/>
      <c r="J189" s="269"/>
      <c r="K189" s="269"/>
      <c r="L189" s="273"/>
      <c r="M189" s="274"/>
      <c r="N189" s="275"/>
      <c r="O189" s="275"/>
      <c r="P189" s="275"/>
      <c r="Q189" s="275"/>
      <c r="R189" s="275"/>
      <c r="S189" s="275"/>
      <c r="T189" s="27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7" t="s">
        <v>151</v>
      </c>
      <c r="AU189" s="277" t="s">
        <v>89</v>
      </c>
      <c r="AV189" s="15" t="s">
        <v>87</v>
      </c>
      <c r="AW189" s="15" t="s">
        <v>33</v>
      </c>
      <c r="AX189" s="15" t="s">
        <v>79</v>
      </c>
      <c r="AY189" s="277" t="s">
        <v>140</v>
      </c>
    </row>
    <row r="190" s="13" customFormat="1">
      <c r="A190" s="13"/>
      <c r="B190" s="237"/>
      <c r="C190" s="238"/>
      <c r="D190" s="232" t="s">
        <v>151</v>
      </c>
      <c r="E190" s="239" t="s">
        <v>1</v>
      </c>
      <c r="F190" s="240" t="s">
        <v>781</v>
      </c>
      <c r="G190" s="238"/>
      <c r="H190" s="241">
        <v>12.976000000000001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7" t="s">
        <v>151</v>
      </c>
      <c r="AU190" s="247" t="s">
        <v>89</v>
      </c>
      <c r="AV190" s="13" t="s">
        <v>89</v>
      </c>
      <c r="AW190" s="13" t="s">
        <v>33</v>
      </c>
      <c r="AX190" s="13" t="s">
        <v>79</v>
      </c>
      <c r="AY190" s="247" t="s">
        <v>140</v>
      </c>
    </row>
    <row r="191" s="13" customFormat="1">
      <c r="A191" s="13"/>
      <c r="B191" s="237"/>
      <c r="C191" s="238"/>
      <c r="D191" s="232" t="s">
        <v>151</v>
      </c>
      <c r="E191" s="239" t="s">
        <v>1</v>
      </c>
      <c r="F191" s="240" t="s">
        <v>782</v>
      </c>
      <c r="G191" s="238"/>
      <c r="H191" s="241">
        <v>7.1699999999999999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7" t="s">
        <v>151</v>
      </c>
      <c r="AU191" s="247" t="s">
        <v>89</v>
      </c>
      <c r="AV191" s="13" t="s">
        <v>89</v>
      </c>
      <c r="AW191" s="13" t="s">
        <v>33</v>
      </c>
      <c r="AX191" s="13" t="s">
        <v>79</v>
      </c>
      <c r="AY191" s="247" t="s">
        <v>140</v>
      </c>
    </row>
    <row r="192" s="14" customFormat="1">
      <c r="A192" s="14"/>
      <c r="B192" s="248"/>
      <c r="C192" s="249"/>
      <c r="D192" s="232" t="s">
        <v>151</v>
      </c>
      <c r="E192" s="250" t="s">
        <v>1</v>
      </c>
      <c r="F192" s="251" t="s">
        <v>154</v>
      </c>
      <c r="G192" s="249"/>
      <c r="H192" s="252">
        <v>20.146000000000001</v>
      </c>
      <c r="I192" s="253"/>
      <c r="J192" s="249"/>
      <c r="K192" s="249"/>
      <c r="L192" s="254"/>
      <c r="M192" s="255"/>
      <c r="N192" s="256"/>
      <c r="O192" s="256"/>
      <c r="P192" s="256"/>
      <c r="Q192" s="256"/>
      <c r="R192" s="256"/>
      <c r="S192" s="256"/>
      <c r="T192" s="25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8" t="s">
        <v>151</v>
      </c>
      <c r="AU192" s="258" t="s">
        <v>89</v>
      </c>
      <c r="AV192" s="14" t="s">
        <v>148</v>
      </c>
      <c r="AW192" s="14" t="s">
        <v>33</v>
      </c>
      <c r="AX192" s="14" t="s">
        <v>87</v>
      </c>
      <c r="AY192" s="258" t="s">
        <v>140</v>
      </c>
    </row>
    <row r="193" s="2" customFormat="1" ht="16.5" customHeight="1">
      <c r="A193" s="38"/>
      <c r="B193" s="39"/>
      <c r="C193" s="259" t="s">
        <v>255</v>
      </c>
      <c r="D193" s="259" t="s">
        <v>155</v>
      </c>
      <c r="E193" s="260" t="s">
        <v>256</v>
      </c>
      <c r="F193" s="261" t="s">
        <v>257</v>
      </c>
      <c r="G193" s="262" t="s">
        <v>204</v>
      </c>
      <c r="H193" s="263">
        <v>6.1600000000000001</v>
      </c>
      <c r="I193" s="264"/>
      <c r="J193" s="265">
        <f>ROUND(I193*H193,2)</f>
        <v>0</v>
      </c>
      <c r="K193" s="261" t="s">
        <v>159</v>
      </c>
      <c r="L193" s="44"/>
      <c r="M193" s="266" t="s">
        <v>1</v>
      </c>
      <c r="N193" s="267" t="s">
        <v>44</v>
      </c>
      <c r="O193" s="91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0" t="s">
        <v>148</v>
      </c>
      <c r="AT193" s="230" t="s">
        <v>155</v>
      </c>
      <c r="AU193" s="230" t="s">
        <v>89</v>
      </c>
      <c r="AY193" s="17" t="s">
        <v>140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7" t="s">
        <v>87</v>
      </c>
      <c r="BK193" s="231">
        <f>ROUND(I193*H193,2)</f>
        <v>0</v>
      </c>
      <c r="BL193" s="17" t="s">
        <v>148</v>
      </c>
      <c r="BM193" s="230" t="s">
        <v>783</v>
      </c>
    </row>
    <row r="194" s="2" customFormat="1">
      <c r="A194" s="38"/>
      <c r="B194" s="39"/>
      <c r="C194" s="40"/>
      <c r="D194" s="232" t="s">
        <v>150</v>
      </c>
      <c r="E194" s="40"/>
      <c r="F194" s="233" t="s">
        <v>259</v>
      </c>
      <c r="G194" s="40"/>
      <c r="H194" s="40"/>
      <c r="I194" s="234"/>
      <c r="J194" s="40"/>
      <c r="K194" s="40"/>
      <c r="L194" s="44"/>
      <c r="M194" s="235"/>
      <c r="N194" s="236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150</v>
      </c>
      <c r="AU194" s="17" t="s">
        <v>89</v>
      </c>
    </row>
    <row r="195" s="13" customFormat="1">
      <c r="A195" s="13"/>
      <c r="B195" s="237"/>
      <c r="C195" s="238"/>
      <c r="D195" s="232" t="s">
        <v>151</v>
      </c>
      <c r="E195" s="239" t="s">
        <v>1</v>
      </c>
      <c r="F195" s="240" t="s">
        <v>645</v>
      </c>
      <c r="G195" s="238"/>
      <c r="H195" s="241">
        <v>4.1600000000000001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151</v>
      </c>
      <c r="AU195" s="247" t="s">
        <v>89</v>
      </c>
      <c r="AV195" s="13" t="s">
        <v>89</v>
      </c>
      <c r="AW195" s="13" t="s">
        <v>33</v>
      </c>
      <c r="AX195" s="13" t="s">
        <v>79</v>
      </c>
      <c r="AY195" s="247" t="s">
        <v>140</v>
      </c>
    </row>
    <row r="196" s="13" customFormat="1">
      <c r="A196" s="13"/>
      <c r="B196" s="237"/>
      <c r="C196" s="238"/>
      <c r="D196" s="232" t="s">
        <v>151</v>
      </c>
      <c r="E196" s="239" t="s">
        <v>1</v>
      </c>
      <c r="F196" s="240" t="s">
        <v>646</v>
      </c>
      <c r="G196" s="238"/>
      <c r="H196" s="241">
        <v>2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7" t="s">
        <v>151</v>
      </c>
      <c r="AU196" s="247" t="s">
        <v>89</v>
      </c>
      <c r="AV196" s="13" t="s">
        <v>89</v>
      </c>
      <c r="AW196" s="13" t="s">
        <v>33</v>
      </c>
      <c r="AX196" s="13" t="s">
        <v>79</v>
      </c>
      <c r="AY196" s="247" t="s">
        <v>140</v>
      </c>
    </row>
    <row r="197" s="14" customFormat="1">
      <c r="A197" s="14"/>
      <c r="B197" s="248"/>
      <c r="C197" s="249"/>
      <c r="D197" s="232" t="s">
        <v>151</v>
      </c>
      <c r="E197" s="250" t="s">
        <v>1</v>
      </c>
      <c r="F197" s="251" t="s">
        <v>154</v>
      </c>
      <c r="G197" s="249"/>
      <c r="H197" s="252">
        <v>6.1600000000000001</v>
      </c>
      <c r="I197" s="253"/>
      <c r="J197" s="249"/>
      <c r="K197" s="249"/>
      <c r="L197" s="254"/>
      <c r="M197" s="255"/>
      <c r="N197" s="256"/>
      <c r="O197" s="256"/>
      <c r="P197" s="256"/>
      <c r="Q197" s="256"/>
      <c r="R197" s="256"/>
      <c r="S197" s="256"/>
      <c r="T197" s="25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8" t="s">
        <v>151</v>
      </c>
      <c r="AU197" s="258" t="s">
        <v>89</v>
      </c>
      <c r="AV197" s="14" t="s">
        <v>148</v>
      </c>
      <c r="AW197" s="14" t="s">
        <v>33</v>
      </c>
      <c r="AX197" s="14" t="s">
        <v>87</v>
      </c>
      <c r="AY197" s="258" t="s">
        <v>140</v>
      </c>
    </row>
    <row r="198" s="2" customFormat="1" ht="16.5" customHeight="1">
      <c r="A198" s="38"/>
      <c r="B198" s="39"/>
      <c r="C198" s="259" t="s">
        <v>262</v>
      </c>
      <c r="D198" s="259" t="s">
        <v>155</v>
      </c>
      <c r="E198" s="260" t="s">
        <v>263</v>
      </c>
      <c r="F198" s="261" t="s">
        <v>264</v>
      </c>
      <c r="G198" s="262" t="s">
        <v>204</v>
      </c>
      <c r="H198" s="263">
        <v>189.405</v>
      </c>
      <c r="I198" s="264"/>
      <c r="J198" s="265">
        <f>ROUND(I198*H198,2)</f>
        <v>0</v>
      </c>
      <c r="K198" s="261" t="s">
        <v>265</v>
      </c>
      <c r="L198" s="44"/>
      <c r="M198" s="266" t="s">
        <v>1</v>
      </c>
      <c r="N198" s="267" t="s">
        <v>44</v>
      </c>
      <c r="O198" s="91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0" t="s">
        <v>148</v>
      </c>
      <c r="AT198" s="230" t="s">
        <v>155</v>
      </c>
      <c r="AU198" s="230" t="s">
        <v>89</v>
      </c>
      <c r="AY198" s="17" t="s">
        <v>140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7" t="s">
        <v>87</v>
      </c>
      <c r="BK198" s="231">
        <f>ROUND(I198*H198,2)</f>
        <v>0</v>
      </c>
      <c r="BL198" s="17" t="s">
        <v>148</v>
      </c>
      <c r="BM198" s="230" t="s">
        <v>784</v>
      </c>
    </row>
    <row r="199" s="2" customFormat="1">
      <c r="A199" s="38"/>
      <c r="B199" s="39"/>
      <c r="C199" s="40"/>
      <c r="D199" s="232" t="s">
        <v>150</v>
      </c>
      <c r="E199" s="40"/>
      <c r="F199" s="233" t="s">
        <v>267</v>
      </c>
      <c r="G199" s="40"/>
      <c r="H199" s="40"/>
      <c r="I199" s="234"/>
      <c r="J199" s="40"/>
      <c r="K199" s="40"/>
      <c r="L199" s="44"/>
      <c r="M199" s="235"/>
      <c r="N199" s="236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150</v>
      </c>
      <c r="AU199" s="17" t="s">
        <v>89</v>
      </c>
    </row>
    <row r="200" s="13" customFormat="1">
      <c r="A200" s="13"/>
      <c r="B200" s="237"/>
      <c r="C200" s="238"/>
      <c r="D200" s="232" t="s">
        <v>151</v>
      </c>
      <c r="E200" s="239" t="s">
        <v>1</v>
      </c>
      <c r="F200" s="240" t="s">
        <v>785</v>
      </c>
      <c r="G200" s="238"/>
      <c r="H200" s="241">
        <v>189.405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151</v>
      </c>
      <c r="AU200" s="247" t="s">
        <v>89</v>
      </c>
      <c r="AV200" s="13" t="s">
        <v>89</v>
      </c>
      <c r="AW200" s="13" t="s">
        <v>33</v>
      </c>
      <c r="AX200" s="13" t="s">
        <v>87</v>
      </c>
      <c r="AY200" s="247" t="s">
        <v>140</v>
      </c>
    </row>
    <row r="201" s="2" customFormat="1" ht="21.75" customHeight="1">
      <c r="A201" s="38"/>
      <c r="B201" s="39"/>
      <c r="C201" s="259" t="s">
        <v>269</v>
      </c>
      <c r="D201" s="259" t="s">
        <v>155</v>
      </c>
      <c r="E201" s="260" t="s">
        <v>270</v>
      </c>
      <c r="F201" s="261" t="s">
        <v>271</v>
      </c>
      <c r="G201" s="262" t="s">
        <v>204</v>
      </c>
      <c r="H201" s="263">
        <v>947.02499999999998</v>
      </c>
      <c r="I201" s="264"/>
      <c r="J201" s="265">
        <f>ROUND(I201*H201,2)</f>
        <v>0</v>
      </c>
      <c r="K201" s="261" t="s">
        <v>265</v>
      </c>
      <c r="L201" s="44"/>
      <c r="M201" s="266" t="s">
        <v>1</v>
      </c>
      <c r="N201" s="267" t="s">
        <v>44</v>
      </c>
      <c r="O201" s="91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0" t="s">
        <v>148</v>
      </c>
      <c r="AT201" s="230" t="s">
        <v>155</v>
      </c>
      <c r="AU201" s="230" t="s">
        <v>89</v>
      </c>
      <c r="AY201" s="17" t="s">
        <v>140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7" t="s">
        <v>87</v>
      </c>
      <c r="BK201" s="231">
        <f>ROUND(I201*H201,2)</f>
        <v>0</v>
      </c>
      <c r="BL201" s="17" t="s">
        <v>148</v>
      </c>
      <c r="BM201" s="230" t="s">
        <v>786</v>
      </c>
    </row>
    <row r="202" s="2" customFormat="1">
      <c r="A202" s="38"/>
      <c r="B202" s="39"/>
      <c r="C202" s="40"/>
      <c r="D202" s="232" t="s">
        <v>150</v>
      </c>
      <c r="E202" s="40"/>
      <c r="F202" s="233" t="s">
        <v>273</v>
      </c>
      <c r="G202" s="40"/>
      <c r="H202" s="40"/>
      <c r="I202" s="234"/>
      <c r="J202" s="40"/>
      <c r="K202" s="40"/>
      <c r="L202" s="44"/>
      <c r="M202" s="235"/>
      <c r="N202" s="236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150</v>
      </c>
      <c r="AU202" s="17" t="s">
        <v>89</v>
      </c>
    </row>
    <row r="203" s="13" customFormat="1">
      <c r="A203" s="13"/>
      <c r="B203" s="237"/>
      <c r="C203" s="238"/>
      <c r="D203" s="232" t="s">
        <v>151</v>
      </c>
      <c r="E203" s="238"/>
      <c r="F203" s="240" t="s">
        <v>787</v>
      </c>
      <c r="G203" s="238"/>
      <c r="H203" s="241">
        <v>947.02499999999998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151</v>
      </c>
      <c r="AU203" s="247" t="s">
        <v>89</v>
      </c>
      <c r="AV203" s="13" t="s">
        <v>89</v>
      </c>
      <c r="AW203" s="13" t="s">
        <v>4</v>
      </c>
      <c r="AX203" s="13" t="s">
        <v>87</v>
      </c>
      <c r="AY203" s="247" t="s">
        <v>140</v>
      </c>
    </row>
    <row r="204" s="2" customFormat="1" ht="16.5" customHeight="1">
      <c r="A204" s="38"/>
      <c r="B204" s="39"/>
      <c r="C204" s="259" t="s">
        <v>7</v>
      </c>
      <c r="D204" s="259" t="s">
        <v>155</v>
      </c>
      <c r="E204" s="260" t="s">
        <v>275</v>
      </c>
      <c r="F204" s="261" t="s">
        <v>276</v>
      </c>
      <c r="G204" s="262" t="s">
        <v>204</v>
      </c>
      <c r="H204" s="263">
        <v>189.405</v>
      </c>
      <c r="I204" s="264"/>
      <c r="J204" s="265">
        <f>ROUND(I204*H204,2)</f>
        <v>0</v>
      </c>
      <c r="K204" s="261" t="s">
        <v>265</v>
      </c>
      <c r="L204" s="44"/>
      <c r="M204" s="266" t="s">
        <v>1</v>
      </c>
      <c r="N204" s="267" t="s">
        <v>44</v>
      </c>
      <c r="O204" s="91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0" t="s">
        <v>148</v>
      </c>
      <c r="AT204" s="230" t="s">
        <v>155</v>
      </c>
      <c r="AU204" s="230" t="s">
        <v>89</v>
      </c>
      <c r="AY204" s="17" t="s">
        <v>140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7" t="s">
        <v>87</v>
      </c>
      <c r="BK204" s="231">
        <f>ROUND(I204*H204,2)</f>
        <v>0</v>
      </c>
      <c r="BL204" s="17" t="s">
        <v>148</v>
      </c>
      <c r="BM204" s="230" t="s">
        <v>788</v>
      </c>
    </row>
    <row r="205" s="2" customFormat="1">
      <c r="A205" s="38"/>
      <c r="B205" s="39"/>
      <c r="C205" s="40"/>
      <c r="D205" s="232" t="s">
        <v>150</v>
      </c>
      <c r="E205" s="40"/>
      <c r="F205" s="233" t="s">
        <v>278</v>
      </c>
      <c r="G205" s="40"/>
      <c r="H205" s="40"/>
      <c r="I205" s="234"/>
      <c r="J205" s="40"/>
      <c r="K205" s="40"/>
      <c r="L205" s="44"/>
      <c r="M205" s="235"/>
      <c r="N205" s="236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150</v>
      </c>
      <c r="AU205" s="17" t="s">
        <v>89</v>
      </c>
    </row>
    <row r="206" s="2" customFormat="1" ht="16.5" customHeight="1">
      <c r="A206" s="38"/>
      <c r="B206" s="39"/>
      <c r="C206" s="259" t="s">
        <v>279</v>
      </c>
      <c r="D206" s="259" t="s">
        <v>155</v>
      </c>
      <c r="E206" s="260" t="s">
        <v>280</v>
      </c>
      <c r="F206" s="261" t="s">
        <v>281</v>
      </c>
      <c r="G206" s="262" t="s">
        <v>145</v>
      </c>
      <c r="H206" s="263">
        <v>340.92899999999997</v>
      </c>
      <c r="I206" s="264"/>
      <c r="J206" s="265">
        <f>ROUND(I206*H206,2)</f>
        <v>0</v>
      </c>
      <c r="K206" s="261" t="s">
        <v>265</v>
      </c>
      <c r="L206" s="44"/>
      <c r="M206" s="266" t="s">
        <v>1</v>
      </c>
      <c r="N206" s="267" t="s">
        <v>44</v>
      </c>
      <c r="O206" s="91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0" t="s">
        <v>148</v>
      </c>
      <c r="AT206" s="230" t="s">
        <v>155</v>
      </c>
      <c r="AU206" s="230" t="s">
        <v>89</v>
      </c>
      <c r="AY206" s="17" t="s">
        <v>140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7" t="s">
        <v>87</v>
      </c>
      <c r="BK206" s="231">
        <f>ROUND(I206*H206,2)</f>
        <v>0</v>
      </c>
      <c r="BL206" s="17" t="s">
        <v>148</v>
      </c>
      <c r="BM206" s="230" t="s">
        <v>789</v>
      </c>
    </row>
    <row r="207" s="2" customFormat="1">
      <c r="A207" s="38"/>
      <c r="B207" s="39"/>
      <c r="C207" s="40"/>
      <c r="D207" s="232" t="s">
        <v>150</v>
      </c>
      <c r="E207" s="40"/>
      <c r="F207" s="233" t="s">
        <v>283</v>
      </c>
      <c r="G207" s="40"/>
      <c r="H207" s="40"/>
      <c r="I207" s="234"/>
      <c r="J207" s="40"/>
      <c r="K207" s="40"/>
      <c r="L207" s="44"/>
      <c r="M207" s="235"/>
      <c r="N207" s="236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150</v>
      </c>
      <c r="AU207" s="17" t="s">
        <v>89</v>
      </c>
    </row>
    <row r="208" s="13" customFormat="1">
      <c r="A208" s="13"/>
      <c r="B208" s="237"/>
      <c r="C208" s="238"/>
      <c r="D208" s="232" t="s">
        <v>151</v>
      </c>
      <c r="E208" s="239" t="s">
        <v>1</v>
      </c>
      <c r="F208" s="240" t="s">
        <v>790</v>
      </c>
      <c r="G208" s="238"/>
      <c r="H208" s="241">
        <v>340.92899999999997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7" t="s">
        <v>151</v>
      </c>
      <c r="AU208" s="247" t="s">
        <v>89</v>
      </c>
      <c r="AV208" s="13" t="s">
        <v>89</v>
      </c>
      <c r="AW208" s="13" t="s">
        <v>33</v>
      </c>
      <c r="AX208" s="13" t="s">
        <v>87</v>
      </c>
      <c r="AY208" s="247" t="s">
        <v>140</v>
      </c>
    </row>
    <row r="209" s="2" customFormat="1" ht="16.5" customHeight="1">
      <c r="A209" s="38"/>
      <c r="B209" s="39"/>
      <c r="C209" s="259" t="s">
        <v>285</v>
      </c>
      <c r="D209" s="259" t="s">
        <v>155</v>
      </c>
      <c r="E209" s="260" t="s">
        <v>286</v>
      </c>
      <c r="F209" s="261" t="s">
        <v>287</v>
      </c>
      <c r="G209" s="262" t="s">
        <v>204</v>
      </c>
      <c r="H209" s="263">
        <v>34.350000000000001</v>
      </c>
      <c r="I209" s="264"/>
      <c r="J209" s="265">
        <f>ROUND(I209*H209,2)</f>
        <v>0</v>
      </c>
      <c r="K209" s="261" t="s">
        <v>159</v>
      </c>
      <c r="L209" s="44"/>
      <c r="M209" s="266" t="s">
        <v>1</v>
      </c>
      <c r="N209" s="267" t="s">
        <v>44</v>
      </c>
      <c r="O209" s="91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0" t="s">
        <v>148</v>
      </c>
      <c r="AT209" s="230" t="s">
        <v>155</v>
      </c>
      <c r="AU209" s="230" t="s">
        <v>89</v>
      </c>
      <c r="AY209" s="17" t="s">
        <v>140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7" t="s">
        <v>87</v>
      </c>
      <c r="BK209" s="231">
        <f>ROUND(I209*H209,2)</f>
        <v>0</v>
      </c>
      <c r="BL209" s="17" t="s">
        <v>148</v>
      </c>
      <c r="BM209" s="230" t="s">
        <v>791</v>
      </c>
    </row>
    <row r="210" s="2" customFormat="1">
      <c r="A210" s="38"/>
      <c r="B210" s="39"/>
      <c r="C210" s="40"/>
      <c r="D210" s="232" t="s">
        <v>150</v>
      </c>
      <c r="E210" s="40"/>
      <c r="F210" s="233" t="s">
        <v>289</v>
      </c>
      <c r="G210" s="40"/>
      <c r="H210" s="40"/>
      <c r="I210" s="234"/>
      <c r="J210" s="40"/>
      <c r="K210" s="40"/>
      <c r="L210" s="44"/>
      <c r="M210" s="235"/>
      <c r="N210" s="236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150</v>
      </c>
      <c r="AU210" s="17" t="s">
        <v>89</v>
      </c>
    </row>
    <row r="211" s="13" customFormat="1">
      <c r="A211" s="13"/>
      <c r="B211" s="237"/>
      <c r="C211" s="238"/>
      <c r="D211" s="232" t="s">
        <v>151</v>
      </c>
      <c r="E211" s="239" t="s">
        <v>1</v>
      </c>
      <c r="F211" s="240" t="s">
        <v>792</v>
      </c>
      <c r="G211" s="238"/>
      <c r="H211" s="241">
        <v>34.350000000000001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151</v>
      </c>
      <c r="AU211" s="247" t="s">
        <v>89</v>
      </c>
      <c r="AV211" s="13" t="s">
        <v>89</v>
      </c>
      <c r="AW211" s="13" t="s">
        <v>33</v>
      </c>
      <c r="AX211" s="13" t="s">
        <v>87</v>
      </c>
      <c r="AY211" s="247" t="s">
        <v>140</v>
      </c>
    </row>
    <row r="212" s="2" customFormat="1" ht="16.5" customHeight="1">
      <c r="A212" s="38"/>
      <c r="B212" s="39"/>
      <c r="C212" s="218" t="s">
        <v>291</v>
      </c>
      <c r="D212" s="218" t="s">
        <v>142</v>
      </c>
      <c r="E212" s="219" t="s">
        <v>292</v>
      </c>
      <c r="F212" s="220" t="s">
        <v>293</v>
      </c>
      <c r="G212" s="221" t="s">
        <v>145</v>
      </c>
      <c r="H212" s="222">
        <v>68.111999999999995</v>
      </c>
      <c r="I212" s="223"/>
      <c r="J212" s="224">
        <f>ROUND(I212*H212,2)</f>
        <v>0</v>
      </c>
      <c r="K212" s="220" t="s">
        <v>159</v>
      </c>
      <c r="L212" s="225"/>
      <c r="M212" s="226" t="s">
        <v>1</v>
      </c>
      <c r="N212" s="227" t="s">
        <v>44</v>
      </c>
      <c r="O212" s="91"/>
      <c r="P212" s="228">
        <f>O212*H212</f>
        <v>0</v>
      </c>
      <c r="Q212" s="228">
        <v>1</v>
      </c>
      <c r="R212" s="228">
        <f>Q212*H212</f>
        <v>68.111999999999995</v>
      </c>
      <c r="S212" s="228">
        <v>0</v>
      </c>
      <c r="T212" s="22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0" t="s">
        <v>147</v>
      </c>
      <c r="AT212" s="230" t="s">
        <v>142</v>
      </c>
      <c r="AU212" s="230" t="s">
        <v>89</v>
      </c>
      <c r="AY212" s="17" t="s">
        <v>140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7" t="s">
        <v>87</v>
      </c>
      <c r="BK212" s="231">
        <f>ROUND(I212*H212,2)</f>
        <v>0</v>
      </c>
      <c r="BL212" s="17" t="s">
        <v>148</v>
      </c>
      <c r="BM212" s="230" t="s">
        <v>793</v>
      </c>
    </row>
    <row r="213" s="2" customFormat="1">
      <c r="A213" s="38"/>
      <c r="B213" s="39"/>
      <c r="C213" s="40"/>
      <c r="D213" s="232" t="s">
        <v>150</v>
      </c>
      <c r="E213" s="40"/>
      <c r="F213" s="233" t="s">
        <v>293</v>
      </c>
      <c r="G213" s="40"/>
      <c r="H213" s="40"/>
      <c r="I213" s="234"/>
      <c r="J213" s="40"/>
      <c r="K213" s="40"/>
      <c r="L213" s="44"/>
      <c r="M213" s="235"/>
      <c r="N213" s="236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150</v>
      </c>
      <c r="AU213" s="17" t="s">
        <v>89</v>
      </c>
    </row>
    <row r="214" s="13" customFormat="1">
      <c r="A214" s="13"/>
      <c r="B214" s="237"/>
      <c r="C214" s="238"/>
      <c r="D214" s="232" t="s">
        <v>151</v>
      </c>
      <c r="E214" s="239" t="s">
        <v>1</v>
      </c>
      <c r="F214" s="240" t="s">
        <v>794</v>
      </c>
      <c r="G214" s="238"/>
      <c r="H214" s="241">
        <v>68.111999999999995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151</v>
      </c>
      <c r="AU214" s="247" t="s">
        <v>89</v>
      </c>
      <c r="AV214" s="13" t="s">
        <v>89</v>
      </c>
      <c r="AW214" s="13" t="s">
        <v>33</v>
      </c>
      <c r="AX214" s="13" t="s">
        <v>87</v>
      </c>
      <c r="AY214" s="247" t="s">
        <v>140</v>
      </c>
    </row>
    <row r="215" s="2" customFormat="1" ht="16.5" customHeight="1">
      <c r="A215" s="38"/>
      <c r="B215" s="39"/>
      <c r="C215" s="259" t="s">
        <v>296</v>
      </c>
      <c r="D215" s="259" t="s">
        <v>155</v>
      </c>
      <c r="E215" s="260" t="s">
        <v>297</v>
      </c>
      <c r="F215" s="261" t="s">
        <v>298</v>
      </c>
      <c r="G215" s="262" t="s">
        <v>158</v>
      </c>
      <c r="H215" s="263">
        <v>429.39999999999998</v>
      </c>
      <c r="I215" s="264"/>
      <c r="J215" s="265">
        <f>ROUND(I215*H215,2)</f>
        <v>0</v>
      </c>
      <c r="K215" s="261" t="s">
        <v>159</v>
      </c>
      <c r="L215" s="44"/>
      <c r="M215" s="266" t="s">
        <v>1</v>
      </c>
      <c r="N215" s="267" t="s">
        <v>44</v>
      </c>
      <c r="O215" s="91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0" t="s">
        <v>148</v>
      </c>
      <c r="AT215" s="230" t="s">
        <v>155</v>
      </c>
      <c r="AU215" s="230" t="s">
        <v>89</v>
      </c>
      <c r="AY215" s="17" t="s">
        <v>140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7" t="s">
        <v>87</v>
      </c>
      <c r="BK215" s="231">
        <f>ROUND(I215*H215,2)</f>
        <v>0</v>
      </c>
      <c r="BL215" s="17" t="s">
        <v>148</v>
      </c>
      <c r="BM215" s="230" t="s">
        <v>795</v>
      </c>
    </row>
    <row r="216" s="2" customFormat="1">
      <c r="A216" s="38"/>
      <c r="B216" s="39"/>
      <c r="C216" s="40"/>
      <c r="D216" s="232" t="s">
        <v>150</v>
      </c>
      <c r="E216" s="40"/>
      <c r="F216" s="233" t="s">
        <v>300</v>
      </c>
      <c r="G216" s="40"/>
      <c r="H216" s="40"/>
      <c r="I216" s="234"/>
      <c r="J216" s="40"/>
      <c r="K216" s="40"/>
      <c r="L216" s="44"/>
      <c r="M216" s="235"/>
      <c r="N216" s="236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150</v>
      </c>
      <c r="AU216" s="17" t="s">
        <v>89</v>
      </c>
    </row>
    <row r="217" s="13" customFormat="1">
      <c r="A217" s="13"/>
      <c r="B217" s="237"/>
      <c r="C217" s="238"/>
      <c r="D217" s="232" t="s">
        <v>151</v>
      </c>
      <c r="E217" s="239" t="s">
        <v>1</v>
      </c>
      <c r="F217" s="240" t="s">
        <v>796</v>
      </c>
      <c r="G217" s="238"/>
      <c r="H217" s="241">
        <v>429.39999999999998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151</v>
      </c>
      <c r="AU217" s="247" t="s">
        <v>89</v>
      </c>
      <c r="AV217" s="13" t="s">
        <v>89</v>
      </c>
      <c r="AW217" s="13" t="s">
        <v>33</v>
      </c>
      <c r="AX217" s="13" t="s">
        <v>87</v>
      </c>
      <c r="AY217" s="247" t="s">
        <v>140</v>
      </c>
    </row>
    <row r="218" s="2" customFormat="1" ht="16.5" customHeight="1">
      <c r="A218" s="38"/>
      <c r="B218" s="39"/>
      <c r="C218" s="259" t="s">
        <v>302</v>
      </c>
      <c r="D218" s="259" t="s">
        <v>155</v>
      </c>
      <c r="E218" s="260" t="s">
        <v>303</v>
      </c>
      <c r="F218" s="261" t="s">
        <v>304</v>
      </c>
      <c r="G218" s="262" t="s">
        <v>158</v>
      </c>
      <c r="H218" s="263">
        <v>429.39999999999998</v>
      </c>
      <c r="I218" s="264"/>
      <c r="J218" s="265">
        <f>ROUND(I218*H218,2)</f>
        <v>0</v>
      </c>
      <c r="K218" s="261" t="s">
        <v>146</v>
      </c>
      <c r="L218" s="44"/>
      <c r="M218" s="266" t="s">
        <v>1</v>
      </c>
      <c r="N218" s="267" t="s">
        <v>44</v>
      </c>
      <c r="O218" s="91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0" t="s">
        <v>148</v>
      </c>
      <c r="AT218" s="230" t="s">
        <v>155</v>
      </c>
      <c r="AU218" s="230" t="s">
        <v>89</v>
      </c>
      <c r="AY218" s="17" t="s">
        <v>140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7" t="s">
        <v>87</v>
      </c>
      <c r="BK218" s="231">
        <f>ROUND(I218*H218,2)</f>
        <v>0</v>
      </c>
      <c r="BL218" s="17" t="s">
        <v>148</v>
      </c>
      <c r="BM218" s="230" t="s">
        <v>797</v>
      </c>
    </row>
    <row r="219" s="2" customFormat="1">
      <c r="A219" s="38"/>
      <c r="B219" s="39"/>
      <c r="C219" s="40"/>
      <c r="D219" s="232" t="s">
        <v>150</v>
      </c>
      <c r="E219" s="40"/>
      <c r="F219" s="233" t="s">
        <v>306</v>
      </c>
      <c r="G219" s="40"/>
      <c r="H219" s="40"/>
      <c r="I219" s="234"/>
      <c r="J219" s="40"/>
      <c r="K219" s="40"/>
      <c r="L219" s="44"/>
      <c r="M219" s="235"/>
      <c r="N219" s="236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150</v>
      </c>
      <c r="AU219" s="17" t="s">
        <v>89</v>
      </c>
    </row>
    <row r="220" s="2" customFormat="1" ht="16.5" customHeight="1">
      <c r="A220" s="38"/>
      <c r="B220" s="39"/>
      <c r="C220" s="218" t="s">
        <v>307</v>
      </c>
      <c r="D220" s="218" t="s">
        <v>142</v>
      </c>
      <c r="E220" s="219" t="s">
        <v>308</v>
      </c>
      <c r="F220" s="220" t="s">
        <v>309</v>
      </c>
      <c r="G220" s="221" t="s">
        <v>310</v>
      </c>
      <c r="H220" s="222">
        <v>6.4409999999999998</v>
      </c>
      <c r="I220" s="223"/>
      <c r="J220" s="224">
        <f>ROUND(I220*H220,2)</f>
        <v>0</v>
      </c>
      <c r="K220" s="220" t="s">
        <v>146</v>
      </c>
      <c r="L220" s="225"/>
      <c r="M220" s="226" t="s">
        <v>1</v>
      </c>
      <c r="N220" s="227" t="s">
        <v>44</v>
      </c>
      <c r="O220" s="91"/>
      <c r="P220" s="228">
        <f>O220*H220</f>
        <v>0</v>
      </c>
      <c r="Q220" s="228">
        <v>0.001</v>
      </c>
      <c r="R220" s="228">
        <f>Q220*H220</f>
        <v>0.0064409999999999997</v>
      </c>
      <c r="S220" s="228">
        <v>0</v>
      </c>
      <c r="T220" s="229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0" t="s">
        <v>147</v>
      </c>
      <c r="AT220" s="230" t="s">
        <v>142</v>
      </c>
      <c r="AU220" s="230" t="s">
        <v>89</v>
      </c>
      <c r="AY220" s="17" t="s">
        <v>140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7" t="s">
        <v>87</v>
      </c>
      <c r="BK220" s="231">
        <f>ROUND(I220*H220,2)</f>
        <v>0</v>
      </c>
      <c r="BL220" s="17" t="s">
        <v>148</v>
      </c>
      <c r="BM220" s="230" t="s">
        <v>798</v>
      </c>
    </row>
    <row r="221" s="2" customFormat="1">
      <c r="A221" s="38"/>
      <c r="B221" s="39"/>
      <c r="C221" s="40"/>
      <c r="D221" s="232" t="s">
        <v>150</v>
      </c>
      <c r="E221" s="40"/>
      <c r="F221" s="233" t="s">
        <v>309</v>
      </c>
      <c r="G221" s="40"/>
      <c r="H221" s="40"/>
      <c r="I221" s="234"/>
      <c r="J221" s="40"/>
      <c r="K221" s="40"/>
      <c r="L221" s="44"/>
      <c r="M221" s="235"/>
      <c r="N221" s="236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150</v>
      </c>
      <c r="AU221" s="17" t="s">
        <v>89</v>
      </c>
    </row>
    <row r="222" s="13" customFormat="1">
      <c r="A222" s="13"/>
      <c r="B222" s="237"/>
      <c r="C222" s="238"/>
      <c r="D222" s="232" t="s">
        <v>151</v>
      </c>
      <c r="E222" s="239" t="s">
        <v>1</v>
      </c>
      <c r="F222" s="240" t="s">
        <v>799</v>
      </c>
      <c r="G222" s="238"/>
      <c r="H222" s="241">
        <v>6.4409999999999998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7" t="s">
        <v>151</v>
      </c>
      <c r="AU222" s="247" t="s">
        <v>89</v>
      </c>
      <c r="AV222" s="13" t="s">
        <v>89</v>
      </c>
      <c r="AW222" s="13" t="s">
        <v>33</v>
      </c>
      <c r="AX222" s="13" t="s">
        <v>87</v>
      </c>
      <c r="AY222" s="247" t="s">
        <v>140</v>
      </c>
    </row>
    <row r="223" s="2" customFormat="1" ht="16.5" customHeight="1">
      <c r="A223" s="38"/>
      <c r="B223" s="39"/>
      <c r="C223" s="218" t="s">
        <v>313</v>
      </c>
      <c r="D223" s="218" t="s">
        <v>142</v>
      </c>
      <c r="E223" s="219" t="s">
        <v>314</v>
      </c>
      <c r="F223" s="220" t="s">
        <v>315</v>
      </c>
      <c r="G223" s="221" t="s">
        <v>204</v>
      </c>
      <c r="H223" s="222">
        <v>8.8800000000000008</v>
      </c>
      <c r="I223" s="223"/>
      <c r="J223" s="224">
        <f>ROUND(I223*H223,2)</f>
        <v>0</v>
      </c>
      <c r="K223" s="220" t="s">
        <v>146</v>
      </c>
      <c r="L223" s="225"/>
      <c r="M223" s="226" t="s">
        <v>1</v>
      </c>
      <c r="N223" s="227" t="s">
        <v>44</v>
      </c>
      <c r="O223" s="91"/>
      <c r="P223" s="228">
        <f>O223*H223</f>
        <v>0</v>
      </c>
      <c r="Q223" s="228">
        <v>1</v>
      </c>
      <c r="R223" s="228">
        <f>Q223*H223</f>
        <v>8.8800000000000008</v>
      </c>
      <c r="S223" s="228">
        <v>0</v>
      </c>
      <c r="T223" s="229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0" t="s">
        <v>147</v>
      </c>
      <c r="AT223" s="230" t="s">
        <v>142</v>
      </c>
      <c r="AU223" s="230" t="s">
        <v>89</v>
      </c>
      <c r="AY223" s="17" t="s">
        <v>140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7" t="s">
        <v>87</v>
      </c>
      <c r="BK223" s="231">
        <f>ROUND(I223*H223,2)</f>
        <v>0</v>
      </c>
      <c r="BL223" s="17" t="s">
        <v>148</v>
      </c>
      <c r="BM223" s="230" t="s">
        <v>800</v>
      </c>
    </row>
    <row r="224" s="2" customFormat="1">
      <c r="A224" s="38"/>
      <c r="B224" s="39"/>
      <c r="C224" s="40"/>
      <c r="D224" s="232" t="s">
        <v>150</v>
      </c>
      <c r="E224" s="40"/>
      <c r="F224" s="233" t="s">
        <v>315</v>
      </c>
      <c r="G224" s="40"/>
      <c r="H224" s="40"/>
      <c r="I224" s="234"/>
      <c r="J224" s="40"/>
      <c r="K224" s="40"/>
      <c r="L224" s="44"/>
      <c r="M224" s="235"/>
      <c r="N224" s="236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150</v>
      </c>
      <c r="AU224" s="17" t="s">
        <v>89</v>
      </c>
    </row>
    <row r="225" s="13" customFormat="1">
      <c r="A225" s="13"/>
      <c r="B225" s="237"/>
      <c r="C225" s="238"/>
      <c r="D225" s="232" t="s">
        <v>151</v>
      </c>
      <c r="E225" s="239" t="s">
        <v>1</v>
      </c>
      <c r="F225" s="240" t="s">
        <v>801</v>
      </c>
      <c r="G225" s="238"/>
      <c r="H225" s="241">
        <v>6.8799999999999999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7" t="s">
        <v>151</v>
      </c>
      <c r="AU225" s="247" t="s">
        <v>89</v>
      </c>
      <c r="AV225" s="13" t="s">
        <v>89</v>
      </c>
      <c r="AW225" s="13" t="s">
        <v>33</v>
      </c>
      <c r="AX225" s="13" t="s">
        <v>79</v>
      </c>
      <c r="AY225" s="247" t="s">
        <v>140</v>
      </c>
    </row>
    <row r="226" s="13" customFormat="1">
      <c r="A226" s="13"/>
      <c r="B226" s="237"/>
      <c r="C226" s="238"/>
      <c r="D226" s="232" t="s">
        <v>151</v>
      </c>
      <c r="E226" s="239" t="s">
        <v>1</v>
      </c>
      <c r="F226" s="240" t="s">
        <v>318</v>
      </c>
      <c r="G226" s="238"/>
      <c r="H226" s="241">
        <v>2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151</v>
      </c>
      <c r="AU226" s="247" t="s">
        <v>89</v>
      </c>
      <c r="AV226" s="13" t="s">
        <v>89</v>
      </c>
      <c r="AW226" s="13" t="s">
        <v>33</v>
      </c>
      <c r="AX226" s="13" t="s">
        <v>79</v>
      </c>
      <c r="AY226" s="247" t="s">
        <v>140</v>
      </c>
    </row>
    <row r="227" s="14" customFormat="1">
      <c r="A227" s="14"/>
      <c r="B227" s="248"/>
      <c r="C227" s="249"/>
      <c r="D227" s="232" t="s">
        <v>151</v>
      </c>
      <c r="E227" s="250" t="s">
        <v>1</v>
      </c>
      <c r="F227" s="251" t="s">
        <v>154</v>
      </c>
      <c r="G227" s="249"/>
      <c r="H227" s="252">
        <v>8.8800000000000008</v>
      </c>
      <c r="I227" s="253"/>
      <c r="J227" s="249"/>
      <c r="K227" s="249"/>
      <c r="L227" s="254"/>
      <c r="M227" s="255"/>
      <c r="N227" s="256"/>
      <c r="O227" s="256"/>
      <c r="P227" s="256"/>
      <c r="Q227" s="256"/>
      <c r="R227" s="256"/>
      <c r="S227" s="256"/>
      <c r="T227" s="25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8" t="s">
        <v>151</v>
      </c>
      <c r="AU227" s="258" t="s">
        <v>89</v>
      </c>
      <c r="AV227" s="14" t="s">
        <v>148</v>
      </c>
      <c r="AW227" s="14" t="s">
        <v>33</v>
      </c>
      <c r="AX227" s="14" t="s">
        <v>87</v>
      </c>
      <c r="AY227" s="258" t="s">
        <v>140</v>
      </c>
    </row>
    <row r="228" s="2" customFormat="1" ht="16.5" customHeight="1">
      <c r="A228" s="38"/>
      <c r="B228" s="39"/>
      <c r="C228" s="259" t="s">
        <v>319</v>
      </c>
      <c r="D228" s="259" t="s">
        <v>155</v>
      </c>
      <c r="E228" s="260" t="s">
        <v>320</v>
      </c>
      <c r="F228" s="261" t="s">
        <v>321</v>
      </c>
      <c r="G228" s="262" t="s">
        <v>158</v>
      </c>
      <c r="H228" s="263">
        <v>360</v>
      </c>
      <c r="I228" s="264"/>
      <c r="J228" s="265">
        <f>ROUND(I228*H228,2)</f>
        <v>0</v>
      </c>
      <c r="K228" s="261" t="s">
        <v>159</v>
      </c>
      <c r="L228" s="44"/>
      <c r="M228" s="266" t="s">
        <v>1</v>
      </c>
      <c r="N228" s="267" t="s">
        <v>44</v>
      </c>
      <c r="O228" s="91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0" t="s">
        <v>148</v>
      </c>
      <c r="AT228" s="230" t="s">
        <v>155</v>
      </c>
      <c r="AU228" s="230" t="s">
        <v>89</v>
      </c>
      <c r="AY228" s="17" t="s">
        <v>140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7" t="s">
        <v>87</v>
      </c>
      <c r="BK228" s="231">
        <f>ROUND(I228*H228,2)</f>
        <v>0</v>
      </c>
      <c r="BL228" s="17" t="s">
        <v>148</v>
      </c>
      <c r="BM228" s="230" t="s">
        <v>802</v>
      </c>
    </row>
    <row r="229" s="2" customFormat="1">
      <c r="A229" s="38"/>
      <c r="B229" s="39"/>
      <c r="C229" s="40"/>
      <c r="D229" s="232" t="s">
        <v>150</v>
      </c>
      <c r="E229" s="40"/>
      <c r="F229" s="233" t="s">
        <v>323</v>
      </c>
      <c r="G229" s="40"/>
      <c r="H229" s="40"/>
      <c r="I229" s="234"/>
      <c r="J229" s="40"/>
      <c r="K229" s="40"/>
      <c r="L229" s="44"/>
      <c r="M229" s="235"/>
      <c r="N229" s="236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150</v>
      </c>
      <c r="AU229" s="17" t="s">
        <v>89</v>
      </c>
    </row>
    <row r="230" s="13" customFormat="1">
      <c r="A230" s="13"/>
      <c r="B230" s="237"/>
      <c r="C230" s="238"/>
      <c r="D230" s="232" t="s">
        <v>151</v>
      </c>
      <c r="E230" s="239" t="s">
        <v>1</v>
      </c>
      <c r="F230" s="240" t="s">
        <v>803</v>
      </c>
      <c r="G230" s="238"/>
      <c r="H230" s="241">
        <v>46.200000000000003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7" t="s">
        <v>151</v>
      </c>
      <c r="AU230" s="247" t="s">
        <v>89</v>
      </c>
      <c r="AV230" s="13" t="s">
        <v>89</v>
      </c>
      <c r="AW230" s="13" t="s">
        <v>33</v>
      </c>
      <c r="AX230" s="13" t="s">
        <v>79</v>
      </c>
      <c r="AY230" s="247" t="s">
        <v>140</v>
      </c>
    </row>
    <row r="231" s="13" customFormat="1">
      <c r="A231" s="13"/>
      <c r="B231" s="237"/>
      <c r="C231" s="238"/>
      <c r="D231" s="232" t="s">
        <v>151</v>
      </c>
      <c r="E231" s="239" t="s">
        <v>1</v>
      </c>
      <c r="F231" s="240" t="s">
        <v>804</v>
      </c>
      <c r="G231" s="238"/>
      <c r="H231" s="241">
        <v>272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7" t="s">
        <v>151</v>
      </c>
      <c r="AU231" s="247" t="s">
        <v>89</v>
      </c>
      <c r="AV231" s="13" t="s">
        <v>89</v>
      </c>
      <c r="AW231" s="13" t="s">
        <v>33</v>
      </c>
      <c r="AX231" s="13" t="s">
        <v>79</v>
      </c>
      <c r="AY231" s="247" t="s">
        <v>140</v>
      </c>
    </row>
    <row r="232" s="13" customFormat="1">
      <c r="A232" s="13"/>
      <c r="B232" s="237"/>
      <c r="C232" s="238"/>
      <c r="D232" s="232" t="s">
        <v>151</v>
      </c>
      <c r="E232" s="239" t="s">
        <v>1</v>
      </c>
      <c r="F232" s="240" t="s">
        <v>805</v>
      </c>
      <c r="G232" s="238"/>
      <c r="H232" s="241">
        <v>41.799999999999997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7" t="s">
        <v>151</v>
      </c>
      <c r="AU232" s="247" t="s">
        <v>89</v>
      </c>
      <c r="AV232" s="13" t="s">
        <v>89</v>
      </c>
      <c r="AW232" s="13" t="s">
        <v>33</v>
      </c>
      <c r="AX232" s="13" t="s">
        <v>79</v>
      </c>
      <c r="AY232" s="247" t="s">
        <v>140</v>
      </c>
    </row>
    <row r="233" s="14" customFormat="1">
      <c r="A233" s="14"/>
      <c r="B233" s="248"/>
      <c r="C233" s="249"/>
      <c r="D233" s="232" t="s">
        <v>151</v>
      </c>
      <c r="E233" s="250" t="s">
        <v>1</v>
      </c>
      <c r="F233" s="251" t="s">
        <v>154</v>
      </c>
      <c r="G233" s="249"/>
      <c r="H233" s="252">
        <v>360</v>
      </c>
      <c r="I233" s="253"/>
      <c r="J233" s="249"/>
      <c r="K233" s="249"/>
      <c r="L233" s="254"/>
      <c r="M233" s="255"/>
      <c r="N233" s="256"/>
      <c r="O233" s="256"/>
      <c r="P233" s="256"/>
      <c r="Q233" s="256"/>
      <c r="R233" s="256"/>
      <c r="S233" s="256"/>
      <c r="T233" s="25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8" t="s">
        <v>151</v>
      </c>
      <c r="AU233" s="258" t="s">
        <v>89</v>
      </c>
      <c r="AV233" s="14" t="s">
        <v>148</v>
      </c>
      <c r="AW233" s="14" t="s">
        <v>33</v>
      </c>
      <c r="AX233" s="14" t="s">
        <v>87</v>
      </c>
      <c r="AY233" s="258" t="s">
        <v>140</v>
      </c>
    </row>
    <row r="234" s="12" customFormat="1" ht="22.8" customHeight="1">
      <c r="A234" s="12"/>
      <c r="B234" s="202"/>
      <c r="C234" s="203"/>
      <c r="D234" s="204" t="s">
        <v>78</v>
      </c>
      <c r="E234" s="216" t="s">
        <v>89</v>
      </c>
      <c r="F234" s="216" t="s">
        <v>326</v>
      </c>
      <c r="G234" s="203"/>
      <c r="H234" s="203"/>
      <c r="I234" s="206"/>
      <c r="J234" s="217">
        <f>BK234</f>
        <v>0</v>
      </c>
      <c r="K234" s="203"/>
      <c r="L234" s="208"/>
      <c r="M234" s="209"/>
      <c r="N234" s="210"/>
      <c r="O234" s="210"/>
      <c r="P234" s="211">
        <f>SUM(P235:P240)</f>
        <v>0</v>
      </c>
      <c r="Q234" s="210"/>
      <c r="R234" s="211">
        <f>SUM(R235:R240)</f>
        <v>0.028510500000000001</v>
      </c>
      <c r="S234" s="210"/>
      <c r="T234" s="212">
        <f>SUM(T235:T240)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3" t="s">
        <v>87</v>
      </c>
      <c r="AT234" s="214" t="s">
        <v>78</v>
      </c>
      <c r="AU234" s="214" t="s">
        <v>87</v>
      </c>
      <c r="AY234" s="213" t="s">
        <v>140</v>
      </c>
      <c r="BK234" s="215">
        <f>SUM(BK235:BK240)</f>
        <v>0</v>
      </c>
    </row>
    <row r="235" s="2" customFormat="1" ht="16.5" customHeight="1">
      <c r="A235" s="38"/>
      <c r="B235" s="39"/>
      <c r="C235" s="259" t="s">
        <v>327</v>
      </c>
      <c r="D235" s="259" t="s">
        <v>155</v>
      </c>
      <c r="E235" s="260" t="s">
        <v>328</v>
      </c>
      <c r="F235" s="261" t="s">
        <v>329</v>
      </c>
      <c r="G235" s="262" t="s">
        <v>158</v>
      </c>
      <c r="H235" s="263">
        <v>68.700000000000003</v>
      </c>
      <c r="I235" s="264"/>
      <c r="J235" s="265">
        <f>ROUND(I235*H235,2)</f>
        <v>0</v>
      </c>
      <c r="K235" s="261" t="s">
        <v>159</v>
      </c>
      <c r="L235" s="44"/>
      <c r="M235" s="266" t="s">
        <v>1</v>
      </c>
      <c r="N235" s="267" t="s">
        <v>44</v>
      </c>
      <c r="O235" s="91"/>
      <c r="P235" s="228">
        <f>O235*H235</f>
        <v>0</v>
      </c>
      <c r="Q235" s="228">
        <v>0.00010000000000000001</v>
      </c>
      <c r="R235" s="228">
        <f>Q235*H235</f>
        <v>0.0068700000000000002</v>
      </c>
      <c r="S235" s="228">
        <v>0</v>
      </c>
      <c r="T235" s="229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0" t="s">
        <v>148</v>
      </c>
      <c r="AT235" s="230" t="s">
        <v>155</v>
      </c>
      <c r="AU235" s="230" t="s">
        <v>89</v>
      </c>
      <c r="AY235" s="17" t="s">
        <v>140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7" t="s">
        <v>87</v>
      </c>
      <c r="BK235" s="231">
        <f>ROUND(I235*H235,2)</f>
        <v>0</v>
      </c>
      <c r="BL235" s="17" t="s">
        <v>148</v>
      </c>
      <c r="BM235" s="230" t="s">
        <v>806</v>
      </c>
    </row>
    <row r="236" s="2" customFormat="1">
      <c r="A236" s="38"/>
      <c r="B236" s="39"/>
      <c r="C236" s="40"/>
      <c r="D236" s="232" t="s">
        <v>150</v>
      </c>
      <c r="E236" s="40"/>
      <c r="F236" s="233" t="s">
        <v>331</v>
      </c>
      <c r="G236" s="40"/>
      <c r="H236" s="40"/>
      <c r="I236" s="234"/>
      <c r="J236" s="40"/>
      <c r="K236" s="40"/>
      <c r="L236" s="44"/>
      <c r="M236" s="235"/>
      <c r="N236" s="236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150</v>
      </c>
      <c r="AU236" s="17" t="s">
        <v>89</v>
      </c>
    </row>
    <row r="237" s="13" customFormat="1">
      <c r="A237" s="13"/>
      <c r="B237" s="237"/>
      <c r="C237" s="238"/>
      <c r="D237" s="232" t="s">
        <v>151</v>
      </c>
      <c r="E237" s="239" t="s">
        <v>1</v>
      </c>
      <c r="F237" s="240" t="s">
        <v>767</v>
      </c>
      <c r="G237" s="238"/>
      <c r="H237" s="241">
        <v>68.700000000000003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7" t="s">
        <v>151</v>
      </c>
      <c r="AU237" s="247" t="s">
        <v>89</v>
      </c>
      <c r="AV237" s="13" t="s">
        <v>89</v>
      </c>
      <c r="AW237" s="13" t="s">
        <v>33</v>
      </c>
      <c r="AX237" s="13" t="s">
        <v>87</v>
      </c>
      <c r="AY237" s="247" t="s">
        <v>140</v>
      </c>
    </row>
    <row r="238" s="2" customFormat="1" ht="24.15" customHeight="1">
      <c r="A238" s="38"/>
      <c r="B238" s="39"/>
      <c r="C238" s="218" t="s">
        <v>333</v>
      </c>
      <c r="D238" s="218" t="s">
        <v>142</v>
      </c>
      <c r="E238" s="219" t="s">
        <v>334</v>
      </c>
      <c r="F238" s="220" t="s">
        <v>335</v>
      </c>
      <c r="G238" s="221" t="s">
        <v>158</v>
      </c>
      <c r="H238" s="222">
        <v>72.135000000000005</v>
      </c>
      <c r="I238" s="223"/>
      <c r="J238" s="224">
        <f>ROUND(I238*H238,2)</f>
        <v>0</v>
      </c>
      <c r="K238" s="220" t="s">
        <v>146</v>
      </c>
      <c r="L238" s="225"/>
      <c r="M238" s="226" t="s">
        <v>1</v>
      </c>
      <c r="N238" s="227" t="s">
        <v>44</v>
      </c>
      <c r="O238" s="91"/>
      <c r="P238" s="228">
        <f>O238*H238</f>
        <v>0</v>
      </c>
      <c r="Q238" s="228">
        <v>0.00029999999999999997</v>
      </c>
      <c r="R238" s="228">
        <f>Q238*H238</f>
        <v>0.0216405</v>
      </c>
      <c r="S238" s="228">
        <v>0</v>
      </c>
      <c r="T238" s="229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0" t="s">
        <v>147</v>
      </c>
      <c r="AT238" s="230" t="s">
        <v>142</v>
      </c>
      <c r="AU238" s="230" t="s">
        <v>89</v>
      </c>
      <c r="AY238" s="17" t="s">
        <v>140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7" t="s">
        <v>87</v>
      </c>
      <c r="BK238" s="231">
        <f>ROUND(I238*H238,2)</f>
        <v>0</v>
      </c>
      <c r="BL238" s="17" t="s">
        <v>148</v>
      </c>
      <c r="BM238" s="230" t="s">
        <v>807</v>
      </c>
    </row>
    <row r="239" s="2" customFormat="1">
      <c r="A239" s="38"/>
      <c r="B239" s="39"/>
      <c r="C239" s="40"/>
      <c r="D239" s="232" t="s">
        <v>150</v>
      </c>
      <c r="E239" s="40"/>
      <c r="F239" s="233" t="s">
        <v>335</v>
      </c>
      <c r="G239" s="40"/>
      <c r="H239" s="40"/>
      <c r="I239" s="234"/>
      <c r="J239" s="40"/>
      <c r="K239" s="40"/>
      <c r="L239" s="44"/>
      <c r="M239" s="235"/>
      <c r="N239" s="236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150</v>
      </c>
      <c r="AU239" s="17" t="s">
        <v>89</v>
      </c>
    </row>
    <row r="240" s="13" customFormat="1">
      <c r="A240" s="13"/>
      <c r="B240" s="237"/>
      <c r="C240" s="238"/>
      <c r="D240" s="232" t="s">
        <v>151</v>
      </c>
      <c r="E240" s="239" t="s">
        <v>1</v>
      </c>
      <c r="F240" s="240" t="s">
        <v>808</v>
      </c>
      <c r="G240" s="238"/>
      <c r="H240" s="241">
        <v>72.135000000000005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7" t="s">
        <v>151</v>
      </c>
      <c r="AU240" s="247" t="s">
        <v>89</v>
      </c>
      <c r="AV240" s="13" t="s">
        <v>89</v>
      </c>
      <c r="AW240" s="13" t="s">
        <v>33</v>
      </c>
      <c r="AX240" s="13" t="s">
        <v>87</v>
      </c>
      <c r="AY240" s="247" t="s">
        <v>140</v>
      </c>
    </row>
    <row r="241" s="12" customFormat="1" ht="22.8" customHeight="1">
      <c r="A241" s="12"/>
      <c r="B241" s="202"/>
      <c r="C241" s="203"/>
      <c r="D241" s="204" t="s">
        <v>78</v>
      </c>
      <c r="E241" s="216" t="s">
        <v>174</v>
      </c>
      <c r="F241" s="216" t="s">
        <v>338</v>
      </c>
      <c r="G241" s="203"/>
      <c r="H241" s="203"/>
      <c r="I241" s="206"/>
      <c r="J241" s="217">
        <f>BK241</f>
        <v>0</v>
      </c>
      <c r="K241" s="203"/>
      <c r="L241" s="208"/>
      <c r="M241" s="209"/>
      <c r="N241" s="210"/>
      <c r="O241" s="210"/>
      <c r="P241" s="211">
        <f>SUM(P242:P290)</f>
        <v>0</v>
      </c>
      <c r="Q241" s="210"/>
      <c r="R241" s="211">
        <f>SUM(R242:R290)</f>
        <v>122.75514799999999</v>
      </c>
      <c r="S241" s="210"/>
      <c r="T241" s="212">
        <f>SUM(T242:T290)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3" t="s">
        <v>87</v>
      </c>
      <c r="AT241" s="214" t="s">
        <v>78</v>
      </c>
      <c r="AU241" s="214" t="s">
        <v>87</v>
      </c>
      <c r="AY241" s="213" t="s">
        <v>140</v>
      </c>
      <c r="BK241" s="215">
        <f>SUM(BK242:BK290)</f>
        <v>0</v>
      </c>
    </row>
    <row r="242" s="2" customFormat="1" ht="16.5" customHeight="1">
      <c r="A242" s="38"/>
      <c r="B242" s="39"/>
      <c r="C242" s="259" t="s">
        <v>339</v>
      </c>
      <c r="D242" s="259" t="s">
        <v>155</v>
      </c>
      <c r="E242" s="260" t="s">
        <v>346</v>
      </c>
      <c r="F242" s="261" t="s">
        <v>347</v>
      </c>
      <c r="G242" s="262" t="s">
        <v>158</v>
      </c>
      <c r="H242" s="263">
        <v>129.80000000000001</v>
      </c>
      <c r="I242" s="264"/>
      <c r="J242" s="265">
        <f>ROUND(I242*H242,2)</f>
        <v>0</v>
      </c>
      <c r="K242" s="261" t="s">
        <v>159</v>
      </c>
      <c r="L242" s="44"/>
      <c r="M242" s="266" t="s">
        <v>1</v>
      </c>
      <c r="N242" s="267" t="s">
        <v>44</v>
      </c>
      <c r="O242" s="91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0" t="s">
        <v>148</v>
      </c>
      <c r="AT242" s="230" t="s">
        <v>155</v>
      </c>
      <c r="AU242" s="230" t="s">
        <v>89</v>
      </c>
      <c r="AY242" s="17" t="s">
        <v>140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7" t="s">
        <v>87</v>
      </c>
      <c r="BK242" s="231">
        <f>ROUND(I242*H242,2)</f>
        <v>0</v>
      </c>
      <c r="BL242" s="17" t="s">
        <v>148</v>
      </c>
      <c r="BM242" s="230" t="s">
        <v>809</v>
      </c>
    </row>
    <row r="243" s="2" customFormat="1">
      <c r="A243" s="38"/>
      <c r="B243" s="39"/>
      <c r="C243" s="40"/>
      <c r="D243" s="232" t="s">
        <v>150</v>
      </c>
      <c r="E243" s="40"/>
      <c r="F243" s="233" t="s">
        <v>349</v>
      </c>
      <c r="G243" s="40"/>
      <c r="H243" s="40"/>
      <c r="I243" s="234"/>
      <c r="J243" s="40"/>
      <c r="K243" s="40"/>
      <c r="L243" s="44"/>
      <c r="M243" s="235"/>
      <c r="N243" s="236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150</v>
      </c>
      <c r="AU243" s="17" t="s">
        <v>89</v>
      </c>
    </row>
    <row r="244" s="13" customFormat="1">
      <c r="A244" s="13"/>
      <c r="B244" s="237"/>
      <c r="C244" s="238"/>
      <c r="D244" s="232" t="s">
        <v>151</v>
      </c>
      <c r="E244" s="239" t="s">
        <v>1</v>
      </c>
      <c r="F244" s="240" t="s">
        <v>803</v>
      </c>
      <c r="G244" s="238"/>
      <c r="H244" s="241">
        <v>46.200000000000003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151</v>
      </c>
      <c r="AU244" s="247" t="s">
        <v>89</v>
      </c>
      <c r="AV244" s="13" t="s">
        <v>89</v>
      </c>
      <c r="AW244" s="13" t="s">
        <v>33</v>
      </c>
      <c r="AX244" s="13" t="s">
        <v>79</v>
      </c>
      <c r="AY244" s="247" t="s">
        <v>140</v>
      </c>
    </row>
    <row r="245" s="13" customFormat="1">
      <c r="A245" s="13"/>
      <c r="B245" s="237"/>
      <c r="C245" s="238"/>
      <c r="D245" s="232" t="s">
        <v>151</v>
      </c>
      <c r="E245" s="239" t="s">
        <v>1</v>
      </c>
      <c r="F245" s="240" t="s">
        <v>810</v>
      </c>
      <c r="G245" s="238"/>
      <c r="H245" s="241">
        <v>83.599999999999994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7" t="s">
        <v>151</v>
      </c>
      <c r="AU245" s="247" t="s">
        <v>89</v>
      </c>
      <c r="AV245" s="13" t="s">
        <v>89</v>
      </c>
      <c r="AW245" s="13" t="s">
        <v>33</v>
      </c>
      <c r="AX245" s="13" t="s">
        <v>79</v>
      </c>
      <c r="AY245" s="247" t="s">
        <v>140</v>
      </c>
    </row>
    <row r="246" s="14" customFormat="1">
      <c r="A246" s="14"/>
      <c r="B246" s="248"/>
      <c r="C246" s="249"/>
      <c r="D246" s="232" t="s">
        <v>151</v>
      </c>
      <c r="E246" s="250" t="s">
        <v>1</v>
      </c>
      <c r="F246" s="251" t="s">
        <v>154</v>
      </c>
      <c r="G246" s="249"/>
      <c r="H246" s="252">
        <v>129.80000000000001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8" t="s">
        <v>151</v>
      </c>
      <c r="AU246" s="258" t="s">
        <v>89</v>
      </c>
      <c r="AV246" s="14" t="s">
        <v>148</v>
      </c>
      <c r="AW246" s="14" t="s">
        <v>33</v>
      </c>
      <c r="AX246" s="14" t="s">
        <v>87</v>
      </c>
      <c r="AY246" s="258" t="s">
        <v>140</v>
      </c>
    </row>
    <row r="247" s="2" customFormat="1" ht="16.5" customHeight="1">
      <c r="A247" s="38"/>
      <c r="B247" s="39"/>
      <c r="C247" s="259" t="s">
        <v>345</v>
      </c>
      <c r="D247" s="259" t="s">
        <v>155</v>
      </c>
      <c r="E247" s="260" t="s">
        <v>340</v>
      </c>
      <c r="F247" s="261" t="s">
        <v>341</v>
      </c>
      <c r="G247" s="262" t="s">
        <v>158</v>
      </c>
      <c r="H247" s="263">
        <v>272</v>
      </c>
      <c r="I247" s="264"/>
      <c r="J247" s="265">
        <f>ROUND(I247*H247,2)</f>
        <v>0</v>
      </c>
      <c r="K247" s="261" t="s">
        <v>159</v>
      </c>
      <c r="L247" s="44"/>
      <c r="M247" s="266" t="s">
        <v>1</v>
      </c>
      <c r="N247" s="267" t="s">
        <v>44</v>
      </c>
      <c r="O247" s="91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0" t="s">
        <v>148</v>
      </c>
      <c r="AT247" s="230" t="s">
        <v>155</v>
      </c>
      <c r="AU247" s="230" t="s">
        <v>89</v>
      </c>
      <c r="AY247" s="17" t="s">
        <v>140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7" t="s">
        <v>87</v>
      </c>
      <c r="BK247" s="231">
        <f>ROUND(I247*H247,2)</f>
        <v>0</v>
      </c>
      <c r="BL247" s="17" t="s">
        <v>148</v>
      </c>
      <c r="BM247" s="230" t="s">
        <v>811</v>
      </c>
    </row>
    <row r="248" s="2" customFormat="1">
      <c r="A248" s="38"/>
      <c r="B248" s="39"/>
      <c r="C248" s="40"/>
      <c r="D248" s="232" t="s">
        <v>150</v>
      </c>
      <c r="E248" s="40"/>
      <c r="F248" s="233" t="s">
        <v>343</v>
      </c>
      <c r="G248" s="40"/>
      <c r="H248" s="40"/>
      <c r="I248" s="234"/>
      <c r="J248" s="40"/>
      <c r="K248" s="40"/>
      <c r="L248" s="44"/>
      <c r="M248" s="235"/>
      <c r="N248" s="236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150</v>
      </c>
      <c r="AU248" s="17" t="s">
        <v>89</v>
      </c>
    </row>
    <row r="249" s="13" customFormat="1">
      <c r="A249" s="13"/>
      <c r="B249" s="237"/>
      <c r="C249" s="238"/>
      <c r="D249" s="232" t="s">
        <v>151</v>
      </c>
      <c r="E249" s="239" t="s">
        <v>1</v>
      </c>
      <c r="F249" s="240" t="s">
        <v>804</v>
      </c>
      <c r="G249" s="238"/>
      <c r="H249" s="241">
        <v>272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7" t="s">
        <v>151</v>
      </c>
      <c r="AU249" s="247" t="s">
        <v>89</v>
      </c>
      <c r="AV249" s="13" t="s">
        <v>89</v>
      </c>
      <c r="AW249" s="13" t="s">
        <v>33</v>
      </c>
      <c r="AX249" s="13" t="s">
        <v>87</v>
      </c>
      <c r="AY249" s="247" t="s">
        <v>140</v>
      </c>
    </row>
    <row r="250" s="2" customFormat="1" ht="16.5" customHeight="1">
      <c r="A250" s="38"/>
      <c r="B250" s="39"/>
      <c r="C250" s="259" t="s">
        <v>352</v>
      </c>
      <c r="D250" s="259" t="s">
        <v>155</v>
      </c>
      <c r="E250" s="260" t="s">
        <v>353</v>
      </c>
      <c r="F250" s="261" t="s">
        <v>354</v>
      </c>
      <c r="G250" s="262" t="s">
        <v>158</v>
      </c>
      <c r="H250" s="263">
        <v>313.80000000000001</v>
      </c>
      <c r="I250" s="264"/>
      <c r="J250" s="265">
        <f>ROUND(I250*H250,2)</f>
        <v>0</v>
      </c>
      <c r="K250" s="261" t="s">
        <v>159</v>
      </c>
      <c r="L250" s="44"/>
      <c r="M250" s="266" t="s">
        <v>1</v>
      </c>
      <c r="N250" s="267" t="s">
        <v>44</v>
      </c>
      <c r="O250" s="91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0" t="s">
        <v>148</v>
      </c>
      <c r="AT250" s="230" t="s">
        <v>155</v>
      </c>
      <c r="AU250" s="230" t="s">
        <v>89</v>
      </c>
      <c r="AY250" s="17" t="s">
        <v>140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7" t="s">
        <v>87</v>
      </c>
      <c r="BK250" s="231">
        <f>ROUND(I250*H250,2)</f>
        <v>0</v>
      </c>
      <c r="BL250" s="17" t="s">
        <v>148</v>
      </c>
      <c r="BM250" s="230" t="s">
        <v>812</v>
      </c>
    </row>
    <row r="251" s="2" customFormat="1">
      <c r="A251" s="38"/>
      <c r="B251" s="39"/>
      <c r="C251" s="40"/>
      <c r="D251" s="232" t="s">
        <v>150</v>
      </c>
      <c r="E251" s="40"/>
      <c r="F251" s="233" t="s">
        <v>356</v>
      </c>
      <c r="G251" s="40"/>
      <c r="H251" s="40"/>
      <c r="I251" s="234"/>
      <c r="J251" s="40"/>
      <c r="K251" s="40"/>
      <c r="L251" s="44"/>
      <c r="M251" s="235"/>
      <c r="N251" s="236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150</v>
      </c>
      <c r="AU251" s="17" t="s">
        <v>89</v>
      </c>
    </row>
    <row r="252" s="13" customFormat="1">
      <c r="A252" s="13"/>
      <c r="B252" s="237"/>
      <c r="C252" s="238"/>
      <c r="D252" s="232" t="s">
        <v>151</v>
      </c>
      <c r="E252" s="239" t="s">
        <v>1</v>
      </c>
      <c r="F252" s="240" t="s">
        <v>813</v>
      </c>
      <c r="G252" s="238"/>
      <c r="H252" s="241">
        <v>313.80000000000001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7" t="s">
        <v>151</v>
      </c>
      <c r="AU252" s="247" t="s">
        <v>89</v>
      </c>
      <c r="AV252" s="13" t="s">
        <v>89</v>
      </c>
      <c r="AW252" s="13" t="s">
        <v>33</v>
      </c>
      <c r="AX252" s="13" t="s">
        <v>87</v>
      </c>
      <c r="AY252" s="247" t="s">
        <v>140</v>
      </c>
    </row>
    <row r="253" s="2" customFormat="1" ht="16.5" customHeight="1">
      <c r="A253" s="38"/>
      <c r="B253" s="39"/>
      <c r="C253" s="259" t="s">
        <v>358</v>
      </c>
      <c r="D253" s="259" t="s">
        <v>155</v>
      </c>
      <c r="E253" s="260" t="s">
        <v>359</v>
      </c>
      <c r="F253" s="261" t="s">
        <v>360</v>
      </c>
      <c r="G253" s="262" t="s">
        <v>158</v>
      </c>
      <c r="H253" s="263">
        <v>243.90000000000001</v>
      </c>
      <c r="I253" s="264"/>
      <c r="J253" s="265">
        <f>ROUND(I253*H253,2)</f>
        <v>0</v>
      </c>
      <c r="K253" s="261" t="s">
        <v>159</v>
      </c>
      <c r="L253" s="44"/>
      <c r="M253" s="266" t="s">
        <v>1</v>
      </c>
      <c r="N253" s="267" t="s">
        <v>44</v>
      </c>
      <c r="O253" s="91"/>
      <c r="P253" s="228">
        <f>O253*H253</f>
        <v>0</v>
      </c>
      <c r="Q253" s="228">
        <v>0.13188</v>
      </c>
      <c r="R253" s="228">
        <f>Q253*H253</f>
        <v>32.165531999999999</v>
      </c>
      <c r="S253" s="228">
        <v>0</v>
      </c>
      <c r="T253" s="229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0" t="s">
        <v>148</v>
      </c>
      <c r="AT253" s="230" t="s">
        <v>155</v>
      </c>
      <c r="AU253" s="230" t="s">
        <v>89</v>
      </c>
      <c r="AY253" s="17" t="s">
        <v>140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7" t="s">
        <v>87</v>
      </c>
      <c r="BK253" s="231">
        <f>ROUND(I253*H253,2)</f>
        <v>0</v>
      </c>
      <c r="BL253" s="17" t="s">
        <v>148</v>
      </c>
      <c r="BM253" s="230" t="s">
        <v>814</v>
      </c>
    </row>
    <row r="254" s="2" customFormat="1">
      <c r="A254" s="38"/>
      <c r="B254" s="39"/>
      <c r="C254" s="40"/>
      <c r="D254" s="232" t="s">
        <v>150</v>
      </c>
      <c r="E254" s="40"/>
      <c r="F254" s="233" t="s">
        <v>362</v>
      </c>
      <c r="G254" s="40"/>
      <c r="H254" s="40"/>
      <c r="I254" s="234"/>
      <c r="J254" s="40"/>
      <c r="K254" s="40"/>
      <c r="L254" s="44"/>
      <c r="M254" s="235"/>
      <c r="N254" s="236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150</v>
      </c>
      <c r="AU254" s="17" t="s">
        <v>89</v>
      </c>
    </row>
    <row r="255" s="13" customFormat="1">
      <c r="A255" s="13"/>
      <c r="B255" s="237"/>
      <c r="C255" s="238"/>
      <c r="D255" s="232" t="s">
        <v>151</v>
      </c>
      <c r="E255" s="239" t="s">
        <v>1</v>
      </c>
      <c r="F255" s="240" t="s">
        <v>815</v>
      </c>
      <c r="G255" s="238"/>
      <c r="H255" s="241">
        <v>243.90000000000001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7" t="s">
        <v>151</v>
      </c>
      <c r="AU255" s="247" t="s">
        <v>89</v>
      </c>
      <c r="AV255" s="13" t="s">
        <v>89</v>
      </c>
      <c r="AW255" s="13" t="s">
        <v>33</v>
      </c>
      <c r="AX255" s="13" t="s">
        <v>87</v>
      </c>
      <c r="AY255" s="247" t="s">
        <v>140</v>
      </c>
    </row>
    <row r="256" s="2" customFormat="1" ht="16.5" customHeight="1">
      <c r="A256" s="38"/>
      <c r="B256" s="39"/>
      <c r="C256" s="259" t="s">
        <v>364</v>
      </c>
      <c r="D256" s="259" t="s">
        <v>155</v>
      </c>
      <c r="E256" s="260" t="s">
        <v>365</v>
      </c>
      <c r="F256" s="261" t="s">
        <v>366</v>
      </c>
      <c r="G256" s="262" t="s">
        <v>158</v>
      </c>
      <c r="H256" s="263">
        <v>41.799999999999997</v>
      </c>
      <c r="I256" s="264"/>
      <c r="J256" s="265">
        <f>ROUND(I256*H256,2)</f>
        <v>0</v>
      </c>
      <c r="K256" s="261" t="s">
        <v>159</v>
      </c>
      <c r="L256" s="44"/>
      <c r="M256" s="266" t="s">
        <v>1</v>
      </c>
      <c r="N256" s="267" t="s">
        <v>44</v>
      </c>
      <c r="O256" s="91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0" t="s">
        <v>148</v>
      </c>
      <c r="AT256" s="230" t="s">
        <v>155</v>
      </c>
      <c r="AU256" s="230" t="s">
        <v>89</v>
      </c>
      <c r="AY256" s="17" t="s">
        <v>140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7" t="s">
        <v>87</v>
      </c>
      <c r="BK256" s="231">
        <f>ROUND(I256*H256,2)</f>
        <v>0</v>
      </c>
      <c r="BL256" s="17" t="s">
        <v>148</v>
      </c>
      <c r="BM256" s="230" t="s">
        <v>816</v>
      </c>
    </row>
    <row r="257" s="2" customFormat="1">
      <c r="A257" s="38"/>
      <c r="B257" s="39"/>
      <c r="C257" s="40"/>
      <c r="D257" s="232" t="s">
        <v>150</v>
      </c>
      <c r="E257" s="40"/>
      <c r="F257" s="233" t="s">
        <v>368</v>
      </c>
      <c r="G257" s="40"/>
      <c r="H257" s="40"/>
      <c r="I257" s="234"/>
      <c r="J257" s="40"/>
      <c r="K257" s="40"/>
      <c r="L257" s="44"/>
      <c r="M257" s="235"/>
      <c r="N257" s="236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150</v>
      </c>
      <c r="AU257" s="17" t="s">
        <v>89</v>
      </c>
    </row>
    <row r="258" s="13" customFormat="1">
      <c r="A258" s="13"/>
      <c r="B258" s="237"/>
      <c r="C258" s="238"/>
      <c r="D258" s="232" t="s">
        <v>151</v>
      </c>
      <c r="E258" s="239" t="s">
        <v>1</v>
      </c>
      <c r="F258" s="240" t="s">
        <v>805</v>
      </c>
      <c r="G258" s="238"/>
      <c r="H258" s="241">
        <v>41.799999999999997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7" t="s">
        <v>151</v>
      </c>
      <c r="AU258" s="247" t="s">
        <v>89</v>
      </c>
      <c r="AV258" s="13" t="s">
        <v>89</v>
      </c>
      <c r="AW258" s="13" t="s">
        <v>33</v>
      </c>
      <c r="AX258" s="13" t="s">
        <v>87</v>
      </c>
      <c r="AY258" s="247" t="s">
        <v>140</v>
      </c>
    </row>
    <row r="259" s="2" customFormat="1" ht="16.5" customHeight="1">
      <c r="A259" s="38"/>
      <c r="B259" s="39"/>
      <c r="C259" s="259" t="s">
        <v>369</v>
      </c>
      <c r="D259" s="259" t="s">
        <v>155</v>
      </c>
      <c r="E259" s="260" t="s">
        <v>370</v>
      </c>
      <c r="F259" s="261" t="s">
        <v>371</v>
      </c>
      <c r="G259" s="262" t="s">
        <v>158</v>
      </c>
      <c r="H259" s="263">
        <v>243.90000000000001</v>
      </c>
      <c r="I259" s="264"/>
      <c r="J259" s="265">
        <f>ROUND(I259*H259,2)</f>
        <v>0</v>
      </c>
      <c r="K259" s="261" t="s">
        <v>159</v>
      </c>
      <c r="L259" s="44"/>
      <c r="M259" s="266" t="s">
        <v>1</v>
      </c>
      <c r="N259" s="267" t="s">
        <v>44</v>
      </c>
      <c r="O259" s="91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0" t="s">
        <v>148</v>
      </c>
      <c r="AT259" s="230" t="s">
        <v>155</v>
      </c>
      <c r="AU259" s="230" t="s">
        <v>89</v>
      </c>
      <c r="AY259" s="17" t="s">
        <v>140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7" t="s">
        <v>87</v>
      </c>
      <c r="BK259" s="231">
        <f>ROUND(I259*H259,2)</f>
        <v>0</v>
      </c>
      <c r="BL259" s="17" t="s">
        <v>148</v>
      </c>
      <c r="BM259" s="230" t="s">
        <v>817</v>
      </c>
    </row>
    <row r="260" s="2" customFormat="1">
      <c r="A260" s="38"/>
      <c r="B260" s="39"/>
      <c r="C260" s="40"/>
      <c r="D260" s="232" t="s">
        <v>150</v>
      </c>
      <c r="E260" s="40"/>
      <c r="F260" s="233" t="s">
        <v>373</v>
      </c>
      <c r="G260" s="40"/>
      <c r="H260" s="40"/>
      <c r="I260" s="234"/>
      <c r="J260" s="40"/>
      <c r="K260" s="40"/>
      <c r="L260" s="44"/>
      <c r="M260" s="235"/>
      <c r="N260" s="236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150</v>
      </c>
      <c r="AU260" s="17" t="s">
        <v>89</v>
      </c>
    </row>
    <row r="261" s="13" customFormat="1">
      <c r="A261" s="13"/>
      <c r="B261" s="237"/>
      <c r="C261" s="238"/>
      <c r="D261" s="232" t="s">
        <v>151</v>
      </c>
      <c r="E261" s="239" t="s">
        <v>1</v>
      </c>
      <c r="F261" s="240" t="s">
        <v>815</v>
      </c>
      <c r="G261" s="238"/>
      <c r="H261" s="241">
        <v>243.90000000000001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7" t="s">
        <v>151</v>
      </c>
      <c r="AU261" s="247" t="s">
        <v>89</v>
      </c>
      <c r="AV261" s="13" t="s">
        <v>89</v>
      </c>
      <c r="AW261" s="13" t="s">
        <v>33</v>
      </c>
      <c r="AX261" s="13" t="s">
        <v>87</v>
      </c>
      <c r="AY261" s="247" t="s">
        <v>140</v>
      </c>
    </row>
    <row r="262" s="2" customFormat="1" ht="21.75" customHeight="1">
      <c r="A262" s="38"/>
      <c r="B262" s="39"/>
      <c r="C262" s="259" t="s">
        <v>374</v>
      </c>
      <c r="D262" s="259" t="s">
        <v>155</v>
      </c>
      <c r="E262" s="260" t="s">
        <v>375</v>
      </c>
      <c r="F262" s="261" t="s">
        <v>376</v>
      </c>
      <c r="G262" s="262" t="s">
        <v>158</v>
      </c>
      <c r="H262" s="263">
        <v>243.90000000000001</v>
      </c>
      <c r="I262" s="264"/>
      <c r="J262" s="265">
        <f>ROUND(I262*H262,2)</f>
        <v>0</v>
      </c>
      <c r="K262" s="261" t="s">
        <v>159</v>
      </c>
      <c r="L262" s="44"/>
      <c r="M262" s="266" t="s">
        <v>1</v>
      </c>
      <c r="N262" s="267" t="s">
        <v>44</v>
      </c>
      <c r="O262" s="91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0" t="s">
        <v>148</v>
      </c>
      <c r="AT262" s="230" t="s">
        <v>155</v>
      </c>
      <c r="AU262" s="230" t="s">
        <v>89</v>
      </c>
      <c r="AY262" s="17" t="s">
        <v>140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7" t="s">
        <v>87</v>
      </c>
      <c r="BK262" s="231">
        <f>ROUND(I262*H262,2)</f>
        <v>0</v>
      </c>
      <c r="BL262" s="17" t="s">
        <v>148</v>
      </c>
      <c r="BM262" s="230" t="s">
        <v>818</v>
      </c>
    </row>
    <row r="263" s="2" customFormat="1">
      <c r="A263" s="38"/>
      <c r="B263" s="39"/>
      <c r="C263" s="40"/>
      <c r="D263" s="232" t="s">
        <v>150</v>
      </c>
      <c r="E263" s="40"/>
      <c r="F263" s="233" t="s">
        <v>378</v>
      </c>
      <c r="G263" s="40"/>
      <c r="H263" s="40"/>
      <c r="I263" s="234"/>
      <c r="J263" s="40"/>
      <c r="K263" s="40"/>
      <c r="L263" s="44"/>
      <c r="M263" s="235"/>
      <c r="N263" s="236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150</v>
      </c>
      <c r="AU263" s="17" t="s">
        <v>89</v>
      </c>
    </row>
    <row r="264" s="13" customFormat="1">
      <c r="A264" s="13"/>
      <c r="B264" s="237"/>
      <c r="C264" s="238"/>
      <c r="D264" s="232" t="s">
        <v>151</v>
      </c>
      <c r="E264" s="239" t="s">
        <v>1</v>
      </c>
      <c r="F264" s="240" t="s">
        <v>815</v>
      </c>
      <c r="G264" s="238"/>
      <c r="H264" s="241">
        <v>243.90000000000001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7" t="s">
        <v>151</v>
      </c>
      <c r="AU264" s="247" t="s">
        <v>89</v>
      </c>
      <c r="AV264" s="13" t="s">
        <v>89</v>
      </c>
      <c r="AW264" s="13" t="s">
        <v>33</v>
      </c>
      <c r="AX264" s="13" t="s">
        <v>87</v>
      </c>
      <c r="AY264" s="247" t="s">
        <v>140</v>
      </c>
    </row>
    <row r="265" s="2" customFormat="1" ht="16.5" customHeight="1">
      <c r="A265" s="38"/>
      <c r="B265" s="39"/>
      <c r="C265" s="259" t="s">
        <v>379</v>
      </c>
      <c r="D265" s="259" t="s">
        <v>155</v>
      </c>
      <c r="E265" s="260" t="s">
        <v>380</v>
      </c>
      <c r="F265" s="261" t="s">
        <v>381</v>
      </c>
      <c r="G265" s="262" t="s">
        <v>158</v>
      </c>
      <c r="H265" s="263">
        <v>49.399999999999999</v>
      </c>
      <c r="I265" s="264"/>
      <c r="J265" s="265">
        <f>ROUND(I265*H265,2)</f>
        <v>0</v>
      </c>
      <c r="K265" s="261" t="s">
        <v>159</v>
      </c>
      <c r="L265" s="44"/>
      <c r="M265" s="266" t="s">
        <v>1</v>
      </c>
      <c r="N265" s="267" t="s">
        <v>44</v>
      </c>
      <c r="O265" s="91"/>
      <c r="P265" s="228">
        <f>O265*H265</f>
        <v>0</v>
      </c>
      <c r="Q265" s="228">
        <v>0.084250000000000005</v>
      </c>
      <c r="R265" s="228">
        <f>Q265*H265</f>
        <v>4.16195</v>
      </c>
      <c r="S265" s="228">
        <v>0</v>
      </c>
      <c r="T265" s="229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0" t="s">
        <v>148</v>
      </c>
      <c r="AT265" s="230" t="s">
        <v>155</v>
      </c>
      <c r="AU265" s="230" t="s">
        <v>89</v>
      </c>
      <c r="AY265" s="17" t="s">
        <v>140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7" t="s">
        <v>87</v>
      </c>
      <c r="BK265" s="231">
        <f>ROUND(I265*H265,2)</f>
        <v>0</v>
      </c>
      <c r="BL265" s="17" t="s">
        <v>148</v>
      </c>
      <c r="BM265" s="230" t="s">
        <v>819</v>
      </c>
    </row>
    <row r="266" s="2" customFormat="1">
      <c r="A266" s="38"/>
      <c r="B266" s="39"/>
      <c r="C266" s="40"/>
      <c r="D266" s="232" t="s">
        <v>150</v>
      </c>
      <c r="E266" s="40"/>
      <c r="F266" s="233" t="s">
        <v>383</v>
      </c>
      <c r="G266" s="40"/>
      <c r="H266" s="40"/>
      <c r="I266" s="234"/>
      <c r="J266" s="40"/>
      <c r="K266" s="40"/>
      <c r="L266" s="44"/>
      <c r="M266" s="235"/>
      <c r="N266" s="236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150</v>
      </c>
      <c r="AU266" s="17" t="s">
        <v>89</v>
      </c>
    </row>
    <row r="267" s="13" customFormat="1">
      <c r="A267" s="13"/>
      <c r="B267" s="237"/>
      <c r="C267" s="238"/>
      <c r="D267" s="232" t="s">
        <v>151</v>
      </c>
      <c r="E267" s="239" t="s">
        <v>1</v>
      </c>
      <c r="F267" s="240" t="s">
        <v>820</v>
      </c>
      <c r="G267" s="238"/>
      <c r="H267" s="241">
        <v>49.399999999999999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7" t="s">
        <v>151</v>
      </c>
      <c r="AU267" s="247" t="s">
        <v>89</v>
      </c>
      <c r="AV267" s="13" t="s">
        <v>89</v>
      </c>
      <c r="AW267" s="13" t="s">
        <v>33</v>
      </c>
      <c r="AX267" s="13" t="s">
        <v>87</v>
      </c>
      <c r="AY267" s="247" t="s">
        <v>140</v>
      </c>
    </row>
    <row r="268" s="2" customFormat="1" ht="16.5" customHeight="1">
      <c r="A268" s="38"/>
      <c r="B268" s="39"/>
      <c r="C268" s="218" t="s">
        <v>385</v>
      </c>
      <c r="D268" s="218" t="s">
        <v>142</v>
      </c>
      <c r="E268" s="219" t="s">
        <v>386</v>
      </c>
      <c r="F268" s="220" t="s">
        <v>387</v>
      </c>
      <c r="G268" s="221" t="s">
        <v>158</v>
      </c>
      <c r="H268" s="222">
        <v>6.8339999999999996</v>
      </c>
      <c r="I268" s="223"/>
      <c r="J268" s="224">
        <f>ROUND(I268*H268,2)</f>
        <v>0</v>
      </c>
      <c r="K268" s="220" t="s">
        <v>146</v>
      </c>
      <c r="L268" s="225"/>
      <c r="M268" s="226" t="s">
        <v>1</v>
      </c>
      <c r="N268" s="227" t="s">
        <v>44</v>
      </c>
      <c r="O268" s="91"/>
      <c r="P268" s="228">
        <f>O268*H268</f>
        <v>0</v>
      </c>
      <c r="Q268" s="228">
        <v>0.13100000000000001</v>
      </c>
      <c r="R268" s="228">
        <f>Q268*H268</f>
        <v>0.89525399999999999</v>
      </c>
      <c r="S268" s="228">
        <v>0</v>
      </c>
      <c r="T268" s="229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0" t="s">
        <v>147</v>
      </c>
      <c r="AT268" s="230" t="s">
        <v>142</v>
      </c>
      <c r="AU268" s="230" t="s">
        <v>89</v>
      </c>
      <c r="AY268" s="17" t="s">
        <v>140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7" t="s">
        <v>87</v>
      </c>
      <c r="BK268" s="231">
        <f>ROUND(I268*H268,2)</f>
        <v>0</v>
      </c>
      <c r="BL268" s="17" t="s">
        <v>148</v>
      </c>
      <c r="BM268" s="230" t="s">
        <v>821</v>
      </c>
    </row>
    <row r="269" s="2" customFormat="1">
      <c r="A269" s="38"/>
      <c r="B269" s="39"/>
      <c r="C269" s="40"/>
      <c r="D269" s="232" t="s">
        <v>150</v>
      </c>
      <c r="E269" s="40"/>
      <c r="F269" s="233" t="s">
        <v>387</v>
      </c>
      <c r="G269" s="40"/>
      <c r="H269" s="40"/>
      <c r="I269" s="234"/>
      <c r="J269" s="40"/>
      <c r="K269" s="40"/>
      <c r="L269" s="44"/>
      <c r="M269" s="235"/>
      <c r="N269" s="236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150</v>
      </c>
      <c r="AU269" s="17" t="s">
        <v>89</v>
      </c>
    </row>
    <row r="270" s="13" customFormat="1">
      <c r="A270" s="13"/>
      <c r="B270" s="237"/>
      <c r="C270" s="238"/>
      <c r="D270" s="232" t="s">
        <v>151</v>
      </c>
      <c r="E270" s="239" t="s">
        <v>1</v>
      </c>
      <c r="F270" s="240" t="s">
        <v>822</v>
      </c>
      <c r="G270" s="238"/>
      <c r="H270" s="241">
        <v>6.7000000000000002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151</v>
      </c>
      <c r="AU270" s="247" t="s">
        <v>89</v>
      </c>
      <c r="AV270" s="13" t="s">
        <v>89</v>
      </c>
      <c r="AW270" s="13" t="s">
        <v>33</v>
      </c>
      <c r="AX270" s="13" t="s">
        <v>87</v>
      </c>
      <c r="AY270" s="247" t="s">
        <v>140</v>
      </c>
    </row>
    <row r="271" s="13" customFormat="1">
      <c r="A271" s="13"/>
      <c r="B271" s="237"/>
      <c r="C271" s="238"/>
      <c r="D271" s="232" t="s">
        <v>151</v>
      </c>
      <c r="E271" s="238"/>
      <c r="F271" s="240" t="s">
        <v>823</v>
      </c>
      <c r="G271" s="238"/>
      <c r="H271" s="241">
        <v>6.8339999999999996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7" t="s">
        <v>151</v>
      </c>
      <c r="AU271" s="247" t="s">
        <v>89</v>
      </c>
      <c r="AV271" s="13" t="s">
        <v>89</v>
      </c>
      <c r="AW271" s="13" t="s">
        <v>4</v>
      </c>
      <c r="AX271" s="13" t="s">
        <v>87</v>
      </c>
      <c r="AY271" s="247" t="s">
        <v>140</v>
      </c>
    </row>
    <row r="272" s="2" customFormat="1" ht="16.5" customHeight="1">
      <c r="A272" s="38"/>
      <c r="B272" s="39"/>
      <c r="C272" s="218" t="s">
        <v>391</v>
      </c>
      <c r="D272" s="218" t="s">
        <v>142</v>
      </c>
      <c r="E272" s="219" t="s">
        <v>392</v>
      </c>
      <c r="F272" s="220" t="s">
        <v>393</v>
      </c>
      <c r="G272" s="221" t="s">
        <v>158</v>
      </c>
      <c r="H272" s="222">
        <v>43.554000000000002</v>
      </c>
      <c r="I272" s="223"/>
      <c r="J272" s="224">
        <f>ROUND(I272*H272,2)</f>
        <v>0</v>
      </c>
      <c r="K272" s="220" t="s">
        <v>146</v>
      </c>
      <c r="L272" s="225"/>
      <c r="M272" s="226" t="s">
        <v>1</v>
      </c>
      <c r="N272" s="227" t="s">
        <v>44</v>
      </c>
      <c r="O272" s="91"/>
      <c r="P272" s="228">
        <f>O272*H272</f>
        <v>0</v>
      </c>
      <c r="Q272" s="228">
        <v>0.13100000000000001</v>
      </c>
      <c r="R272" s="228">
        <f>Q272*H272</f>
        <v>5.7055740000000004</v>
      </c>
      <c r="S272" s="228">
        <v>0</v>
      </c>
      <c r="T272" s="229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0" t="s">
        <v>147</v>
      </c>
      <c r="AT272" s="230" t="s">
        <v>142</v>
      </c>
      <c r="AU272" s="230" t="s">
        <v>89</v>
      </c>
      <c r="AY272" s="17" t="s">
        <v>140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7" t="s">
        <v>87</v>
      </c>
      <c r="BK272" s="231">
        <f>ROUND(I272*H272,2)</f>
        <v>0</v>
      </c>
      <c r="BL272" s="17" t="s">
        <v>148</v>
      </c>
      <c r="BM272" s="230" t="s">
        <v>824</v>
      </c>
    </row>
    <row r="273" s="2" customFormat="1">
      <c r="A273" s="38"/>
      <c r="B273" s="39"/>
      <c r="C273" s="40"/>
      <c r="D273" s="232" t="s">
        <v>150</v>
      </c>
      <c r="E273" s="40"/>
      <c r="F273" s="233" t="s">
        <v>393</v>
      </c>
      <c r="G273" s="40"/>
      <c r="H273" s="40"/>
      <c r="I273" s="234"/>
      <c r="J273" s="40"/>
      <c r="K273" s="40"/>
      <c r="L273" s="44"/>
      <c r="M273" s="235"/>
      <c r="N273" s="236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150</v>
      </c>
      <c r="AU273" s="17" t="s">
        <v>89</v>
      </c>
    </row>
    <row r="274" s="13" customFormat="1">
      <c r="A274" s="13"/>
      <c r="B274" s="237"/>
      <c r="C274" s="238"/>
      <c r="D274" s="232" t="s">
        <v>151</v>
      </c>
      <c r="E274" s="239" t="s">
        <v>1</v>
      </c>
      <c r="F274" s="240" t="s">
        <v>825</v>
      </c>
      <c r="G274" s="238"/>
      <c r="H274" s="241">
        <v>42.700000000000003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7" t="s">
        <v>151</v>
      </c>
      <c r="AU274" s="247" t="s">
        <v>89</v>
      </c>
      <c r="AV274" s="13" t="s">
        <v>89</v>
      </c>
      <c r="AW274" s="13" t="s">
        <v>33</v>
      </c>
      <c r="AX274" s="13" t="s">
        <v>87</v>
      </c>
      <c r="AY274" s="247" t="s">
        <v>140</v>
      </c>
    </row>
    <row r="275" s="13" customFormat="1">
      <c r="A275" s="13"/>
      <c r="B275" s="237"/>
      <c r="C275" s="238"/>
      <c r="D275" s="232" t="s">
        <v>151</v>
      </c>
      <c r="E275" s="238"/>
      <c r="F275" s="240" t="s">
        <v>826</v>
      </c>
      <c r="G275" s="238"/>
      <c r="H275" s="241">
        <v>43.554000000000002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7" t="s">
        <v>151</v>
      </c>
      <c r="AU275" s="247" t="s">
        <v>89</v>
      </c>
      <c r="AV275" s="13" t="s">
        <v>89</v>
      </c>
      <c r="AW275" s="13" t="s">
        <v>4</v>
      </c>
      <c r="AX275" s="13" t="s">
        <v>87</v>
      </c>
      <c r="AY275" s="247" t="s">
        <v>140</v>
      </c>
    </row>
    <row r="276" s="2" customFormat="1" ht="16.5" customHeight="1">
      <c r="A276" s="38"/>
      <c r="B276" s="39"/>
      <c r="C276" s="259" t="s">
        <v>397</v>
      </c>
      <c r="D276" s="259" t="s">
        <v>155</v>
      </c>
      <c r="E276" s="260" t="s">
        <v>398</v>
      </c>
      <c r="F276" s="261" t="s">
        <v>399</v>
      </c>
      <c r="G276" s="262" t="s">
        <v>158</v>
      </c>
      <c r="H276" s="263">
        <v>288.5</v>
      </c>
      <c r="I276" s="264"/>
      <c r="J276" s="265">
        <f>ROUND(I276*H276,2)</f>
        <v>0</v>
      </c>
      <c r="K276" s="261" t="s">
        <v>159</v>
      </c>
      <c r="L276" s="44"/>
      <c r="M276" s="266" t="s">
        <v>1</v>
      </c>
      <c r="N276" s="267" t="s">
        <v>44</v>
      </c>
      <c r="O276" s="91"/>
      <c r="P276" s="228">
        <f>O276*H276</f>
        <v>0</v>
      </c>
      <c r="Q276" s="228">
        <v>0.10362</v>
      </c>
      <c r="R276" s="228">
        <f>Q276*H276</f>
        <v>29.894370000000002</v>
      </c>
      <c r="S276" s="228">
        <v>0</v>
      </c>
      <c r="T276" s="229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0" t="s">
        <v>148</v>
      </c>
      <c r="AT276" s="230" t="s">
        <v>155</v>
      </c>
      <c r="AU276" s="230" t="s">
        <v>89</v>
      </c>
      <c r="AY276" s="17" t="s">
        <v>140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7" t="s">
        <v>87</v>
      </c>
      <c r="BK276" s="231">
        <f>ROUND(I276*H276,2)</f>
        <v>0</v>
      </c>
      <c r="BL276" s="17" t="s">
        <v>148</v>
      </c>
      <c r="BM276" s="230" t="s">
        <v>827</v>
      </c>
    </row>
    <row r="277" s="2" customFormat="1">
      <c r="A277" s="38"/>
      <c r="B277" s="39"/>
      <c r="C277" s="40"/>
      <c r="D277" s="232" t="s">
        <v>150</v>
      </c>
      <c r="E277" s="40"/>
      <c r="F277" s="233" t="s">
        <v>401</v>
      </c>
      <c r="G277" s="40"/>
      <c r="H277" s="40"/>
      <c r="I277" s="234"/>
      <c r="J277" s="40"/>
      <c r="K277" s="40"/>
      <c r="L277" s="44"/>
      <c r="M277" s="235"/>
      <c r="N277" s="236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150</v>
      </c>
      <c r="AU277" s="17" t="s">
        <v>89</v>
      </c>
    </row>
    <row r="278" s="13" customFormat="1">
      <c r="A278" s="13"/>
      <c r="B278" s="237"/>
      <c r="C278" s="238"/>
      <c r="D278" s="232" t="s">
        <v>151</v>
      </c>
      <c r="E278" s="239" t="s">
        <v>1</v>
      </c>
      <c r="F278" s="240" t="s">
        <v>402</v>
      </c>
      <c r="G278" s="238"/>
      <c r="H278" s="241">
        <v>288.5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7" t="s">
        <v>151</v>
      </c>
      <c r="AU278" s="247" t="s">
        <v>89</v>
      </c>
      <c r="AV278" s="13" t="s">
        <v>89</v>
      </c>
      <c r="AW278" s="13" t="s">
        <v>33</v>
      </c>
      <c r="AX278" s="13" t="s">
        <v>87</v>
      </c>
      <c r="AY278" s="247" t="s">
        <v>140</v>
      </c>
    </row>
    <row r="279" s="2" customFormat="1" ht="16.5" customHeight="1">
      <c r="A279" s="38"/>
      <c r="B279" s="39"/>
      <c r="C279" s="218" t="s">
        <v>403</v>
      </c>
      <c r="D279" s="218" t="s">
        <v>142</v>
      </c>
      <c r="E279" s="219" t="s">
        <v>404</v>
      </c>
      <c r="F279" s="220" t="s">
        <v>405</v>
      </c>
      <c r="G279" s="221" t="s">
        <v>158</v>
      </c>
      <c r="H279" s="222">
        <v>215.62799999999999</v>
      </c>
      <c r="I279" s="223"/>
      <c r="J279" s="224">
        <f>ROUND(I279*H279,2)</f>
        <v>0</v>
      </c>
      <c r="K279" s="220" t="s">
        <v>159</v>
      </c>
      <c r="L279" s="225"/>
      <c r="M279" s="226" t="s">
        <v>1</v>
      </c>
      <c r="N279" s="227" t="s">
        <v>44</v>
      </c>
      <c r="O279" s="91"/>
      <c r="P279" s="228">
        <f>O279*H279</f>
        <v>0</v>
      </c>
      <c r="Q279" s="228">
        <v>0.17599999999999999</v>
      </c>
      <c r="R279" s="228">
        <f>Q279*H279</f>
        <v>37.950527999999998</v>
      </c>
      <c r="S279" s="228">
        <v>0</v>
      </c>
      <c r="T279" s="229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0" t="s">
        <v>147</v>
      </c>
      <c r="AT279" s="230" t="s">
        <v>142</v>
      </c>
      <c r="AU279" s="230" t="s">
        <v>89</v>
      </c>
      <c r="AY279" s="17" t="s">
        <v>140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7" t="s">
        <v>87</v>
      </c>
      <c r="BK279" s="231">
        <f>ROUND(I279*H279,2)</f>
        <v>0</v>
      </c>
      <c r="BL279" s="17" t="s">
        <v>148</v>
      </c>
      <c r="BM279" s="230" t="s">
        <v>828</v>
      </c>
    </row>
    <row r="280" s="2" customFormat="1">
      <c r="A280" s="38"/>
      <c r="B280" s="39"/>
      <c r="C280" s="40"/>
      <c r="D280" s="232" t="s">
        <v>150</v>
      </c>
      <c r="E280" s="40"/>
      <c r="F280" s="233" t="s">
        <v>405</v>
      </c>
      <c r="G280" s="40"/>
      <c r="H280" s="40"/>
      <c r="I280" s="234"/>
      <c r="J280" s="40"/>
      <c r="K280" s="40"/>
      <c r="L280" s="44"/>
      <c r="M280" s="235"/>
      <c r="N280" s="236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150</v>
      </c>
      <c r="AU280" s="17" t="s">
        <v>89</v>
      </c>
    </row>
    <row r="281" s="13" customFormat="1">
      <c r="A281" s="13"/>
      <c r="B281" s="237"/>
      <c r="C281" s="238"/>
      <c r="D281" s="232" t="s">
        <v>151</v>
      </c>
      <c r="E281" s="239" t="s">
        <v>1</v>
      </c>
      <c r="F281" s="240" t="s">
        <v>407</v>
      </c>
      <c r="G281" s="238"/>
      <c r="H281" s="241">
        <v>211.40000000000001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7" t="s">
        <v>151</v>
      </c>
      <c r="AU281" s="247" t="s">
        <v>89</v>
      </c>
      <c r="AV281" s="13" t="s">
        <v>89</v>
      </c>
      <c r="AW281" s="13" t="s">
        <v>33</v>
      </c>
      <c r="AX281" s="13" t="s">
        <v>87</v>
      </c>
      <c r="AY281" s="247" t="s">
        <v>140</v>
      </c>
    </row>
    <row r="282" s="13" customFormat="1">
      <c r="A282" s="13"/>
      <c r="B282" s="237"/>
      <c r="C282" s="238"/>
      <c r="D282" s="232" t="s">
        <v>151</v>
      </c>
      <c r="E282" s="238"/>
      <c r="F282" s="240" t="s">
        <v>829</v>
      </c>
      <c r="G282" s="238"/>
      <c r="H282" s="241">
        <v>215.62799999999999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7" t="s">
        <v>151</v>
      </c>
      <c r="AU282" s="247" t="s">
        <v>89</v>
      </c>
      <c r="AV282" s="13" t="s">
        <v>89</v>
      </c>
      <c r="AW282" s="13" t="s">
        <v>4</v>
      </c>
      <c r="AX282" s="13" t="s">
        <v>87</v>
      </c>
      <c r="AY282" s="247" t="s">
        <v>140</v>
      </c>
    </row>
    <row r="283" s="2" customFormat="1" ht="16.5" customHeight="1">
      <c r="A283" s="38"/>
      <c r="B283" s="39"/>
      <c r="C283" s="218" t="s">
        <v>409</v>
      </c>
      <c r="D283" s="218" t="s">
        <v>142</v>
      </c>
      <c r="E283" s="219" t="s">
        <v>410</v>
      </c>
      <c r="F283" s="220" t="s">
        <v>411</v>
      </c>
      <c r="G283" s="221" t="s">
        <v>158</v>
      </c>
      <c r="H283" s="222">
        <v>71.501999999999995</v>
      </c>
      <c r="I283" s="223"/>
      <c r="J283" s="224">
        <f>ROUND(I283*H283,2)</f>
        <v>0</v>
      </c>
      <c r="K283" s="220" t="s">
        <v>159</v>
      </c>
      <c r="L283" s="225"/>
      <c r="M283" s="226" t="s">
        <v>1</v>
      </c>
      <c r="N283" s="227" t="s">
        <v>44</v>
      </c>
      <c r="O283" s="91"/>
      <c r="P283" s="228">
        <f>O283*H283</f>
        <v>0</v>
      </c>
      <c r="Q283" s="228">
        <v>0.14999999999999999</v>
      </c>
      <c r="R283" s="228">
        <f>Q283*H283</f>
        <v>10.725299999999999</v>
      </c>
      <c r="S283" s="228">
        <v>0</v>
      </c>
      <c r="T283" s="229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0" t="s">
        <v>147</v>
      </c>
      <c r="AT283" s="230" t="s">
        <v>142</v>
      </c>
      <c r="AU283" s="230" t="s">
        <v>89</v>
      </c>
      <c r="AY283" s="17" t="s">
        <v>140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7" t="s">
        <v>87</v>
      </c>
      <c r="BK283" s="231">
        <f>ROUND(I283*H283,2)</f>
        <v>0</v>
      </c>
      <c r="BL283" s="17" t="s">
        <v>148</v>
      </c>
      <c r="BM283" s="230" t="s">
        <v>830</v>
      </c>
    </row>
    <row r="284" s="2" customFormat="1">
      <c r="A284" s="38"/>
      <c r="B284" s="39"/>
      <c r="C284" s="40"/>
      <c r="D284" s="232" t="s">
        <v>150</v>
      </c>
      <c r="E284" s="40"/>
      <c r="F284" s="233" t="s">
        <v>411</v>
      </c>
      <c r="G284" s="40"/>
      <c r="H284" s="40"/>
      <c r="I284" s="234"/>
      <c r="J284" s="40"/>
      <c r="K284" s="40"/>
      <c r="L284" s="44"/>
      <c r="M284" s="235"/>
      <c r="N284" s="236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150</v>
      </c>
      <c r="AU284" s="17" t="s">
        <v>89</v>
      </c>
    </row>
    <row r="285" s="13" customFormat="1">
      <c r="A285" s="13"/>
      <c r="B285" s="237"/>
      <c r="C285" s="238"/>
      <c r="D285" s="232" t="s">
        <v>151</v>
      </c>
      <c r="E285" s="239" t="s">
        <v>1</v>
      </c>
      <c r="F285" s="240" t="s">
        <v>413</v>
      </c>
      <c r="G285" s="238"/>
      <c r="H285" s="241">
        <v>70.099999999999994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7" t="s">
        <v>151</v>
      </c>
      <c r="AU285" s="247" t="s">
        <v>89</v>
      </c>
      <c r="AV285" s="13" t="s">
        <v>89</v>
      </c>
      <c r="AW285" s="13" t="s">
        <v>33</v>
      </c>
      <c r="AX285" s="13" t="s">
        <v>87</v>
      </c>
      <c r="AY285" s="247" t="s">
        <v>140</v>
      </c>
    </row>
    <row r="286" s="13" customFormat="1">
      <c r="A286" s="13"/>
      <c r="B286" s="237"/>
      <c r="C286" s="238"/>
      <c r="D286" s="232" t="s">
        <v>151</v>
      </c>
      <c r="E286" s="238"/>
      <c r="F286" s="240" t="s">
        <v>695</v>
      </c>
      <c r="G286" s="238"/>
      <c r="H286" s="241">
        <v>71.501999999999995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7" t="s">
        <v>151</v>
      </c>
      <c r="AU286" s="247" t="s">
        <v>89</v>
      </c>
      <c r="AV286" s="13" t="s">
        <v>89</v>
      </c>
      <c r="AW286" s="13" t="s">
        <v>4</v>
      </c>
      <c r="AX286" s="13" t="s">
        <v>87</v>
      </c>
      <c r="AY286" s="247" t="s">
        <v>140</v>
      </c>
    </row>
    <row r="287" s="2" customFormat="1" ht="16.5" customHeight="1">
      <c r="A287" s="38"/>
      <c r="B287" s="39"/>
      <c r="C287" s="218" t="s">
        <v>415</v>
      </c>
      <c r="D287" s="218" t="s">
        <v>142</v>
      </c>
      <c r="E287" s="219" t="s">
        <v>416</v>
      </c>
      <c r="F287" s="220" t="s">
        <v>417</v>
      </c>
      <c r="G287" s="221" t="s">
        <v>158</v>
      </c>
      <c r="H287" s="222">
        <v>7.1399999999999997</v>
      </c>
      <c r="I287" s="223"/>
      <c r="J287" s="224">
        <f>ROUND(I287*H287,2)</f>
        <v>0</v>
      </c>
      <c r="K287" s="220" t="s">
        <v>159</v>
      </c>
      <c r="L287" s="225"/>
      <c r="M287" s="226" t="s">
        <v>1</v>
      </c>
      <c r="N287" s="227" t="s">
        <v>44</v>
      </c>
      <c r="O287" s="91"/>
      <c r="P287" s="228">
        <f>O287*H287</f>
        <v>0</v>
      </c>
      <c r="Q287" s="228">
        <v>0.17599999999999999</v>
      </c>
      <c r="R287" s="228">
        <f>Q287*H287</f>
        <v>1.25664</v>
      </c>
      <c r="S287" s="228">
        <v>0</v>
      </c>
      <c r="T287" s="229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0" t="s">
        <v>147</v>
      </c>
      <c r="AT287" s="230" t="s">
        <v>142</v>
      </c>
      <c r="AU287" s="230" t="s">
        <v>89</v>
      </c>
      <c r="AY287" s="17" t="s">
        <v>140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7" t="s">
        <v>87</v>
      </c>
      <c r="BK287" s="231">
        <f>ROUND(I287*H287,2)</f>
        <v>0</v>
      </c>
      <c r="BL287" s="17" t="s">
        <v>148</v>
      </c>
      <c r="BM287" s="230" t="s">
        <v>831</v>
      </c>
    </row>
    <row r="288" s="2" customFormat="1">
      <c r="A288" s="38"/>
      <c r="B288" s="39"/>
      <c r="C288" s="40"/>
      <c r="D288" s="232" t="s">
        <v>150</v>
      </c>
      <c r="E288" s="40"/>
      <c r="F288" s="233" t="s">
        <v>417</v>
      </c>
      <c r="G288" s="40"/>
      <c r="H288" s="40"/>
      <c r="I288" s="234"/>
      <c r="J288" s="40"/>
      <c r="K288" s="40"/>
      <c r="L288" s="44"/>
      <c r="M288" s="235"/>
      <c r="N288" s="236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150</v>
      </c>
      <c r="AU288" s="17" t="s">
        <v>89</v>
      </c>
    </row>
    <row r="289" s="13" customFormat="1">
      <c r="A289" s="13"/>
      <c r="B289" s="237"/>
      <c r="C289" s="238"/>
      <c r="D289" s="232" t="s">
        <v>151</v>
      </c>
      <c r="E289" s="239" t="s">
        <v>1</v>
      </c>
      <c r="F289" s="240" t="s">
        <v>419</v>
      </c>
      <c r="G289" s="238"/>
      <c r="H289" s="241">
        <v>7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7" t="s">
        <v>151</v>
      </c>
      <c r="AU289" s="247" t="s">
        <v>89</v>
      </c>
      <c r="AV289" s="13" t="s">
        <v>89</v>
      </c>
      <c r="AW289" s="13" t="s">
        <v>33</v>
      </c>
      <c r="AX289" s="13" t="s">
        <v>87</v>
      </c>
      <c r="AY289" s="247" t="s">
        <v>140</v>
      </c>
    </row>
    <row r="290" s="13" customFormat="1">
      <c r="A290" s="13"/>
      <c r="B290" s="237"/>
      <c r="C290" s="238"/>
      <c r="D290" s="232" t="s">
        <v>151</v>
      </c>
      <c r="E290" s="238"/>
      <c r="F290" s="240" t="s">
        <v>832</v>
      </c>
      <c r="G290" s="238"/>
      <c r="H290" s="241">
        <v>7.1399999999999997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7" t="s">
        <v>151</v>
      </c>
      <c r="AU290" s="247" t="s">
        <v>89</v>
      </c>
      <c r="AV290" s="13" t="s">
        <v>89</v>
      </c>
      <c r="AW290" s="13" t="s">
        <v>4</v>
      </c>
      <c r="AX290" s="13" t="s">
        <v>87</v>
      </c>
      <c r="AY290" s="247" t="s">
        <v>140</v>
      </c>
    </row>
    <row r="291" s="12" customFormat="1" ht="22.8" customHeight="1">
      <c r="A291" s="12"/>
      <c r="B291" s="202"/>
      <c r="C291" s="203"/>
      <c r="D291" s="204" t="s">
        <v>78</v>
      </c>
      <c r="E291" s="216" t="s">
        <v>201</v>
      </c>
      <c r="F291" s="216" t="s">
        <v>421</v>
      </c>
      <c r="G291" s="203"/>
      <c r="H291" s="203"/>
      <c r="I291" s="206"/>
      <c r="J291" s="217">
        <f>BK291</f>
        <v>0</v>
      </c>
      <c r="K291" s="203"/>
      <c r="L291" s="208"/>
      <c r="M291" s="209"/>
      <c r="N291" s="210"/>
      <c r="O291" s="210"/>
      <c r="P291" s="211">
        <f>SUM(P292:P366)</f>
        <v>0</v>
      </c>
      <c r="Q291" s="210"/>
      <c r="R291" s="211">
        <f>SUM(R292:R366)</f>
        <v>65.237455399999988</v>
      </c>
      <c r="S291" s="210"/>
      <c r="T291" s="212">
        <f>SUM(T292:T366)</f>
        <v>4.96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3" t="s">
        <v>87</v>
      </c>
      <c r="AT291" s="214" t="s">
        <v>78</v>
      </c>
      <c r="AU291" s="214" t="s">
        <v>87</v>
      </c>
      <c r="AY291" s="213" t="s">
        <v>140</v>
      </c>
      <c r="BK291" s="215">
        <f>SUM(BK292:BK366)</f>
        <v>0</v>
      </c>
    </row>
    <row r="292" s="2" customFormat="1" ht="16.5" customHeight="1">
      <c r="A292" s="38"/>
      <c r="B292" s="39"/>
      <c r="C292" s="259" t="s">
        <v>422</v>
      </c>
      <c r="D292" s="259" t="s">
        <v>155</v>
      </c>
      <c r="E292" s="260" t="s">
        <v>423</v>
      </c>
      <c r="F292" s="261" t="s">
        <v>424</v>
      </c>
      <c r="G292" s="262" t="s">
        <v>227</v>
      </c>
      <c r="H292" s="263">
        <v>32</v>
      </c>
      <c r="I292" s="264"/>
      <c r="J292" s="265">
        <f>ROUND(I292*H292,2)</f>
        <v>0</v>
      </c>
      <c r="K292" s="261" t="s">
        <v>146</v>
      </c>
      <c r="L292" s="44"/>
      <c r="M292" s="266" t="s">
        <v>1</v>
      </c>
      <c r="N292" s="267" t="s">
        <v>44</v>
      </c>
      <c r="O292" s="91"/>
      <c r="P292" s="228">
        <f>O292*H292</f>
        <v>0</v>
      </c>
      <c r="Q292" s="228">
        <v>0.0011999999999999999</v>
      </c>
      <c r="R292" s="228">
        <f>Q292*H292</f>
        <v>0.038399999999999997</v>
      </c>
      <c r="S292" s="228">
        <v>0</v>
      </c>
      <c r="T292" s="229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0" t="s">
        <v>148</v>
      </c>
      <c r="AT292" s="230" t="s">
        <v>155</v>
      </c>
      <c r="AU292" s="230" t="s">
        <v>89</v>
      </c>
      <c r="AY292" s="17" t="s">
        <v>140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7" t="s">
        <v>87</v>
      </c>
      <c r="BK292" s="231">
        <f>ROUND(I292*H292,2)</f>
        <v>0</v>
      </c>
      <c r="BL292" s="17" t="s">
        <v>148</v>
      </c>
      <c r="BM292" s="230" t="s">
        <v>833</v>
      </c>
    </row>
    <row r="293" s="2" customFormat="1">
      <c r="A293" s="38"/>
      <c r="B293" s="39"/>
      <c r="C293" s="40"/>
      <c r="D293" s="232" t="s">
        <v>150</v>
      </c>
      <c r="E293" s="40"/>
      <c r="F293" s="233" t="s">
        <v>426</v>
      </c>
      <c r="G293" s="40"/>
      <c r="H293" s="40"/>
      <c r="I293" s="234"/>
      <c r="J293" s="40"/>
      <c r="K293" s="40"/>
      <c r="L293" s="44"/>
      <c r="M293" s="235"/>
      <c r="N293" s="236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150</v>
      </c>
      <c r="AU293" s="17" t="s">
        <v>89</v>
      </c>
    </row>
    <row r="294" s="13" customFormat="1">
      <c r="A294" s="13"/>
      <c r="B294" s="237"/>
      <c r="C294" s="238"/>
      <c r="D294" s="232" t="s">
        <v>151</v>
      </c>
      <c r="E294" s="239" t="s">
        <v>1</v>
      </c>
      <c r="F294" s="240" t="s">
        <v>427</v>
      </c>
      <c r="G294" s="238"/>
      <c r="H294" s="241">
        <v>32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7" t="s">
        <v>151</v>
      </c>
      <c r="AU294" s="247" t="s">
        <v>89</v>
      </c>
      <c r="AV294" s="13" t="s">
        <v>89</v>
      </c>
      <c r="AW294" s="13" t="s">
        <v>33</v>
      </c>
      <c r="AX294" s="13" t="s">
        <v>87</v>
      </c>
      <c r="AY294" s="247" t="s">
        <v>140</v>
      </c>
    </row>
    <row r="295" s="2" customFormat="1" ht="16.5" customHeight="1">
      <c r="A295" s="38"/>
      <c r="B295" s="39"/>
      <c r="C295" s="218" t="s">
        <v>428</v>
      </c>
      <c r="D295" s="218" t="s">
        <v>142</v>
      </c>
      <c r="E295" s="219" t="s">
        <v>429</v>
      </c>
      <c r="F295" s="220" t="s">
        <v>430</v>
      </c>
      <c r="G295" s="221" t="s">
        <v>227</v>
      </c>
      <c r="H295" s="222">
        <v>32</v>
      </c>
      <c r="I295" s="223"/>
      <c r="J295" s="224">
        <f>ROUND(I295*H295,2)</f>
        <v>0</v>
      </c>
      <c r="K295" s="220" t="s">
        <v>1</v>
      </c>
      <c r="L295" s="225"/>
      <c r="M295" s="226" t="s">
        <v>1</v>
      </c>
      <c r="N295" s="227" t="s">
        <v>44</v>
      </c>
      <c r="O295" s="91"/>
      <c r="P295" s="228">
        <f>O295*H295</f>
        <v>0</v>
      </c>
      <c r="Q295" s="228">
        <v>0.0060000000000000001</v>
      </c>
      <c r="R295" s="228">
        <f>Q295*H295</f>
        <v>0.192</v>
      </c>
      <c r="S295" s="228">
        <v>0</v>
      </c>
      <c r="T295" s="229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0" t="s">
        <v>147</v>
      </c>
      <c r="AT295" s="230" t="s">
        <v>142</v>
      </c>
      <c r="AU295" s="230" t="s">
        <v>89</v>
      </c>
      <c r="AY295" s="17" t="s">
        <v>140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7" t="s">
        <v>87</v>
      </c>
      <c r="BK295" s="231">
        <f>ROUND(I295*H295,2)</f>
        <v>0</v>
      </c>
      <c r="BL295" s="17" t="s">
        <v>148</v>
      </c>
      <c r="BM295" s="230" t="s">
        <v>834</v>
      </c>
    </row>
    <row r="296" s="2" customFormat="1">
      <c r="A296" s="38"/>
      <c r="B296" s="39"/>
      <c r="C296" s="40"/>
      <c r="D296" s="232" t="s">
        <v>150</v>
      </c>
      <c r="E296" s="40"/>
      <c r="F296" s="233" t="s">
        <v>430</v>
      </c>
      <c r="G296" s="40"/>
      <c r="H296" s="40"/>
      <c r="I296" s="234"/>
      <c r="J296" s="40"/>
      <c r="K296" s="40"/>
      <c r="L296" s="44"/>
      <c r="M296" s="235"/>
      <c r="N296" s="236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150</v>
      </c>
      <c r="AU296" s="17" t="s">
        <v>89</v>
      </c>
    </row>
    <row r="297" s="2" customFormat="1" ht="16.5" customHeight="1">
      <c r="A297" s="38"/>
      <c r="B297" s="39"/>
      <c r="C297" s="259" t="s">
        <v>432</v>
      </c>
      <c r="D297" s="259" t="s">
        <v>155</v>
      </c>
      <c r="E297" s="260" t="s">
        <v>433</v>
      </c>
      <c r="F297" s="261" t="s">
        <v>434</v>
      </c>
      <c r="G297" s="262" t="s">
        <v>227</v>
      </c>
      <c r="H297" s="263">
        <v>2</v>
      </c>
      <c r="I297" s="264"/>
      <c r="J297" s="265">
        <f>ROUND(I297*H297,2)</f>
        <v>0</v>
      </c>
      <c r="K297" s="261" t="s">
        <v>146</v>
      </c>
      <c r="L297" s="44"/>
      <c r="M297" s="266" t="s">
        <v>1</v>
      </c>
      <c r="N297" s="267" t="s">
        <v>44</v>
      </c>
      <c r="O297" s="91"/>
      <c r="P297" s="228">
        <f>O297*H297</f>
        <v>0</v>
      </c>
      <c r="Q297" s="228">
        <v>0.00069999999999999999</v>
      </c>
      <c r="R297" s="228">
        <f>Q297*H297</f>
        <v>0.0014</v>
      </c>
      <c r="S297" s="228">
        <v>0</v>
      </c>
      <c r="T297" s="229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0" t="s">
        <v>148</v>
      </c>
      <c r="AT297" s="230" t="s">
        <v>155</v>
      </c>
      <c r="AU297" s="230" t="s">
        <v>89</v>
      </c>
      <c r="AY297" s="17" t="s">
        <v>140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7" t="s">
        <v>87</v>
      </c>
      <c r="BK297" s="231">
        <f>ROUND(I297*H297,2)</f>
        <v>0</v>
      </c>
      <c r="BL297" s="17" t="s">
        <v>148</v>
      </c>
      <c r="BM297" s="230" t="s">
        <v>835</v>
      </c>
    </row>
    <row r="298" s="2" customFormat="1">
      <c r="A298" s="38"/>
      <c r="B298" s="39"/>
      <c r="C298" s="40"/>
      <c r="D298" s="232" t="s">
        <v>150</v>
      </c>
      <c r="E298" s="40"/>
      <c r="F298" s="233" t="s">
        <v>436</v>
      </c>
      <c r="G298" s="40"/>
      <c r="H298" s="40"/>
      <c r="I298" s="234"/>
      <c r="J298" s="40"/>
      <c r="K298" s="40"/>
      <c r="L298" s="44"/>
      <c r="M298" s="235"/>
      <c r="N298" s="236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150</v>
      </c>
      <c r="AU298" s="17" t="s">
        <v>89</v>
      </c>
    </row>
    <row r="299" s="2" customFormat="1" ht="16.5" customHeight="1">
      <c r="A299" s="38"/>
      <c r="B299" s="39"/>
      <c r="C299" s="218" t="s">
        <v>437</v>
      </c>
      <c r="D299" s="218" t="s">
        <v>142</v>
      </c>
      <c r="E299" s="219" t="s">
        <v>438</v>
      </c>
      <c r="F299" s="220" t="s">
        <v>439</v>
      </c>
      <c r="G299" s="221" t="s">
        <v>227</v>
      </c>
      <c r="H299" s="222">
        <v>1</v>
      </c>
      <c r="I299" s="223"/>
      <c r="J299" s="224">
        <f>ROUND(I299*H299,2)</f>
        <v>0</v>
      </c>
      <c r="K299" s="220" t="s">
        <v>159</v>
      </c>
      <c r="L299" s="225"/>
      <c r="M299" s="226" t="s">
        <v>1</v>
      </c>
      <c r="N299" s="227" t="s">
        <v>44</v>
      </c>
      <c r="O299" s="91"/>
      <c r="P299" s="228">
        <f>O299*H299</f>
        <v>0</v>
      </c>
      <c r="Q299" s="228">
        <v>0.0035000000000000001</v>
      </c>
      <c r="R299" s="228">
        <f>Q299*H299</f>
        <v>0.0035000000000000001</v>
      </c>
      <c r="S299" s="228">
        <v>0</v>
      </c>
      <c r="T299" s="229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0" t="s">
        <v>147</v>
      </c>
      <c r="AT299" s="230" t="s">
        <v>142</v>
      </c>
      <c r="AU299" s="230" t="s">
        <v>89</v>
      </c>
      <c r="AY299" s="17" t="s">
        <v>140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7" t="s">
        <v>87</v>
      </c>
      <c r="BK299" s="231">
        <f>ROUND(I299*H299,2)</f>
        <v>0</v>
      </c>
      <c r="BL299" s="17" t="s">
        <v>148</v>
      </c>
      <c r="BM299" s="230" t="s">
        <v>836</v>
      </c>
    </row>
    <row r="300" s="2" customFormat="1">
      <c r="A300" s="38"/>
      <c r="B300" s="39"/>
      <c r="C300" s="40"/>
      <c r="D300" s="232" t="s">
        <v>150</v>
      </c>
      <c r="E300" s="40"/>
      <c r="F300" s="233" t="s">
        <v>439</v>
      </c>
      <c r="G300" s="40"/>
      <c r="H300" s="40"/>
      <c r="I300" s="234"/>
      <c r="J300" s="40"/>
      <c r="K300" s="40"/>
      <c r="L300" s="44"/>
      <c r="M300" s="235"/>
      <c r="N300" s="236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150</v>
      </c>
      <c r="AU300" s="17" t="s">
        <v>89</v>
      </c>
    </row>
    <row r="301" s="2" customFormat="1" ht="16.5" customHeight="1">
      <c r="A301" s="38"/>
      <c r="B301" s="39"/>
      <c r="C301" s="218" t="s">
        <v>441</v>
      </c>
      <c r="D301" s="218" t="s">
        <v>142</v>
      </c>
      <c r="E301" s="219" t="s">
        <v>442</v>
      </c>
      <c r="F301" s="220" t="s">
        <v>443</v>
      </c>
      <c r="G301" s="221" t="s">
        <v>227</v>
      </c>
      <c r="H301" s="222">
        <v>1</v>
      </c>
      <c r="I301" s="223"/>
      <c r="J301" s="224">
        <f>ROUND(I301*H301,2)</f>
        <v>0</v>
      </c>
      <c r="K301" s="220" t="s">
        <v>159</v>
      </c>
      <c r="L301" s="225"/>
      <c r="M301" s="226" t="s">
        <v>1</v>
      </c>
      <c r="N301" s="227" t="s">
        <v>44</v>
      </c>
      <c r="O301" s="91"/>
      <c r="P301" s="228">
        <f>O301*H301</f>
        <v>0</v>
      </c>
      <c r="Q301" s="228">
        <v>0.0025000000000000001</v>
      </c>
      <c r="R301" s="228">
        <f>Q301*H301</f>
        <v>0.0025000000000000001</v>
      </c>
      <c r="S301" s="228">
        <v>0</v>
      </c>
      <c r="T301" s="229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0" t="s">
        <v>147</v>
      </c>
      <c r="AT301" s="230" t="s">
        <v>142</v>
      </c>
      <c r="AU301" s="230" t="s">
        <v>89</v>
      </c>
      <c r="AY301" s="17" t="s">
        <v>140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7" t="s">
        <v>87</v>
      </c>
      <c r="BK301" s="231">
        <f>ROUND(I301*H301,2)</f>
        <v>0</v>
      </c>
      <c r="BL301" s="17" t="s">
        <v>148</v>
      </c>
      <c r="BM301" s="230" t="s">
        <v>837</v>
      </c>
    </row>
    <row r="302" s="2" customFormat="1">
      <c r="A302" s="38"/>
      <c r="B302" s="39"/>
      <c r="C302" s="40"/>
      <c r="D302" s="232" t="s">
        <v>150</v>
      </c>
      <c r="E302" s="40"/>
      <c r="F302" s="233" t="s">
        <v>443</v>
      </c>
      <c r="G302" s="40"/>
      <c r="H302" s="40"/>
      <c r="I302" s="234"/>
      <c r="J302" s="40"/>
      <c r="K302" s="40"/>
      <c r="L302" s="44"/>
      <c r="M302" s="235"/>
      <c r="N302" s="236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150</v>
      </c>
      <c r="AU302" s="17" t="s">
        <v>89</v>
      </c>
    </row>
    <row r="303" s="2" customFormat="1" ht="16.5" customHeight="1">
      <c r="A303" s="38"/>
      <c r="B303" s="39"/>
      <c r="C303" s="259" t="s">
        <v>445</v>
      </c>
      <c r="D303" s="259" t="s">
        <v>155</v>
      </c>
      <c r="E303" s="260" t="s">
        <v>446</v>
      </c>
      <c r="F303" s="261" t="s">
        <v>447</v>
      </c>
      <c r="G303" s="262" t="s">
        <v>227</v>
      </c>
      <c r="H303" s="263">
        <v>2</v>
      </c>
      <c r="I303" s="264"/>
      <c r="J303" s="265">
        <f>ROUND(I303*H303,2)</f>
        <v>0</v>
      </c>
      <c r="K303" s="261" t="s">
        <v>146</v>
      </c>
      <c r="L303" s="44"/>
      <c r="M303" s="266" t="s">
        <v>1</v>
      </c>
      <c r="N303" s="267" t="s">
        <v>44</v>
      </c>
      <c r="O303" s="91"/>
      <c r="P303" s="228">
        <f>O303*H303</f>
        <v>0</v>
      </c>
      <c r="Q303" s="228">
        <v>0.10940999999999999</v>
      </c>
      <c r="R303" s="228">
        <f>Q303*H303</f>
        <v>0.21881999999999999</v>
      </c>
      <c r="S303" s="228">
        <v>0</v>
      </c>
      <c r="T303" s="229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0" t="s">
        <v>148</v>
      </c>
      <c r="AT303" s="230" t="s">
        <v>155</v>
      </c>
      <c r="AU303" s="230" t="s">
        <v>89</v>
      </c>
      <c r="AY303" s="17" t="s">
        <v>140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7" t="s">
        <v>87</v>
      </c>
      <c r="BK303" s="231">
        <f>ROUND(I303*H303,2)</f>
        <v>0</v>
      </c>
      <c r="BL303" s="17" t="s">
        <v>148</v>
      </c>
      <c r="BM303" s="230" t="s">
        <v>838</v>
      </c>
    </row>
    <row r="304" s="2" customFormat="1">
      <c r="A304" s="38"/>
      <c r="B304" s="39"/>
      <c r="C304" s="40"/>
      <c r="D304" s="232" t="s">
        <v>150</v>
      </c>
      <c r="E304" s="40"/>
      <c r="F304" s="233" t="s">
        <v>449</v>
      </c>
      <c r="G304" s="40"/>
      <c r="H304" s="40"/>
      <c r="I304" s="234"/>
      <c r="J304" s="40"/>
      <c r="K304" s="40"/>
      <c r="L304" s="44"/>
      <c r="M304" s="235"/>
      <c r="N304" s="236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150</v>
      </c>
      <c r="AU304" s="17" t="s">
        <v>89</v>
      </c>
    </row>
    <row r="305" s="2" customFormat="1" ht="16.5" customHeight="1">
      <c r="A305" s="38"/>
      <c r="B305" s="39"/>
      <c r="C305" s="218" t="s">
        <v>450</v>
      </c>
      <c r="D305" s="218" t="s">
        <v>142</v>
      </c>
      <c r="E305" s="219" t="s">
        <v>451</v>
      </c>
      <c r="F305" s="220" t="s">
        <v>452</v>
      </c>
      <c r="G305" s="221" t="s">
        <v>227</v>
      </c>
      <c r="H305" s="222">
        <v>2</v>
      </c>
      <c r="I305" s="223"/>
      <c r="J305" s="224">
        <f>ROUND(I305*H305,2)</f>
        <v>0</v>
      </c>
      <c r="K305" s="220" t="s">
        <v>146</v>
      </c>
      <c r="L305" s="225"/>
      <c r="M305" s="226" t="s">
        <v>1</v>
      </c>
      <c r="N305" s="227" t="s">
        <v>44</v>
      </c>
      <c r="O305" s="91"/>
      <c r="P305" s="228">
        <f>O305*H305</f>
        <v>0</v>
      </c>
      <c r="Q305" s="228">
        <v>0.0061000000000000004</v>
      </c>
      <c r="R305" s="228">
        <f>Q305*H305</f>
        <v>0.012200000000000001</v>
      </c>
      <c r="S305" s="228">
        <v>0</v>
      </c>
      <c r="T305" s="229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0" t="s">
        <v>147</v>
      </c>
      <c r="AT305" s="230" t="s">
        <v>142</v>
      </c>
      <c r="AU305" s="230" t="s">
        <v>89</v>
      </c>
      <c r="AY305" s="17" t="s">
        <v>140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7" t="s">
        <v>87</v>
      </c>
      <c r="BK305" s="231">
        <f>ROUND(I305*H305,2)</f>
        <v>0</v>
      </c>
      <c r="BL305" s="17" t="s">
        <v>148</v>
      </c>
      <c r="BM305" s="230" t="s">
        <v>839</v>
      </c>
    </row>
    <row r="306" s="2" customFormat="1">
      <c r="A306" s="38"/>
      <c r="B306" s="39"/>
      <c r="C306" s="40"/>
      <c r="D306" s="232" t="s">
        <v>150</v>
      </c>
      <c r="E306" s="40"/>
      <c r="F306" s="233" t="s">
        <v>452</v>
      </c>
      <c r="G306" s="40"/>
      <c r="H306" s="40"/>
      <c r="I306" s="234"/>
      <c r="J306" s="40"/>
      <c r="K306" s="40"/>
      <c r="L306" s="44"/>
      <c r="M306" s="235"/>
      <c r="N306" s="236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150</v>
      </c>
      <c r="AU306" s="17" t="s">
        <v>89</v>
      </c>
    </row>
    <row r="307" s="2" customFormat="1" ht="16.5" customHeight="1">
      <c r="A307" s="38"/>
      <c r="B307" s="39"/>
      <c r="C307" s="218" t="s">
        <v>454</v>
      </c>
      <c r="D307" s="218" t="s">
        <v>142</v>
      </c>
      <c r="E307" s="219" t="s">
        <v>455</v>
      </c>
      <c r="F307" s="220" t="s">
        <v>456</v>
      </c>
      <c r="G307" s="221" t="s">
        <v>227</v>
      </c>
      <c r="H307" s="222">
        <v>2</v>
      </c>
      <c r="I307" s="223"/>
      <c r="J307" s="224">
        <f>ROUND(I307*H307,2)</f>
        <v>0</v>
      </c>
      <c r="K307" s="220" t="s">
        <v>146</v>
      </c>
      <c r="L307" s="225"/>
      <c r="M307" s="226" t="s">
        <v>1</v>
      </c>
      <c r="N307" s="227" t="s">
        <v>44</v>
      </c>
      <c r="O307" s="91"/>
      <c r="P307" s="228">
        <f>O307*H307</f>
        <v>0</v>
      </c>
      <c r="Q307" s="228">
        <v>0.00010000000000000001</v>
      </c>
      <c r="R307" s="228">
        <f>Q307*H307</f>
        <v>0.00020000000000000001</v>
      </c>
      <c r="S307" s="228">
        <v>0</v>
      </c>
      <c r="T307" s="229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0" t="s">
        <v>147</v>
      </c>
      <c r="AT307" s="230" t="s">
        <v>142</v>
      </c>
      <c r="AU307" s="230" t="s">
        <v>89</v>
      </c>
      <c r="AY307" s="17" t="s">
        <v>140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7" t="s">
        <v>87</v>
      </c>
      <c r="BK307" s="231">
        <f>ROUND(I307*H307,2)</f>
        <v>0</v>
      </c>
      <c r="BL307" s="17" t="s">
        <v>148</v>
      </c>
      <c r="BM307" s="230" t="s">
        <v>840</v>
      </c>
    </row>
    <row r="308" s="2" customFormat="1">
      <c r="A308" s="38"/>
      <c r="B308" s="39"/>
      <c r="C308" s="40"/>
      <c r="D308" s="232" t="s">
        <v>150</v>
      </c>
      <c r="E308" s="40"/>
      <c r="F308" s="233" t="s">
        <v>456</v>
      </c>
      <c r="G308" s="40"/>
      <c r="H308" s="40"/>
      <c r="I308" s="234"/>
      <c r="J308" s="40"/>
      <c r="K308" s="40"/>
      <c r="L308" s="44"/>
      <c r="M308" s="235"/>
      <c r="N308" s="236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150</v>
      </c>
      <c r="AU308" s="17" t="s">
        <v>89</v>
      </c>
    </row>
    <row r="309" s="2" customFormat="1" ht="16.5" customHeight="1">
      <c r="A309" s="38"/>
      <c r="B309" s="39"/>
      <c r="C309" s="259" t="s">
        <v>458</v>
      </c>
      <c r="D309" s="259" t="s">
        <v>155</v>
      </c>
      <c r="E309" s="260" t="s">
        <v>459</v>
      </c>
      <c r="F309" s="261" t="s">
        <v>460</v>
      </c>
      <c r="G309" s="262" t="s">
        <v>158</v>
      </c>
      <c r="H309" s="263">
        <v>1.5</v>
      </c>
      <c r="I309" s="264"/>
      <c r="J309" s="265">
        <f>ROUND(I309*H309,2)</f>
        <v>0</v>
      </c>
      <c r="K309" s="261" t="s">
        <v>159</v>
      </c>
      <c r="L309" s="44"/>
      <c r="M309" s="266" t="s">
        <v>1</v>
      </c>
      <c r="N309" s="267" t="s">
        <v>44</v>
      </c>
      <c r="O309" s="91"/>
      <c r="P309" s="228">
        <f>O309*H309</f>
        <v>0</v>
      </c>
      <c r="Q309" s="228">
        <v>0.00059999999999999995</v>
      </c>
      <c r="R309" s="228">
        <f>Q309*H309</f>
        <v>0.00089999999999999998</v>
      </c>
      <c r="S309" s="228">
        <v>0</v>
      </c>
      <c r="T309" s="229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0" t="s">
        <v>148</v>
      </c>
      <c r="AT309" s="230" t="s">
        <v>155</v>
      </c>
      <c r="AU309" s="230" t="s">
        <v>89</v>
      </c>
      <c r="AY309" s="17" t="s">
        <v>140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7" t="s">
        <v>87</v>
      </c>
      <c r="BK309" s="231">
        <f>ROUND(I309*H309,2)</f>
        <v>0</v>
      </c>
      <c r="BL309" s="17" t="s">
        <v>148</v>
      </c>
      <c r="BM309" s="230" t="s">
        <v>841</v>
      </c>
    </row>
    <row r="310" s="2" customFormat="1">
      <c r="A310" s="38"/>
      <c r="B310" s="39"/>
      <c r="C310" s="40"/>
      <c r="D310" s="232" t="s">
        <v>150</v>
      </c>
      <c r="E310" s="40"/>
      <c r="F310" s="233" t="s">
        <v>462</v>
      </c>
      <c r="G310" s="40"/>
      <c r="H310" s="40"/>
      <c r="I310" s="234"/>
      <c r="J310" s="40"/>
      <c r="K310" s="40"/>
      <c r="L310" s="44"/>
      <c r="M310" s="235"/>
      <c r="N310" s="236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150</v>
      </c>
      <c r="AU310" s="17" t="s">
        <v>89</v>
      </c>
    </row>
    <row r="311" s="13" customFormat="1">
      <c r="A311" s="13"/>
      <c r="B311" s="237"/>
      <c r="C311" s="238"/>
      <c r="D311" s="232" t="s">
        <v>151</v>
      </c>
      <c r="E311" s="239" t="s">
        <v>1</v>
      </c>
      <c r="F311" s="240" t="s">
        <v>463</v>
      </c>
      <c r="G311" s="238"/>
      <c r="H311" s="241">
        <v>1.5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7" t="s">
        <v>151</v>
      </c>
      <c r="AU311" s="247" t="s">
        <v>89</v>
      </c>
      <c r="AV311" s="13" t="s">
        <v>89</v>
      </c>
      <c r="AW311" s="13" t="s">
        <v>33</v>
      </c>
      <c r="AX311" s="13" t="s">
        <v>87</v>
      </c>
      <c r="AY311" s="247" t="s">
        <v>140</v>
      </c>
    </row>
    <row r="312" s="2" customFormat="1" ht="16.5" customHeight="1">
      <c r="A312" s="38"/>
      <c r="B312" s="39"/>
      <c r="C312" s="259" t="s">
        <v>464</v>
      </c>
      <c r="D312" s="259" t="s">
        <v>155</v>
      </c>
      <c r="E312" s="260" t="s">
        <v>465</v>
      </c>
      <c r="F312" s="261" t="s">
        <v>466</v>
      </c>
      <c r="G312" s="262" t="s">
        <v>158</v>
      </c>
      <c r="H312" s="263">
        <v>1.5</v>
      </c>
      <c r="I312" s="264"/>
      <c r="J312" s="265">
        <f>ROUND(I312*H312,2)</f>
        <v>0</v>
      </c>
      <c r="K312" s="261" t="s">
        <v>159</v>
      </c>
      <c r="L312" s="44"/>
      <c r="M312" s="266" t="s">
        <v>1</v>
      </c>
      <c r="N312" s="267" t="s">
        <v>44</v>
      </c>
      <c r="O312" s="91"/>
      <c r="P312" s="228">
        <f>O312*H312</f>
        <v>0</v>
      </c>
      <c r="Q312" s="228">
        <v>1.0000000000000001E-05</v>
      </c>
      <c r="R312" s="228">
        <f>Q312*H312</f>
        <v>1.5000000000000002E-05</v>
      </c>
      <c r="S312" s="228">
        <v>0</v>
      </c>
      <c r="T312" s="229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0" t="s">
        <v>148</v>
      </c>
      <c r="AT312" s="230" t="s">
        <v>155</v>
      </c>
      <c r="AU312" s="230" t="s">
        <v>89</v>
      </c>
      <c r="AY312" s="17" t="s">
        <v>140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7" t="s">
        <v>87</v>
      </c>
      <c r="BK312" s="231">
        <f>ROUND(I312*H312,2)</f>
        <v>0</v>
      </c>
      <c r="BL312" s="17" t="s">
        <v>148</v>
      </c>
      <c r="BM312" s="230" t="s">
        <v>842</v>
      </c>
    </row>
    <row r="313" s="2" customFormat="1">
      <c r="A313" s="38"/>
      <c r="B313" s="39"/>
      <c r="C313" s="40"/>
      <c r="D313" s="232" t="s">
        <v>150</v>
      </c>
      <c r="E313" s="40"/>
      <c r="F313" s="233" t="s">
        <v>468</v>
      </c>
      <c r="G313" s="40"/>
      <c r="H313" s="40"/>
      <c r="I313" s="234"/>
      <c r="J313" s="40"/>
      <c r="K313" s="40"/>
      <c r="L313" s="44"/>
      <c r="M313" s="235"/>
      <c r="N313" s="236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150</v>
      </c>
      <c r="AU313" s="17" t="s">
        <v>89</v>
      </c>
    </row>
    <row r="314" s="13" customFormat="1">
      <c r="A314" s="13"/>
      <c r="B314" s="237"/>
      <c r="C314" s="238"/>
      <c r="D314" s="232" t="s">
        <v>151</v>
      </c>
      <c r="E314" s="239" t="s">
        <v>1</v>
      </c>
      <c r="F314" s="240" t="s">
        <v>463</v>
      </c>
      <c r="G314" s="238"/>
      <c r="H314" s="241">
        <v>1.5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7" t="s">
        <v>151</v>
      </c>
      <c r="AU314" s="247" t="s">
        <v>89</v>
      </c>
      <c r="AV314" s="13" t="s">
        <v>89</v>
      </c>
      <c r="AW314" s="13" t="s">
        <v>33</v>
      </c>
      <c r="AX314" s="13" t="s">
        <v>87</v>
      </c>
      <c r="AY314" s="247" t="s">
        <v>140</v>
      </c>
    </row>
    <row r="315" s="2" customFormat="1" ht="16.5" customHeight="1">
      <c r="A315" s="38"/>
      <c r="B315" s="39"/>
      <c r="C315" s="259" t="s">
        <v>469</v>
      </c>
      <c r="D315" s="259" t="s">
        <v>155</v>
      </c>
      <c r="E315" s="260" t="s">
        <v>470</v>
      </c>
      <c r="F315" s="261" t="s">
        <v>471</v>
      </c>
      <c r="G315" s="262" t="s">
        <v>183</v>
      </c>
      <c r="H315" s="263">
        <v>162.19999999999999</v>
      </c>
      <c r="I315" s="264"/>
      <c r="J315" s="265">
        <f>ROUND(I315*H315,2)</f>
        <v>0</v>
      </c>
      <c r="K315" s="261" t="s">
        <v>159</v>
      </c>
      <c r="L315" s="44"/>
      <c r="M315" s="266" t="s">
        <v>1</v>
      </c>
      <c r="N315" s="267" t="s">
        <v>44</v>
      </c>
      <c r="O315" s="91"/>
      <c r="P315" s="228">
        <f>O315*H315</f>
        <v>0</v>
      </c>
      <c r="Q315" s="228">
        <v>0.15540000000000001</v>
      </c>
      <c r="R315" s="228">
        <f>Q315*H315</f>
        <v>25.205880000000001</v>
      </c>
      <c r="S315" s="228">
        <v>0</v>
      </c>
      <c r="T315" s="229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0" t="s">
        <v>148</v>
      </c>
      <c r="AT315" s="230" t="s">
        <v>155</v>
      </c>
      <c r="AU315" s="230" t="s">
        <v>89</v>
      </c>
      <c r="AY315" s="17" t="s">
        <v>140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7" t="s">
        <v>87</v>
      </c>
      <c r="BK315" s="231">
        <f>ROUND(I315*H315,2)</f>
        <v>0</v>
      </c>
      <c r="BL315" s="17" t="s">
        <v>148</v>
      </c>
      <c r="BM315" s="230" t="s">
        <v>843</v>
      </c>
    </row>
    <row r="316" s="2" customFormat="1">
      <c r="A316" s="38"/>
      <c r="B316" s="39"/>
      <c r="C316" s="40"/>
      <c r="D316" s="232" t="s">
        <v>150</v>
      </c>
      <c r="E316" s="40"/>
      <c r="F316" s="233" t="s">
        <v>473</v>
      </c>
      <c r="G316" s="40"/>
      <c r="H316" s="40"/>
      <c r="I316" s="234"/>
      <c r="J316" s="40"/>
      <c r="K316" s="40"/>
      <c r="L316" s="44"/>
      <c r="M316" s="235"/>
      <c r="N316" s="236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150</v>
      </c>
      <c r="AU316" s="17" t="s">
        <v>89</v>
      </c>
    </row>
    <row r="317" s="13" customFormat="1">
      <c r="A317" s="13"/>
      <c r="B317" s="237"/>
      <c r="C317" s="238"/>
      <c r="D317" s="232" t="s">
        <v>151</v>
      </c>
      <c r="E317" s="239" t="s">
        <v>1</v>
      </c>
      <c r="F317" s="240" t="s">
        <v>844</v>
      </c>
      <c r="G317" s="238"/>
      <c r="H317" s="241">
        <v>162.19999999999999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7" t="s">
        <v>151</v>
      </c>
      <c r="AU317" s="247" t="s">
        <v>89</v>
      </c>
      <c r="AV317" s="13" t="s">
        <v>89</v>
      </c>
      <c r="AW317" s="13" t="s">
        <v>33</v>
      </c>
      <c r="AX317" s="13" t="s">
        <v>87</v>
      </c>
      <c r="AY317" s="247" t="s">
        <v>140</v>
      </c>
    </row>
    <row r="318" s="2" customFormat="1" ht="16.5" customHeight="1">
      <c r="A318" s="38"/>
      <c r="B318" s="39"/>
      <c r="C318" s="218" t="s">
        <v>475</v>
      </c>
      <c r="D318" s="218" t="s">
        <v>142</v>
      </c>
      <c r="E318" s="219" t="s">
        <v>476</v>
      </c>
      <c r="F318" s="220" t="s">
        <v>477</v>
      </c>
      <c r="G318" s="221" t="s">
        <v>183</v>
      </c>
      <c r="H318" s="222">
        <v>134.63999999999999</v>
      </c>
      <c r="I318" s="223"/>
      <c r="J318" s="224">
        <f>ROUND(I318*H318,2)</f>
        <v>0</v>
      </c>
      <c r="K318" s="220" t="s">
        <v>159</v>
      </c>
      <c r="L318" s="225"/>
      <c r="M318" s="226" t="s">
        <v>1</v>
      </c>
      <c r="N318" s="227" t="s">
        <v>44</v>
      </c>
      <c r="O318" s="91"/>
      <c r="P318" s="228">
        <f>O318*H318</f>
        <v>0</v>
      </c>
      <c r="Q318" s="228">
        <v>0.080000000000000002</v>
      </c>
      <c r="R318" s="228">
        <f>Q318*H318</f>
        <v>10.771199999999999</v>
      </c>
      <c r="S318" s="228">
        <v>0</v>
      </c>
      <c r="T318" s="229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0" t="s">
        <v>147</v>
      </c>
      <c r="AT318" s="230" t="s">
        <v>142</v>
      </c>
      <c r="AU318" s="230" t="s">
        <v>89</v>
      </c>
      <c r="AY318" s="17" t="s">
        <v>140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7" t="s">
        <v>87</v>
      </c>
      <c r="BK318" s="231">
        <f>ROUND(I318*H318,2)</f>
        <v>0</v>
      </c>
      <c r="BL318" s="17" t="s">
        <v>148</v>
      </c>
      <c r="BM318" s="230" t="s">
        <v>845</v>
      </c>
    </row>
    <row r="319" s="2" customFormat="1">
      <c r="A319" s="38"/>
      <c r="B319" s="39"/>
      <c r="C319" s="40"/>
      <c r="D319" s="232" t="s">
        <v>150</v>
      </c>
      <c r="E319" s="40"/>
      <c r="F319" s="233" t="s">
        <v>477</v>
      </c>
      <c r="G319" s="40"/>
      <c r="H319" s="40"/>
      <c r="I319" s="234"/>
      <c r="J319" s="40"/>
      <c r="K319" s="40"/>
      <c r="L319" s="44"/>
      <c r="M319" s="235"/>
      <c r="N319" s="236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150</v>
      </c>
      <c r="AU319" s="17" t="s">
        <v>89</v>
      </c>
    </row>
    <row r="320" s="13" customFormat="1">
      <c r="A320" s="13"/>
      <c r="B320" s="237"/>
      <c r="C320" s="238"/>
      <c r="D320" s="232" t="s">
        <v>151</v>
      </c>
      <c r="E320" s="239" t="s">
        <v>1</v>
      </c>
      <c r="F320" s="240" t="s">
        <v>846</v>
      </c>
      <c r="G320" s="238"/>
      <c r="H320" s="241">
        <v>132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7" t="s">
        <v>151</v>
      </c>
      <c r="AU320" s="247" t="s">
        <v>89</v>
      </c>
      <c r="AV320" s="13" t="s">
        <v>89</v>
      </c>
      <c r="AW320" s="13" t="s">
        <v>33</v>
      </c>
      <c r="AX320" s="13" t="s">
        <v>87</v>
      </c>
      <c r="AY320" s="247" t="s">
        <v>140</v>
      </c>
    </row>
    <row r="321" s="13" customFormat="1">
      <c r="A321" s="13"/>
      <c r="B321" s="237"/>
      <c r="C321" s="238"/>
      <c r="D321" s="232" t="s">
        <v>151</v>
      </c>
      <c r="E321" s="238"/>
      <c r="F321" s="240" t="s">
        <v>847</v>
      </c>
      <c r="G321" s="238"/>
      <c r="H321" s="241">
        <v>134.63999999999999</v>
      </c>
      <c r="I321" s="242"/>
      <c r="J321" s="238"/>
      <c r="K321" s="238"/>
      <c r="L321" s="243"/>
      <c r="M321" s="244"/>
      <c r="N321" s="245"/>
      <c r="O321" s="245"/>
      <c r="P321" s="245"/>
      <c r="Q321" s="245"/>
      <c r="R321" s="245"/>
      <c r="S321" s="245"/>
      <c r="T321" s="24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7" t="s">
        <v>151</v>
      </c>
      <c r="AU321" s="247" t="s">
        <v>89</v>
      </c>
      <c r="AV321" s="13" t="s">
        <v>89</v>
      </c>
      <c r="AW321" s="13" t="s">
        <v>4</v>
      </c>
      <c r="AX321" s="13" t="s">
        <v>87</v>
      </c>
      <c r="AY321" s="247" t="s">
        <v>140</v>
      </c>
    </row>
    <row r="322" s="2" customFormat="1" ht="16.5" customHeight="1">
      <c r="A322" s="38"/>
      <c r="B322" s="39"/>
      <c r="C322" s="218" t="s">
        <v>481</v>
      </c>
      <c r="D322" s="218" t="s">
        <v>142</v>
      </c>
      <c r="E322" s="219" t="s">
        <v>482</v>
      </c>
      <c r="F322" s="220" t="s">
        <v>483</v>
      </c>
      <c r="G322" s="221" t="s">
        <v>183</v>
      </c>
      <c r="H322" s="222">
        <v>30.803999999999998</v>
      </c>
      <c r="I322" s="223"/>
      <c r="J322" s="224">
        <f>ROUND(I322*H322,2)</f>
        <v>0</v>
      </c>
      <c r="K322" s="220" t="s">
        <v>159</v>
      </c>
      <c r="L322" s="225"/>
      <c r="M322" s="226" t="s">
        <v>1</v>
      </c>
      <c r="N322" s="227" t="s">
        <v>44</v>
      </c>
      <c r="O322" s="91"/>
      <c r="P322" s="228">
        <f>O322*H322</f>
        <v>0</v>
      </c>
      <c r="Q322" s="228">
        <v>0.048300000000000003</v>
      </c>
      <c r="R322" s="228">
        <f>Q322*H322</f>
        <v>1.4878332000000001</v>
      </c>
      <c r="S322" s="228">
        <v>0</v>
      </c>
      <c r="T322" s="229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0" t="s">
        <v>147</v>
      </c>
      <c r="AT322" s="230" t="s">
        <v>142</v>
      </c>
      <c r="AU322" s="230" t="s">
        <v>89</v>
      </c>
      <c r="AY322" s="17" t="s">
        <v>140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7" t="s">
        <v>87</v>
      </c>
      <c r="BK322" s="231">
        <f>ROUND(I322*H322,2)</f>
        <v>0</v>
      </c>
      <c r="BL322" s="17" t="s">
        <v>148</v>
      </c>
      <c r="BM322" s="230" t="s">
        <v>848</v>
      </c>
    </row>
    <row r="323" s="2" customFormat="1">
      <c r="A323" s="38"/>
      <c r="B323" s="39"/>
      <c r="C323" s="40"/>
      <c r="D323" s="232" t="s">
        <v>150</v>
      </c>
      <c r="E323" s="40"/>
      <c r="F323" s="233" t="s">
        <v>483</v>
      </c>
      <c r="G323" s="40"/>
      <c r="H323" s="40"/>
      <c r="I323" s="234"/>
      <c r="J323" s="40"/>
      <c r="K323" s="40"/>
      <c r="L323" s="44"/>
      <c r="M323" s="235"/>
      <c r="N323" s="236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150</v>
      </c>
      <c r="AU323" s="17" t="s">
        <v>89</v>
      </c>
    </row>
    <row r="324" s="13" customFormat="1">
      <c r="A324" s="13"/>
      <c r="B324" s="237"/>
      <c r="C324" s="238"/>
      <c r="D324" s="232" t="s">
        <v>151</v>
      </c>
      <c r="E324" s="239" t="s">
        <v>1</v>
      </c>
      <c r="F324" s="240" t="s">
        <v>849</v>
      </c>
      <c r="G324" s="238"/>
      <c r="H324" s="241">
        <v>30.199999999999999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7" t="s">
        <v>151</v>
      </c>
      <c r="AU324" s="247" t="s">
        <v>89</v>
      </c>
      <c r="AV324" s="13" t="s">
        <v>89</v>
      </c>
      <c r="AW324" s="13" t="s">
        <v>33</v>
      </c>
      <c r="AX324" s="13" t="s">
        <v>87</v>
      </c>
      <c r="AY324" s="247" t="s">
        <v>140</v>
      </c>
    </row>
    <row r="325" s="13" customFormat="1">
      <c r="A325" s="13"/>
      <c r="B325" s="237"/>
      <c r="C325" s="238"/>
      <c r="D325" s="232" t="s">
        <v>151</v>
      </c>
      <c r="E325" s="238"/>
      <c r="F325" s="240" t="s">
        <v>850</v>
      </c>
      <c r="G325" s="238"/>
      <c r="H325" s="241">
        <v>30.803999999999998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7" t="s">
        <v>151</v>
      </c>
      <c r="AU325" s="247" t="s">
        <v>89</v>
      </c>
      <c r="AV325" s="13" t="s">
        <v>89</v>
      </c>
      <c r="AW325" s="13" t="s">
        <v>4</v>
      </c>
      <c r="AX325" s="13" t="s">
        <v>87</v>
      </c>
      <c r="AY325" s="247" t="s">
        <v>140</v>
      </c>
    </row>
    <row r="326" s="2" customFormat="1" ht="16.5" customHeight="1">
      <c r="A326" s="38"/>
      <c r="B326" s="39"/>
      <c r="C326" s="218" t="s">
        <v>487</v>
      </c>
      <c r="D326" s="218" t="s">
        <v>142</v>
      </c>
      <c r="E326" s="219" t="s">
        <v>488</v>
      </c>
      <c r="F326" s="220" t="s">
        <v>489</v>
      </c>
      <c r="G326" s="221" t="s">
        <v>183</v>
      </c>
      <c r="H326" s="222">
        <v>8.1600000000000001</v>
      </c>
      <c r="I326" s="223"/>
      <c r="J326" s="224">
        <f>ROUND(I326*H326,2)</f>
        <v>0</v>
      </c>
      <c r="K326" s="220" t="s">
        <v>159</v>
      </c>
      <c r="L326" s="225"/>
      <c r="M326" s="226" t="s">
        <v>1</v>
      </c>
      <c r="N326" s="227" t="s">
        <v>44</v>
      </c>
      <c r="O326" s="91"/>
      <c r="P326" s="228">
        <f>O326*H326</f>
        <v>0</v>
      </c>
      <c r="Q326" s="228">
        <v>0.065670000000000006</v>
      </c>
      <c r="R326" s="228">
        <f>Q326*H326</f>
        <v>0.5358672000000001</v>
      </c>
      <c r="S326" s="228">
        <v>0</v>
      </c>
      <c r="T326" s="229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0" t="s">
        <v>147</v>
      </c>
      <c r="AT326" s="230" t="s">
        <v>142</v>
      </c>
      <c r="AU326" s="230" t="s">
        <v>89</v>
      </c>
      <c r="AY326" s="17" t="s">
        <v>140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7" t="s">
        <v>87</v>
      </c>
      <c r="BK326" s="231">
        <f>ROUND(I326*H326,2)</f>
        <v>0</v>
      </c>
      <c r="BL326" s="17" t="s">
        <v>148</v>
      </c>
      <c r="BM326" s="230" t="s">
        <v>851</v>
      </c>
    </row>
    <row r="327" s="2" customFormat="1">
      <c r="A327" s="38"/>
      <c r="B327" s="39"/>
      <c r="C327" s="40"/>
      <c r="D327" s="232" t="s">
        <v>150</v>
      </c>
      <c r="E327" s="40"/>
      <c r="F327" s="233" t="s">
        <v>489</v>
      </c>
      <c r="G327" s="40"/>
      <c r="H327" s="40"/>
      <c r="I327" s="234"/>
      <c r="J327" s="40"/>
      <c r="K327" s="40"/>
      <c r="L327" s="44"/>
      <c r="M327" s="235"/>
      <c r="N327" s="236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150</v>
      </c>
      <c r="AU327" s="17" t="s">
        <v>89</v>
      </c>
    </row>
    <row r="328" s="13" customFormat="1">
      <c r="A328" s="13"/>
      <c r="B328" s="237"/>
      <c r="C328" s="238"/>
      <c r="D328" s="232" t="s">
        <v>151</v>
      </c>
      <c r="E328" s="239" t="s">
        <v>1</v>
      </c>
      <c r="F328" s="240" t="s">
        <v>147</v>
      </c>
      <c r="G328" s="238"/>
      <c r="H328" s="241">
        <v>8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7" t="s">
        <v>151</v>
      </c>
      <c r="AU328" s="247" t="s">
        <v>89</v>
      </c>
      <c r="AV328" s="13" t="s">
        <v>89</v>
      </c>
      <c r="AW328" s="13" t="s">
        <v>33</v>
      </c>
      <c r="AX328" s="13" t="s">
        <v>87</v>
      </c>
      <c r="AY328" s="247" t="s">
        <v>140</v>
      </c>
    </row>
    <row r="329" s="13" customFormat="1">
      <c r="A329" s="13"/>
      <c r="B329" s="237"/>
      <c r="C329" s="238"/>
      <c r="D329" s="232" t="s">
        <v>151</v>
      </c>
      <c r="E329" s="238"/>
      <c r="F329" s="240" t="s">
        <v>491</v>
      </c>
      <c r="G329" s="238"/>
      <c r="H329" s="241">
        <v>8.1600000000000001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7" t="s">
        <v>151</v>
      </c>
      <c r="AU329" s="247" t="s">
        <v>89</v>
      </c>
      <c r="AV329" s="13" t="s">
        <v>89</v>
      </c>
      <c r="AW329" s="13" t="s">
        <v>4</v>
      </c>
      <c r="AX329" s="13" t="s">
        <v>87</v>
      </c>
      <c r="AY329" s="247" t="s">
        <v>140</v>
      </c>
    </row>
    <row r="330" s="2" customFormat="1" ht="16.5" customHeight="1">
      <c r="A330" s="38"/>
      <c r="B330" s="39"/>
      <c r="C330" s="218" t="s">
        <v>492</v>
      </c>
      <c r="D330" s="218" t="s">
        <v>142</v>
      </c>
      <c r="E330" s="219" t="s">
        <v>493</v>
      </c>
      <c r="F330" s="220" t="s">
        <v>494</v>
      </c>
      <c r="G330" s="221" t="s">
        <v>183</v>
      </c>
      <c r="H330" s="222">
        <v>8.1600000000000001</v>
      </c>
      <c r="I330" s="223"/>
      <c r="J330" s="224">
        <f>ROUND(I330*H330,2)</f>
        <v>0</v>
      </c>
      <c r="K330" s="220" t="s">
        <v>159</v>
      </c>
      <c r="L330" s="225"/>
      <c r="M330" s="226" t="s">
        <v>1</v>
      </c>
      <c r="N330" s="227" t="s">
        <v>44</v>
      </c>
      <c r="O330" s="91"/>
      <c r="P330" s="228">
        <f>O330*H330</f>
        <v>0</v>
      </c>
      <c r="Q330" s="228">
        <v>0.060999999999999999</v>
      </c>
      <c r="R330" s="228">
        <f>Q330*H330</f>
        <v>0.49775999999999998</v>
      </c>
      <c r="S330" s="228">
        <v>0</v>
      </c>
      <c r="T330" s="229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0" t="s">
        <v>147</v>
      </c>
      <c r="AT330" s="230" t="s">
        <v>142</v>
      </c>
      <c r="AU330" s="230" t="s">
        <v>89</v>
      </c>
      <c r="AY330" s="17" t="s">
        <v>140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7" t="s">
        <v>87</v>
      </c>
      <c r="BK330" s="231">
        <f>ROUND(I330*H330,2)</f>
        <v>0</v>
      </c>
      <c r="BL330" s="17" t="s">
        <v>148</v>
      </c>
      <c r="BM330" s="230" t="s">
        <v>852</v>
      </c>
    </row>
    <row r="331" s="2" customFormat="1">
      <c r="A331" s="38"/>
      <c r="B331" s="39"/>
      <c r="C331" s="40"/>
      <c r="D331" s="232" t="s">
        <v>150</v>
      </c>
      <c r="E331" s="40"/>
      <c r="F331" s="233" t="s">
        <v>494</v>
      </c>
      <c r="G331" s="40"/>
      <c r="H331" s="40"/>
      <c r="I331" s="234"/>
      <c r="J331" s="40"/>
      <c r="K331" s="40"/>
      <c r="L331" s="44"/>
      <c r="M331" s="235"/>
      <c r="N331" s="236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150</v>
      </c>
      <c r="AU331" s="17" t="s">
        <v>89</v>
      </c>
    </row>
    <row r="332" s="13" customFormat="1">
      <c r="A332" s="13"/>
      <c r="B332" s="237"/>
      <c r="C332" s="238"/>
      <c r="D332" s="232" t="s">
        <v>151</v>
      </c>
      <c r="E332" s="239" t="s">
        <v>1</v>
      </c>
      <c r="F332" s="240" t="s">
        <v>147</v>
      </c>
      <c r="G332" s="238"/>
      <c r="H332" s="241">
        <v>8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7" t="s">
        <v>151</v>
      </c>
      <c r="AU332" s="247" t="s">
        <v>89</v>
      </c>
      <c r="AV332" s="13" t="s">
        <v>89</v>
      </c>
      <c r="AW332" s="13" t="s">
        <v>33</v>
      </c>
      <c r="AX332" s="13" t="s">
        <v>87</v>
      </c>
      <c r="AY332" s="247" t="s">
        <v>140</v>
      </c>
    </row>
    <row r="333" s="13" customFormat="1">
      <c r="A333" s="13"/>
      <c r="B333" s="237"/>
      <c r="C333" s="238"/>
      <c r="D333" s="232" t="s">
        <v>151</v>
      </c>
      <c r="E333" s="238"/>
      <c r="F333" s="240" t="s">
        <v>491</v>
      </c>
      <c r="G333" s="238"/>
      <c r="H333" s="241">
        <v>8.1600000000000001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7" t="s">
        <v>151</v>
      </c>
      <c r="AU333" s="247" t="s">
        <v>89</v>
      </c>
      <c r="AV333" s="13" t="s">
        <v>89</v>
      </c>
      <c r="AW333" s="13" t="s">
        <v>4</v>
      </c>
      <c r="AX333" s="13" t="s">
        <v>87</v>
      </c>
      <c r="AY333" s="247" t="s">
        <v>140</v>
      </c>
    </row>
    <row r="334" s="2" customFormat="1" ht="16.5" customHeight="1">
      <c r="A334" s="38"/>
      <c r="B334" s="39"/>
      <c r="C334" s="259" t="s">
        <v>496</v>
      </c>
      <c r="D334" s="259" t="s">
        <v>155</v>
      </c>
      <c r="E334" s="260" t="s">
        <v>497</v>
      </c>
      <c r="F334" s="261" t="s">
        <v>498</v>
      </c>
      <c r="G334" s="262" t="s">
        <v>183</v>
      </c>
      <c r="H334" s="263">
        <v>119.5</v>
      </c>
      <c r="I334" s="264"/>
      <c r="J334" s="265">
        <f>ROUND(I334*H334,2)</f>
        <v>0</v>
      </c>
      <c r="K334" s="261" t="s">
        <v>159</v>
      </c>
      <c r="L334" s="44"/>
      <c r="M334" s="266" t="s">
        <v>1</v>
      </c>
      <c r="N334" s="267" t="s">
        <v>44</v>
      </c>
      <c r="O334" s="91"/>
      <c r="P334" s="228">
        <f>O334*H334</f>
        <v>0</v>
      </c>
      <c r="Q334" s="228">
        <v>0.1295</v>
      </c>
      <c r="R334" s="228">
        <f>Q334*H334</f>
        <v>15.475250000000001</v>
      </c>
      <c r="S334" s="228">
        <v>0</v>
      </c>
      <c r="T334" s="229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0" t="s">
        <v>148</v>
      </c>
      <c r="AT334" s="230" t="s">
        <v>155</v>
      </c>
      <c r="AU334" s="230" t="s">
        <v>89</v>
      </c>
      <c r="AY334" s="17" t="s">
        <v>140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7" t="s">
        <v>87</v>
      </c>
      <c r="BK334" s="231">
        <f>ROUND(I334*H334,2)</f>
        <v>0</v>
      </c>
      <c r="BL334" s="17" t="s">
        <v>148</v>
      </c>
      <c r="BM334" s="230" t="s">
        <v>853</v>
      </c>
    </row>
    <row r="335" s="2" customFormat="1">
      <c r="A335" s="38"/>
      <c r="B335" s="39"/>
      <c r="C335" s="40"/>
      <c r="D335" s="232" t="s">
        <v>150</v>
      </c>
      <c r="E335" s="40"/>
      <c r="F335" s="233" t="s">
        <v>500</v>
      </c>
      <c r="G335" s="40"/>
      <c r="H335" s="40"/>
      <c r="I335" s="234"/>
      <c r="J335" s="40"/>
      <c r="K335" s="40"/>
      <c r="L335" s="44"/>
      <c r="M335" s="235"/>
      <c r="N335" s="236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150</v>
      </c>
      <c r="AU335" s="17" t="s">
        <v>89</v>
      </c>
    </row>
    <row r="336" s="13" customFormat="1">
      <c r="A336" s="13"/>
      <c r="B336" s="237"/>
      <c r="C336" s="238"/>
      <c r="D336" s="232" t="s">
        <v>151</v>
      </c>
      <c r="E336" s="239" t="s">
        <v>1</v>
      </c>
      <c r="F336" s="240" t="s">
        <v>854</v>
      </c>
      <c r="G336" s="238"/>
      <c r="H336" s="241">
        <v>119.5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7" t="s">
        <v>151</v>
      </c>
      <c r="AU336" s="247" t="s">
        <v>89</v>
      </c>
      <c r="AV336" s="13" t="s">
        <v>89</v>
      </c>
      <c r="AW336" s="13" t="s">
        <v>33</v>
      </c>
      <c r="AX336" s="13" t="s">
        <v>87</v>
      </c>
      <c r="AY336" s="247" t="s">
        <v>140</v>
      </c>
    </row>
    <row r="337" s="2" customFormat="1" ht="16.5" customHeight="1">
      <c r="A337" s="38"/>
      <c r="B337" s="39"/>
      <c r="C337" s="218" t="s">
        <v>502</v>
      </c>
      <c r="D337" s="218" t="s">
        <v>142</v>
      </c>
      <c r="E337" s="219" t="s">
        <v>503</v>
      </c>
      <c r="F337" s="220" t="s">
        <v>504</v>
      </c>
      <c r="G337" s="221" t="s">
        <v>183</v>
      </c>
      <c r="H337" s="222">
        <v>121.89</v>
      </c>
      <c r="I337" s="223"/>
      <c r="J337" s="224">
        <f>ROUND(I337*H337,2)</f>
        <v>0</v>
      </c>
      <c r="K337" s="220" t="s">
        <v>159</v>
      </c>
      <c r="L337" s="225"/>
      <c r="M337" s="226" t="s">
        <v>1</v>
      </c>
      <c r="N337" s="227" t="s">
        <v>44</v>
      </c>
      <c r="O337" s="91"/>
      <c r="P337" s="228">
        <f>O337*H337</f>
        <v>0</v>
      </c>
      <c r="Q337" s="228">
        <v>0.035999999999999997</v>
      </c>
      <c r="R337" s="228">
        <f>Q337*H337</f>
        <v>4.3880399999999993</v>
      </c>
      <c r="S337" s="228">
        <v>0</v>
      </c>
      <c r="T337" s="229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0" t="s">
        <v>147</v>
      </c>
      <c r="AT337" s="230" t="s">
        <v>142</v>
      </c>
      <c r="AU337" s="230" t="s">
        <v>89</v>
      </c>
      <c r="AY337" s="17" t="s">
        <v>140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7" t="s">
        <v>87</v>
      </c>
      <c r="BK337" s="231">
        <f>ROUND(I337*H337,2)</f>
        <v>0</v>
      </c>
      <c r="BL337" s="17" t="s">
        <v>148</v>
      </c>
      <c r="BM337" s="230" t="s">
        <v>855</v>
      </c>
    </row>
    <row r="338" s="2" customFormat="1">
      <c r="A338" s="38"/>
      <c r="B338" s="39"/>
      <c r="C338" s="40"/>
      <c r="D338" s="232" t="s">
        <v>150</v>
      </c>
      <c r="E338" s="40"/>
      <c r="F338" s="233" t="s">
        <v>504</v>
      </c>
      <c r="G338" s="40"/>
      <c r="H338" s="40"/>
      <c r="I338" s="234"/>
      <c r="J338" s="40"/>
      <c r="K338" s="40"/>
      <c r="L338" s="44"/>
      <c r="M338" s="235"/>
      <c r="N338" s="236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150</v>
      </c>
      <c r="AU338" s="17" t="s">
        <v>89</v>
      </c>
    </row>
    <row r="339" s="13" customFormat="1">
      <c r="A339" s="13"/>
      <c r="B339" s="237"/>
      <c r="C339" s="238"/>
      <c r="D339" s="232" t="s">
        <v>151</v>
      </c>
      <c r="E339" s="239" t="s">
        <v>1</v>
      </c>
      <c r="F339" s="240" t="s">
        <v>856</v>
      </c>
      <c r="G339" s="238"/>
      <c r="H339" s="241">
        <v>119.5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7" t="s">
        <v>151</v>
      </c>
      <c r="AU339" s="247" t="s">
        <v>89</v>
      </c>
      <c r="AV339" s="13" t="s">
        <v>89</v>
      </c>
      <c r="AW339" s="13" t="s">
        <v>33</v>
      </c>
      <c r="AX339" s="13" t="s">
        <v>87</v>
      </c>
      <c r="AY339" s="247" t="s">
        <v>140</v>
      </c>
    </row>
    <row r="340" s="13" customFormat="1">
      <c r="A340" s="13"/>
      <c r="B340" s="237"/>
      <c r="C340" s="238"/>
      <c r="D340" s="232" t="s">
        <v>151</v>
      </c>
      <c r="E340" s="238"/>
      <c r="F340" s="240" t="s">
        <v>857</v>
      </c>
      <c r="G340" s="238"/>
      <c r="H340" s="241">
        <v>121.89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7" t="s">
        <v>151</v>
      </c>
      <c r="AU340" s="247" t="s">
        <v>89</v>
      </c>
      <c r="AV340" s="13" t="s">
        <v>89</v>
      </c>
      <c r="AW340" s="13" t="s">
        <v>4</v>
      </c>
      <c r="AX340" s="13" t="s">
        <v>87</v>
      </c>
      <c r="AY340" s="247" t="s">
        <v>140</v>
      </c>
    </row>
    <row r="341" s="2" customFormat="1" ht="16.5" customHeight="1">
      <c r="A341" s="38"/>
      <c r="B341" s="39"/>
      <c r="C341" s="259" t="s">
        <v>507</v>
      </c>
      <c r="D341" s="259" t="s">
        <v>155</v>
      </c>
      <c r="E341" s="260" t="s">
        <v>508</v>
      </c>
      <c r="F341" s="261" t="s">
        <v>509</v>
      </c>
      <c r="G341" s="262" t="s">
        <v>183</v>
      </c>
      <c r="H341" s="263">
        <v>174.30000000000001</v>
      </c>
      <c r="I341" s="264"/>
      <c r="J341" s="265">
        <f>ROUND(I341*H341,2)</f>
        <v>0</v>
      </c>
      <c r="K341" s="261" t="s">
        <v>146</v>
      </c>
      <c r="L341" s="44"/>
      <c r="M341" s="266" t="s">
        <v>1</v>
      </c>
      <c r="N341" s="267" t="s">
        <v>44</v>
      </c>
      <c r="O341" s="91"/>
      <c r="P341" s="228">
        <f>O341*H341</f>
        <v>0</v>
      </c>
      <c r="Q341" s="228">
        <v>6.0000000000000002E-05</v>
      </c>
      <c r="R341" s="228">
        <f>Q341*H341</f>
        <v>0.010458</v>
      </c>
      <c r="S341" s="228">
        <v>0</v>
      </c>
      <c r="T341" s="229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0" t="s">
        <v>148</v>
      </c>
      <c r="AT341" s="230" t="s">
        <v>155</v>
      </c>
      <c r="AU341" s="230" t="s">
        <v>89</v>
      </c>
      <c r="AY341" s="17" t="s">
        <v>140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7" t="s">
        <v>87</v>
      </c>
      <c r="BK341" s="231">
        <f>ROUND(I341*H341,2)</f>
        <v>0</v>
      </c>
      <c r="BL341" s="17" t="s">
        <v>148</v>
      </c>
      <c r="BM341" s="230" t="s">
        <v>858</v>
      </c>
    </row>
    <row r="342" s="2" customFormat="1">
      <c r="A342" s="38"/>
      <c r="B342" s="39"/>
      <c r="C342" s="40"/>
      <c r="D342" s="232" t="s">
        <v>150</v>
      </c>
      <c r="E342" s="40"/>
      <c r="F342" s="233" t="s">
        <v>511</v>
      </c>
      <c r="G342" s="40"/>
      <c r="H342" s="40"/>
      <c r="I342" s="234"/>
      <c r="J342" s="40"/>
      <c r="K342" s="40"/>
      <c r="L342" s="44"/>
      <c r="M342" s="235"/>
      <c r="N342" s="236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150</v>
      </c>
      <c r="AU342" s="17" t="s">
        <v>89</v>
      </c>
    </row>
    <row r="343" s="13" customFormat="1">
      <c r="A343" s="13"/>
      <c r="B343" s="237"/>
      <c r="C343" s="238"/>
      <c r="D343" s="232" t="s">
        <v>151</v>
      </c>
      <c r="E343" s="239" t="s">
        <v>1</v>
      </c>
      <c r="F343" s="240" t="s">
        <v>859</v>
      </c>
      <c r="G343" s="238"/>
      <c r="H343" s="241">
        <v>162.19999999999999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7" t="s">
        <v>151</v>
      </c>
      <c r="AU343" s="247" t="s">
        <v>89</v>
      </c>
      <c r="AV343" s="13" t="s">
        <v>89</v>
      </c>
      <c r="AW343" s="13" t="s">
        <v>33</v>
      </c>
      <c r="AX343" s="13" t="s">
        <v>79</v>
      </c>
      <c r="AY343" s="247" t="s">
        <v>140</v>
      </c>
    </row>
    <row r="344" s="13" customFormat="1">
      <c r="A344" s="13"/>
      <c r="B344" s="237"/>
      <c r="C344" s="238"/>
      <c r="D344" s="232" t="s">
        <v>151</v>
      </c>
      <c r="E344" s="239" t="s">
        <v>1</v>
      </c>
      <c r="F344" s="240" t="s">
        <v>860</v>
      </c>
      <c r="G344" s="238"/>
      <c r="H344" s="241">
        <v>12.1</v>
      </c>
      <c r="I344" s="242"/>
      <c r="J344" s="238"/>
      <c r="K344" s="238"/>
      <c r="L344" s="243"/>
      <c r="M344" s="244"/>
      <c r="N344" s="245"/>
      <c r="O344" s="245"/>
      <c r="P344" s="245"/>
      <c r="Q344" s="245"/>
      <c r="R344" s="245"/>
      <c r="S344" s="245"/>
      <c r="T344" s="24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7" t="s">
        <v>151</v>
      </c>
      <c r="AU344" s="247" t="s">
        <v>89</v>
      </c>
      <c r="AV344" s="13" t="s">
        <v>89</v>
      </c>
      <c r="AW344" s="13" t="s">
        <v>33</v>
      </c>
      <c r="AX344" s="13" t="s">
        <v>79</v>
      </c>
      <c r="AY344" s="247" t="s">
        <v>140</v>
      </c>
    </row>
    <row r="345" s="14" customFormat="1">
      <c r="A345" s="14"/>
      <c r="B345" s="248"/>
      <c r="C345" s="249"/>
      <c r="D345" s="232" t="s">
        <v>151</v>
      </c>
      <c r="E345" s="250" t="s">
        <v>1</v>
      </c>
      <c r="F345" s="251" t="s">
        <v>154</v>
      </c>
      <c r="G345" s="249"/>
      <c r="H345" s="252">
        <v>174.30000000000001</v>
      </c>
      <c r="I345" s="253"/>
      <c r="J345" s="249"/>
      <c r="K345" s="249"/>
      <c r="L345" s="254"/>
      <c r="M345" s="255"/>
      <c r="N345" s="256"/>
      <c r="O345" s="256"/>
      <c r="P345" s="256"/>
      <c r="Q345" s="256"/>
      <c r="R345" s="256"/>
      <c r="S345" s="256"/>
      <c r="T345" s="257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8" t="s">
        <v>151</v>
      </c>
      <c r="AU345" s="258" t="s">
        <v>89</v>
      </c>
      <c r="AV345" s="14" t="s">
        <v>148</v>
      </c>
      <c r="AW345" s="14" t="s">
        <v>33</v>
      </c>
      <c r="AX345" s="14" t="s">
        <v>87</v>
      </c>
      <c r="AY345" s="258" t="s">
        <v>140</v>
      </c>
    </row>
    <row r="346" s="2" customFormat="1" ht="16.5" customHeight="1">
      <c r="A346" s="38"/>
      <c r="B346" s="39"/>
      <c r="C346" s="259" t="s">
        <v>514</v>
      </c>
      <c r="D346" s="259" t="s">
        <v>155</v>
      </c>
      <c r="E346" s="260" t="s">
        <v>515</v>
      </c>
      <c r="F346" s="261" t="s">
        <v>516</v>
      </c>
      <c r="G346" s="262" t="s">
        <v>183</v>
      </c>
      <c r="H346" s="263">
        <v>12.1</v>
      </c>
      <c r="I346" s="264"/>
      <c r="J346" s="265">
        <f>ROUND(I346*H346,2)</f>
        <v>0</v>
      </c>
      <c r="K346" s="261" t="s">
        <v>159</v>
      </c>
      <c r="L346" s="44"/>
      <c r="M346" s="266" t="s">
        <v>1</v>
      </c>
      <c r="N346" s="267" t="s">
        <v>44</v>
      </c>
      <c r="O346" s="91"/>
      <c r="P346" s="228">
        <f>O346*H346</f>
        <v>0</v>
      </c>
      <c r="Q346" s="228">
        <v>0</v>
      </c>
      <c r="R346" s="228">
        <f>Q346*H346</f>
        <v>0</v>
      </c>
      <c r="S346" s="228">
        <v>0</v>
      </c>
      <c r="T346" s="229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30" t="s">
        <v>148</v>
      </c>
      <c r="AT346" s="230" t="s">
        <v>155</v>
      </c>
      <c r="AU346" s="230" t="s">
        <v>89</v>
      </c>
      <c r="AY346" s="17" t="s">
        <v>140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7" t="s">
        <v>87</v>
      </c>
      <c r="BK346" s="231">
        <f>ROUND(I346*H346,2)</f>
        <v>0</v>
      </c>
      <c r="BL346" s="17" t="s">
        <v>148</v>
      </c>
      <c r="BM346" s="230" t="s">
        <v>861</v>
      </c>
    </row>
    <row r="347" s="2" customFormat="1">
      <c r="A347" s="38"/>
      <c r="B347" s="39"/>
      <c r="C347" s="40"/>
      <c r="D347" s="232" t="s">
        <v>150</v>
      </c>
      <c r="E347" s="40"/>
      <c r="F347" s="233" t="s">
        <v>518</v>
      </c>
      <c r="G347" s="40"/>
      <c r="H347" s="40"/>
      <c r="I347" s="234"/>
      <c r="J347" s="40"/>
      <c r="K347" s="40"/>
      <c r="L347" s="44"/>
      <c r="M347" s="235"/>
      <c r="N347" s="236"/>
      <c r="O347" s="91"/>
      <c r="P347" s="91"/>
      <c r="Q347" s="91"/>
      <c r="R347" s="91"/>
      <c r="S347" s="91"/>
      <c r="T347" s="92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150</v>
      </c>
      <c r="AU347" s="17" t="s">
        <v>89</v>
      </c>
    </row>
    <row r="348" s="13" customFormat="1">
      <c r="A348" s="13"/>
      <c r="B348" s="237"/>
      <c r="C348" s="238"/>
      <c r="D348" s="232" t="s">
        <v>151</v>
      </c>
      <c r="E348" s="239" t="s">
        <v>1</v>
      </c>
      <c r="F348" s="240" t="s">
        <v>862</v>
      </c>
      <c r="G348" s="238"/>
      <c r="H348" s="241">
        <v>12.1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7" t="s">
        <v>151</v>
      </c>
      <c r="AU348" s="247" t="s">
        <v>89</v>
      </c>
      <c r="AV348" s="13" t="s">
        <v>89</v>
      </c>
      <c r="AW348" s="13" t="s">
        <v>33</v>
      </c>
      <c r="AX348" s="13" t="s">
        <v>87</v>
      </c>
      <c r="AY348" s="247" t="s">
        <v>140</v>
      </c>
    </row>
    <row r="349" s="2" customFormat="1" ht="16.5" customHeight="1">
      <c r="A349" s="38"/>
      <c r="B349" s="39"/>
      <c r="C349" s="259" t="s">
        <v>520</v>
      </c>
      <c r="D349" s="259" t="s">
        <v>155</v>
      </c>
      <c r="E349" s="260" t="s">
        <v>521</v>
      </c>
      <c r="F349" s="261" t="s">
        <v>522</v>
      </c>
      <c r="G349" s="262" t="s">
        <v>183</v>
      </c>
      <c r="H349" s="263">
        <v>12.1</v>
      </c>
      <c r="I349" s="264"/>
      <c r="J349" s="265">
        <f>ROUND(I349*H349,2)</f>
        <v>0</v>
      </c>
      <c r="K349" s="261" t="s">
        <v>159</v>
      </c>
      <c r="L349" s="44"/>
      <c r="M349" s="266" t="s">
        <v>1</v>
      </c>
      <c r="N349" s="267" t="s">
        <v>44</v>
      </c>
      <c r="O349" s="91"/>
      <c r="P349" s="228">
        <f>O349*H349</f>
        <v>0</v>
      </c>
      <c r="Q349" s="228">
        <v>0</v>
      </c>
      <c r="R349" s="228">
        <f>Q349*H349</f>
        <v>0</v>
      </c>
      <c r="S349" s="228">
        <v>0</v>
      </c>
      <c r="T349" s="229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0" t="s">
        <v>148</v>
      </c>
      <c r="AT349" s="230" t="s">
        <v>155</v>
      </c>
      <c r="AU349" s="230" t="s">
        <v>89</v>
      </c>
      <c r="AY349" s="17" t="s">
        <v>140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7" t="s">
        <v>87</v>
      </c>
      <c r="BK349" s="231">
        <f>ROUND(I349*H349,2)</f>
        <v>0</v>
      </c>
      <c r="BL349" s="17" t="s">
        <v>148</v>
      </c>
      <c r="BM349" s="230" t="s">
        <v>863</v>
      </c>
    </row>
    <row r="350" s="2" customFormat="1">
      <c r="A350" s="38"/>
      <c r="B350" s="39"/>
      <c r="C350" s="40"/>
      <c r="D350" s="232" t="s">
        <v>150</v>
      </c>
      <c r="E350" s="40"/>
      <c r="F350" s="233" t="s">
        <v>524</v>
      </c>
      <c r="G350" s="40"/>
      <c r="H350" s="40"/>
      <c r="I350" s="234"/>
      <c r="J350" s="40"/>
      <c r="K350" s="40"/>
      <c r="L350" s="44"/>
      <c r="M350" s="235"/>
      <c r="N350" s="236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150</v>
      </c>
      <c r="AU350" s="17" t="s">
        <v>89</v>
      </c>
    </row>
    <row r="351" s="13" customFormat="1">
      <c r="A351" s="13"/>
      <c r="B351" s="237"/>
      <c r="C351" s="238"/>
      <c r="D351" s="232" t="s">
        <v>151</v>
      </c>
      <c r="E351" s="239" t="s">
        <v>1</v>
      </c>
      <c r="F351" s="240" t="s">
        <v>862</v>
      </c>
      <c r="G351" s="238"/>
      <c r="H351" s="241">
        <v>12.1</v>
      </c>
      <c r="I351" s="242"/>
      <c r="J351" s="238"/>
      <c r="K351" s="238"/>
      <c r="L351" s="243"/>
      <c r="M351" s="244"/>
      <c r="N351" s="245"/>
      <c r="O351" s="245"/>
      <c r="P351" s="245"/>
      <c r="Q351" s="245"/>
      <c r="R351" s="245"/>
      <c r="S351" s="245"/>
      <c r="T351" s="24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7" t="s">
        <v>151</v>
      </c>
      <c r="AU351" s="247" t="s">
        <v>89</v>
      </c>
      <c r="AV351" s="13" t="s">
        <v>89</v>
      </c>
      <c r="AW351" s="13" t="s">
        <v>33</v>
      </c>
      <c r="AX351" s="13" t="s">
        <v>87</v>
      </c>
      <c r="AY351" s="247" t="s">
        <v>140</v>
      </c>
    </row>
    <row r="352" s="2" customFormat="1" ht="16.5" customHeight="1">
      <c r="A352" s="38"/>
      <c r="B352" s="39"/>
      <c r="C352" s="259" t="s">
        <v>525</v>
      </c>
      <c r="D352" s="259" t="s">
        <v>155</v>
      </c>
      <c r="E352" s="260" t="s">
        <v>526</v>
      </c>
      <c r="F352" s="261" t="s">
        <v>527</v>
      </c>
      <c r="G352" s="262" t="s">
        <v>183</v>
      </c>
      <c r="H352" s="263">
        <v>19.399999999999999</v>
      </c>
      <c r="I352" s="264"/>
      <c r="J352" s="265">
        <f>ROUND(I352*H352,2)</f>
        <v>0</v>
      </c>
      <c r="K352" s="261" t="s">
        <v>159</v>
      </c>
      <c r="L352" s="44"/>
      <c r="M352" s="266" t="s">
        <v>1</v>
      </c>
      <c r="N352" s="267" t="s">
        <v>44</v>
      </c>
      <c r="O352" s="91"/>
      <c r="P352" s="228">
        <f>O352*H352</f>
        <v>0</v>
      </c>
      <c r="Q352" s="228">
        <v>8.0000000000000007E-05</v>
      </c>
      <c r="R352" s="228">
        <f>Q352*H352</f>
        <v>0.001552</v>
      </c>
      <c r="S352" s="228">
        <v>0</v>
      </c>
      <c r="T352" s="229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30" t="s">
        <v>148</v>
      </c>
      <c r="AT352" s="230" t="s">
        <v>155</v>
      </c>
      <c r="AU352" s="230" t="s">
        <v>89</v>
      </c>
      <c r="AY352" s="17" t="s">
        <v>140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7" t="s">
        <v>87</v>
      </c>
      <c r="BK352" s="231">
        <f>ROUND(I352*H352,2)</f>
        <v>0</v>
      </c>
      <c r="BL352" s="17" t="s">
        <v>148</v>
      </c>
      <c r="BM352" s="230" t="s">
        <v>864</v>
      </c>
    </row>
    <row r="353" s="2" customFormat="1">
      <c r="A353" s="38"/>
      <c r="B353" s="39"/>
      <c r="C353" s="40"/>
      <c r="D353" s="232" t="s">
        <v>150</v>
      </c>
      <c r="E353" s="40"/>
      <c r="F353" s="233" t="s">
        <v>529</v>
      </c>
      <c r="G353" s="40"/>
      <c r="H353" s="40"/>
      <c r="I353" s="234"/>
      <c r="J353" s="40"/>
      <c r="K353" s="40"/>
      <c r="L353" s="44"/>
      <c r="M353" s="235"/>
      <c r="N353" s="236"/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150</v>
      </c>
      <c r="AU353" s="17" t="s">
        <v>89</v>
      </c>
    </row>
    <row r="354" s="13" customFormat="1">
      <c r="A354" s="13"/>
      <c r="B354" s="237"/>
      <c r="C354" s="238"/>
      <c r="D354" s="232" t="s">
        <v>151</v>
      </c>
      <c r="E354" s="239" t="s">
        <v>1</v>
      </c>
      <c r="F354" s="240" t="s">
        <v>530</v>
      </c>
      <c r="G354" s="238"/>
      <c r="H354" s="241">
        <v>19.399999999999999</v>
      </c>
      <c r="I354" s="242"/>
      <c r="J354" s="238"/>
      <c r="K354" s="238"/>
      <c r="L354" s="243"/>
      <c r="M354" s="244"/>
      <c r="N354" s="245"/>
      <c r="O354" s="245"/>
      <c r="P354" s="245"/>
      <c r="Q354" s="245"/>
      <c r="R354" s="245"/>
      <c r="S354" s="245"/>
      <c r="T354" s="24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7" t="s">
        <v>151</v>
      </c>
      <c r="AU354" s="247" t="s">
        <v>89</v>
      </c>
      <c r="AV354" s="13" t="s">
        <v>89</v>
      </c>
      <c r="AW354" s="13" t="s">
        <v>33</v>
      </c>
      <c r="AX354" s="13" t="s">
        <v>87</v>
      </c>
      <c r="AY354" s="247" t="s">
        <v>140</v>
      </c>
    </row>
    <row r="355" s="2" customFormat="1" ht="16.5" customHeight="1">
      <c r="A355" s="38"/>
      <c r="B355" s="39"/>
      <c r="C355" s="259" t="s">
        <v>531</v>
      </c>
      <c r="D355" s="259" t="s">
        <v>155</v>
      </c>
      <c r="E355" s="260" t="s">
        <v>865</v>
      </c>
      <c r="F355" s="261" t="s">
        <v>866</v>
      </c>
      <c r="G355" s="262" t="s">
        <v>183</v>
      </c>
      <c r="H355" s="263">
        <v>10</v>
      </c>
      <c r="I355" s="264"/>
      <c r="J355" s="265">
        <f>ROUND(I355*H355,2)</f>
        <v>0</v>
      </c>
      <c r="K355" s="261" t="s">
        <v>159</v>
      </c>
      <c r="L355" s="44"/>
      <c r="M355" s="266" t="s">
        <v>1</v>
      </c>
      <c r="N355" s="267" t="s">
        <v>44</v>
      </c>
      <c r="O355" s="91"/>
      <c r="P355" s="228">
        <f>O355*H355</f>
        <v>0</v>
      </c>
      <c r="Q355" s="228">
        <v>0.11808</v>
      </c>
      <c r="R355" s="228">
        <f>Q355*H355</f>
        <v>1.1808000000000001</v>
      </c>
      <c r="S355" s="228">
        <v>0</v>
      </c>
      <c r="T355" s="229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0" t="s">
        <v>148</v>
      </c>
      <c r="AT355" s="230" t="s">
        <v>155</v>
      </c>
      <c r="AU355" s="230" t="s">
        <v>89</v>
      </c>
      <c r="AY355" s="17" t="s">
        <v>140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7" t="s">
        <v>87</v>
      </c>
      <c r="BK355" s="231">
        <f>ROUND(I355*H355,2)</f>
        <v>0</v>
      </c>
      <c r="BL355" s="17" t="s">
        <v>148</v>
      </c>
      <c r="BM355" s="230" t="s">
        <v>867</v>
      </c>
    </row>
    <row r="356" s="2" customFormat="1">
      <c r="A356" s="38"/>
      <c r="B356" s="39"/>
      <c r="C356" s="40"/>
      <c r="D356" s="232" t="s">
        <v>150</v>
      </c>
      <c r="E356" s="40"/>
      <c r="F356" s="233" t="s">
        <v>868</v>
      </c>
      <c r="G356" s="40"/>
      <c r="H356" s="40"/>
      <c r="I356" s="234"/>
      <c r="J356" s="40"/>
      <c r="K356" s="40"/>
      <c r="L356" s="44"/>
      <c r="M356" s="235"/>
      <c r="N356" s="236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150</v>
      </c>
      <c r="AU356" s="17" t="s">
        <v>89</v>
      </c>
    </row>
    <row r="357" s="13" customFormat="1">
      <c r="A357" s="13"/>
      <c r="B357" s="237"/>
      <c r="C357" s="238"/>
      <c r="D357" s="232" t="s">
        <v>151</v>
      </c>
      <c r="E357" s="239" t="s">
        <v>1</v>
      </c>
      <c r="F357" s="240" t="s">
        <v>211</v>
      </c>
      <c r="G357" s="238"/>
      <c r="H357" s="241">
        <v>10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7" t="s">
        <v>151</v>
      </c>
      <c r="AU357" s="247" t="s">
        <v>89</v>
      </c>
      <c r="AV357" s="13" t="s">
        <v>89</v>
      </c>
      <c r="AW357" s="13" t="s">
        <v>33</v>
      </c>
      <c r="AX357" s="13" t="s">
        <v>87</v>
      </c>
      <c r="AY357" s="247" t="s">
        <v>140</v>
      </c>
    </row>
    <row r="358" s="2" customFormat="1" ht="16.5" customHeight="1">
      <c r="A358" s="38"/>
      <c r="B358" s="39"/>
      <c r="C358" s="218" t="s">
        <v>536</v>
      </c>
      <c r="D358" s="218" t="s">
        <v>142</v>
      </c>
      <c r="E358" s="219" t="s">
        <v>869</v>
      </c>
      <c r="F358" s="220" t="s">
        <v>870</v>
      </c>
      <c r="G358" s="221" t="s">
        <v>183</v>
      </c>
      <c r="H358" s="222">
        <v>34</v>
      </c>
      <c r="I358" s="223"/>
      <c r="J358" s="224">
        <f>ROUND(I358*H358,2)</f>
        <v>0</v>
      </c>
      <c r="K358" s="220" t="s">
        <v>159</v>
      </c>
      <c r="L358" s="225"/>
      <c r="M358" s="226" t="s">
        <v>1</v>
      </c>
      <c r="N358" s="227" t="s">
        <v>44</v>
      </c>
      <c r="O358" s="91"/>
      <c r="P358" s="228">
        <f>O358*H358</f>
        <v>0</v>
      </c>
      <c r="Q358" s="228">
        <v>0.15332000000000001</v>
      </c>
      <c r="R358" s="228">
        <f>Q358*H358</f>
        <v>5.2128800000000002</v>
      </c>
      <c r="S358" s="228">
        <v>0</v>
      </c>
      <c r="T358" s="229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0" t="s">
        <v>147</v>
      </c>
      <c r="AT358" s="230" t="s">
        <v>142</v>
      </c>
      <c r="AU358" s="230" t="s">
        <v>89</v>
      </c>
      <c r="AY358" s="17" t="s">
        <v>140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7" t="s">
        <v>87</v>
      </c>
      <c r="BK358" s="231">
        <f>ROUND(I358*H358,2)</f>
        <v>0</v>
      </c>
      <c r="BL358" s="17" t="s">
        <v>148</v>
      </c>
      <c r="BM358" s="230" t="s">
        <v>871</v>
      </c>
    </row>
    <row r="359" s="2" customFormat="1">
      <c r="A359" s="38"/>
      <c r="B359" s="39"/>
      <c r="C359" s="40"/>
      <c r="D359" s="232" t="s">
        <v>150</v>
      </c>
      <c r="E359" s="40"/>
      <c r="F359" s="233" t="s">
        <v>870</v>
      </c>
      <c r="G359" s="40"/>
      <c r="H359" s="40"/>
      <c r="I359" s="234"/>
      <c r="J359" s="40"/>
      <c r="K359" s="40"/>
      <c r="L359" s="44"/>
      <c r="M359" s="235"/>
      <c r="N359" s="236"/>
      <c r="O359" s="91"/>
      <c r="P359" s="91"/>
      <c r="Q359" s="91"/>
      <c r="R359" s="91"/>
      <c r="S359" s="91"/>
      <c r="T359" s="92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150</v>
      </c>
      <c r="AU359" s="17" t="s">
        <v>89</v>
      </c>
    </row>
    <row r="360" s="13" customFormat="1">
      <c r="A360" s="13"/>
      <c r="B360" s="237"/>
      <c r="C360" s="238"/>
      <c r="D360" s="232" t="s">
        <v>151</v>
      </c>
      <c r="E360" s="239" t="s">
        <v>1</v>
      </c>
      <c r="F360" s="240" t="s">
        <v>872</v>
      </c>
      <c r="G360" s="238"/>
      <c r="H360" s="241">
        <v>33.332999999999998</v>
      </c>
      <c r="I360" s="242"/>
      <c r="J360" s="238"/>
      <c r="K360" s="238"/>
      <c r="L360" s="243"/>
      <c r="M360" s="244"/>
      <c r="N360" s="245"/>
      <c r="O360" s="245"/>
      <c r="P360" s="245"/>
      <c r="Q360" s="245"/>
      <c r="R360" s="245"/>
      <c r="S360" s="245"/>
      <c r="T360" s="24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7" t="s">
        <v>151</v>
      </c>
      <c r="AU360" s="247" t="s">
        <v>89</v>
      </c>
      <c r="AV360" s="13" t="s">
        <v>89</v>
      </c>
      <c r="AW360" s="13" t="s">
        <v>33</v>
      </c>
      <c r="AX360" s="13" t="s">
        <v>87</v>
      </c>
      <c r="AY360" s="247" t="s">
        <v>140</v>
      </c>
    </row>
    <row r="361" s="13" customFormat="1">
      <c r="A361" s="13"/>
      <c r="B361" s="237"/>
      <c r="C361" s="238"/>
      <c r="D361" s="232" t="s">
        <v>151</v>
      </c>
      <c r="E361" s="238"/>
      <c r="F361" s="240" t="s">
        <v>873</v>
      </c>
      <c r="G361" s="238"/>
      <c r="H361" s="241">
        <v>34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7" t="s">
        <v>151</v>
      </c>
      <c r="AU361" s="247" t="s">
        <v>89</v>
      </c>
      <c r="AV361" s="13" t="s">
        <v>89</v>
      </c>
      <c r="AW361" s="13" t="s">
        <v>4</v>
      </c>
      <c r="AX361" s="13" t="s">
        <v>87</v>
      </c>
      <c r="AY361" s="247" t="s">
        <v>140</v>
      </c>
    </row>
    <row r="362" s="2" customFormat="1" ht="16.5" customHeight="1">
      <c r="A362" s="38"/>
      <c r="B362" s="39"/>
      <c r="C362" s="259" t="s">
        <v>543</v>
      </c>
      <c r="D362" s="259" t="s">
        <v>155</v>
      </c>
      <c r="E362" s="260" t="s">
        <v>532</v>
      </c>
      <c r="F362" s="261" t="s">
        <v>533</v>
      </c>
      <c r="G362" s="262" t="s">
        <v>158</v>
      </c>
      <c r="H362" s="263">
        <v>243.90000000000001</v>
      </c>
      <c r="I362" s="264"/>
      <c r="J362" s="265">
        <f>ROUND(I362*H362,2)</f>
        <v>0</v>
      </c>
      <c r="K362" s="261" t="s">
        <v>159</v>
      </c>
      <c r="L362" s="44"/>
      <c r="M362" s="266" t="s">
        <v>1</v>
      </c>
      <c r="N362" s="267" t="s">
        <v>44</v>
      </c>
      <c r="O362" s="91"/>
      <c r="P362" s="228">
        <f>O362*H362</f>
        <v>0</v>
      </c>
      <c r="Q362" s="228">
        <v>0</v>
      </c>
      <c r="R362" s="228">
        <f>Q362*H362</f>
        <v>0</v>
      </c>
      <c r="S362" s="228">
        <v>0.02</v>
      </c>
      <c r="T362" s="229">
        <f>S362*H362</f>
        <v>4.8780000000000001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0" t="s">
        <v>148</v>
      </c>
      <c r="AT362" s="230" t="s">
        <v>155</v>
      </c>
      <c r="AU362" s="230" t="s">
        <v>89</v>
      </c>
      <c r="AY362" s="17" t="s">
        <v>140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7" t="s">
        <v>87</v>
      </c>
      <c r="BK362" s="231">
        <f>ROUND(I362*H362,2)</f>
        <v>0</v>
      </c>
      <c r="BL362" s="17" t="s">
        <v>148</v>
      </c>
      <c r="BM362" s="230" t="s">
        <v>874</v>
      </c>
    </row>
    <row r="363" s="2" customFormat="1">
      <c r="A363" s="38"/>
      <c r="B363" s="39"/>
      <c r="C363" s="40"/>
      <c r="D363" s="232" t="s">
        <v>150</v>
      </c>
      <c r="E363" s="40"/>
      <c r="F363" s="233" t="s">
        <v>535</v>
      </c>
      <c r="G363" s="40"/>
      <c r="H363" s="40"/>
      <c r="I363" s="234"/>
      <c r="J363" s="40"/>
      <c r="K363" s="40"/>
      <c r="L363" s="44"/>
      <c r="M363" s="235"/>
      <c r="N363" s="236"/>
      <c r="O363" s="91"/>
      <c r="P363" s="91"/>
      <c r="Q363" s="91"/>
      <c r="R363" s="91"/>
      <c r="S363" s="91"/>
      <c r="T363" s="92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150</v>
      </c>
      <c r="AU363" s="17" t="s">
        <v>89</v>
      </c>
    </row>
    <row r="364" s="13" customFormat="1">
      <c r="A364" s="13"/>
      <c r="B364" s="237"/>
      <c r="C364" s="238"/>
      <c r="D364" s="232" t="s">
        <v>151</v>
      </c>
      <c r="E364" s="239" t="s">
        <v>1</v>
      </c>
      <c r="F364" s="240" t="s">
        <v>815</v>
      </c>
      <c r="G364" s="238"/>
      <c r="H364" s="241">
        <v>243.90000000000001</v>
      </c>
      <c r="I364" s="242"/>
      <c r="J364" s="238"/>
      <c r="K364" s="238"/>
      <c r="L364" s="243"/>
      <c r="M364" s="244"/>
      <c r="N364" s="245"/>
      <c r="O364" s="245"/>
      <c r="P364" s="245"/>
      <c r="Q364" s="245"/>
      <c r="R364" s="245"/>
      <c r="S364" s="245"/>
      <c r="T364" s="24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7" t="s">
        <v>151</v>
      </c>
      <c r="AU364" s="247" t="s">
        <v>89</v>
      </c>
      <c r="AV364" s="13" t="s">
        <v>89</v>
      </c>
      <c r="AW364" s="13" t="s">
        <v>33</v>
      </c>
      <c r="AX364" s="13" t="s">
        <v>87</v>
      </c>
      <c r="AY364" s="247" t="s">
        <v>140</v>
      </c>
    </row>
    <row r="365" s="2" customFormat="1" ht="16.5" customHeight="1">
      <c r="A365" s="38"/>
      <c r="B365" s="39"/>
      <c r="C365" s="259" t="s">
        <v>548</v>
      </c>
      <c r="D365" s="259" t="s">
        <v>155</v>
      </c>
      <c r="E365" s="260" t="s">
        <v>537</v>
      </c>
      <c r="F365" s="261" t="s">
        <v>538</v>
      </c>
      <c r="G365" s="262" t="s">
        <v>227</v>
      </c>
      <c r="H365" s="263">
        <v>1</v>
      </c>
      <c r="I365" s="264"/>
      <c r="J365" s="265">
        <f>ROUND(I365*H365,2)</f>
        <v>0</v>
      </c>
      <c r="K365" s="261" t="s">
        <v>146</v>
      </c>
      <c r="L365" s="44"/>
      <c r="M365" s="266" t="s">
        <v>1</v>
      </c>
      <c r="N365" s="267" t="s">
        <v>44</v>
      </c>
      <c r="O365" s="91"/>
      <c r="P365" s="228">
        <f>O365*H365</f>
        <v>0</v>
      </c>
      <c r="Q365" s="228">
        <v>0</v>
      </c>
      <c r="R365" s="228">
        <f>Q365*H365</f>
        <v>0</v>
      </c>
      <c r="S365" s="228">
        <v>0.082000000000000003</v>
      </c>
      <c r="T365" s="229">
        <f>S365*H365</f>
        <v>0.082000000000000003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0" t="s">
        <v>148</v>
      </c>
      <c r="AT365" s="230" t="s">
        <v>155</v>
      </c>
      <c r="AU365" s="230" t="s">
        <v>89</v>
      </c>
      <c r="AY365" s="17" t="s">
        <v>140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7" t="s">
        <v>87</v>
      </c>
      <c r="BK365" s="231">
        <f>ROUND(I365*H365,2)</f>
        <v>0</v>
      </c>
      <c r="BL365" s="17" t="s">
        <v>148</v>
      </c>
      <c r="BM365" s="230" t="s">
        <v>875</v>
      </c>
    </row>
    <row r="366" s="2" customFormat="1">
      <c r="A366" s="38"/>
      <c r="B366" s="39"/>
      <c r="C366" s="40"/>
      <c r="D366" s="232" t="s">
        <v>150</v>
      </c>
      <c r="E366" s="40"/>
      <c r="F366" s="233" t="s">
        <v>540</v>
      </c>
      <c r="G366" s="40"/>
      <c r="H366" s="40"/>
      <c r="I366" s="234"/>
      <c r="J366" s="40"/>
      <c r="K366" s="40"/>
      <c r="L366" s="44"/>
      <c r="M366" s="235"/>
      <c r="N366" s="236"/>
      <c r="O366" s="91"/>
      <c r="P366" s="91"/>
      <c r="Q366" s="91"/>
      <c r="R366" s="91"/>
      <c r="S366" s="91"/>
      <c r="T366" s="92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150</v>
      </c>
      <c r="AU366" s="17" t="s">
        <v>89</v>
      </c>
    </row>
    <row r="367" s="12" customFormat="1" ht="22.8" customHeight="1">
      <c r="A367" s="12"/>
      <c r="B367" s="202"/>
      <c r="C367" s="203"/>
      <c r="D367" s="204" t="s">
        <v>78</v>
      </c>
      <c r="E367" s="216" t="s">
        <v>541</v>
      </c>
      <c r="F367" s="216" t="s">
        <v>542</v>
      </c>
      <c r="G367" s="203"/>
      <c r="H367" s="203"/>
      <c r="I367" s="206"/>
      <c r="J367" s="217">
        <f>BK367</f>
        <v>0</v>
      </c>
      <c r="K367" s="203"/>
      <c r="L367" s="208"/>
      <c r="M367" s="209"/>
      <c r="N367" s="210"/>
      <c r="O367" s="210"/>
      <c r="P367" s="211">
        <f>SUM(P368:P384)</f>
        <v>0</v>
      </c>
      <c r="Q367" s="210"/>
      <c r="R367" s="211">
        <f>SUM(R368:R384)</f>
        <v>0</v>
      </c>
      <c r="S367" s="210"/>
      <c r="T367" s="212">
        <f>SUM(T368:T384)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13" t="s">
        <v>87</v>
      </c>
      <c r="AT367" s="214" t="s">
        <v>78</v>
      </c>
      <c r="AU367" s="214" t="s">
        <v>87</v>
      </c>
      <c r="AY367" s="213" t="s">
        <v>140</v>
      </c>
      <c r="BK367" s="215">
        <f>SUM(BK368:BK384)</f>
        <v>0</v>
      </c>
    </row>
    <row r="368" s="2" customFormat="1" ht="21.75" customHeight="1">
      <c r="A368" s="38"/>
      <c r="B368" s="39"/>
      <c r="C368" s="259" t="s">
        <v>554</v>
      </c>
      <c r="D368" s="259" t="s">
        <v>155</v>
      </c>
      <c r="E368" s="260" t="s">
        <v>544</v>
      </c>
      <c r="F368" s="261" t="s">
        <v>545</v>
      </c>
      <c r="G368" s="262" t="s">
        <v>145</v>
      </c>
      <c r="H368" s="263">
        <v>78.421999999999997</v>
      </c>
      <c r="I368" s="264"/>
      <c r="J368" s="265">
        <f>ROUND(I368*H368,2)</f>
        <v>0</v>
      </c>
      <c r="K368" s="261" t="s">
        <v>265</v>
      </c>
      <c r="L368" s="44"/>
      <c r="M368" s="266" t="s">
        <v>1</v>
      </c>
      <c r="N368" s="267" t="s">
        <v>44</v>
      </c>
      <c r="O368" s="91"/>
      <c r="P368" s="228">
        <f>O368*H368</f>
        <v>0</v>
      </c>
      <c r="Q368" s="228">
        <v>0</v>
      </c>
      <c r="R368" s="228">
        <f>Q368*H368</f>
        <v>0</v>
      </c>
      <c r="S368" s="228">
        <v>0</v>
      </c>
      <c r="T368" s="229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30" t="s">
        <v>148</v>
      </c>
      <c r="AT368" s="230" t="s">
        <v>155</v>
      </c>
      <c r="AU368" s="230" t="s">
        <v>89</v>
      </c>
      <c r="AY368" s="17" t="s">
        <v>140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7" t="s">
        <v>87</v>
      </c>
      <c r="BK368" s="231">
        <f>ROUND(I368*H368,2)</f>
        <v>0</v>
      </c>
      <c r="BL368" s="17" t="s">
        <v>148</v>
      </c>
      <c r="BM368" s="230" t="s">
        <v>876</v>
      </c>
    </row>
    <row r="369" s="2" customFormat="1">
      <c r="A369" s="38"/>
      <c r="B369" s="39"/>
      <c r="C369" s="40"/>
      <c r="D369" s="232" t="s">
        <v>150</v>
      </c>
      <c r="E369" s="40"/>
      <c r="F369" s="233" t="s">
        <v>547</v>
      </c>
      <c r="G369" s="40"/>
      <c r="H369" s="40"/>
      <c r="I369" s="234"/>
      <c r="J369" s="40"/>
      <c r="K369" s="40"/>
      <c r="L369" s="44"/>
      <c r="M369" s="235"/>
      <c r="N369" s="236"/>
      <c r="O369" s="91"/>
      <c r="P369" s="91"/>
      <c r="Q369" s="91"/>
      <c r="R369" s="91"/>
      <c r="S369" s="91"/>
      <c r="T369" s="92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150</v>
      </c>
      <c r="AU369" s="17" t="s">
        <v>89</v>
      </c>
    </row>
    <row r="370" s="2" customFormat="1" ht="16.5" customHeight="1">
      <c r="A370" s="38"/>
      <c r="B370" s="39"/>
      <c r="C370" s="259" t="s">
        <v>560</v>
      </c>
      <c r="D370" s="259" t="s">
        <v>155</v>
      </c>
      <c r="E370" s="260" t="s">
        <v>549</v>
      </c>
      <c r="F370" s="261" t="s">
        <v>550</v>
      </c>
      <c r="G370" s="262" t="s">
        <v>145</v>
      </c>
      <c r="H370" s="263">
        <v>1097.9079999999999</v>
      </c>
      <c r="I370" s="264"/>
      <c r="J370" s="265">
        <f>ROUND(I370*H370,2)</f>
        <v>0</v>
      </c>
      <c r="K370" s="261" t="s">
        <v>265</v>
      </c>
      <c r="L370" s="44"/>
      <c r="M370" s="266" t="s">
        <v>1</v>
      </c>
      <c r="N370" s="267" t="s">
        <v>44</v>
      </c>
      <c r="O370" s="91"/>
      <c r="P370" s="228">
        <f>O370*H370</f>
        <v>0</v>
      </c>
      <c r="Q370" s="228">
        <v>0</v>
      </c>
      <c r="R370" s="228">
        <f>Q370*H370</f>
        <v>0</v>
      </c>
      <c r="S370" s="228">
        <v>0</v>
      </c>
      <c r="T370" s="229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0" t="s">
        <v>148</v>
      </c>
      <c r="AT370" s="230" t="s">
        <v>155</v>
      </c>
      <c r="AU370" s="230" t="s">
        <v>89</v>
      </c>
      <c r="AY370" s="17" t="s">
        <v>140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7" t="s">
        <v>87</v>
      </c>
      <c r="BK370" s="231">
        <f>ROUND(I370*H370,2)</f>
        <v>0</v>
      </c>
      <c r="BL370" s="17" t="s">
        <v>148</v>
      </c>
      <c r="BM370" s="230" t="s">
        <v>877</v>
      </c>
    </row>
    <row r="371" s="2" customFormat="1">
      <c r="A371" s="38"/>
      <c r="B371" s="39"/>
      <c r="C371" s="40"/>
      <c r="D371" s="232" t="s">
        <v>150</v>
      </c>
      <c r="E371" s="40"/>
      <c r="F371" s="233" t="s">
        <v>552</v>
      </c>
      <c r="G371" s="40"/>
      <c r="H371" s="40"/>
      <c r="I371" s="234"/>
      <c r="J371" s="40"/>
      <c r="K371" s="40"/>
      <c r="L371" s="44"/>
      <c r="M371" s="235"/>
      <c r="N371" s="236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150</v>
      </c>
      <c r="AU371" s="17" t="s">
        <v>89</v>
      </c>
    </row>
    <row r="372" s="13" customFormat="1">
      <c r="A372" s="13"/>
      <c r="B372" s="237"/>
      <c r="C372" s="238"/>
      <c r="D372" s="232" t="s">
        <v>151</v>
      </c>
      <c r="E372" s="238"/>
      <c r="F372" s="240" t="s">
        <v>878</v>
      </c>
      <c r="G372" s="238"/>
      <c r="H372" s="241">
        <v>1097.9079999999999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7" t="s">
        <v>151</v>
      </c>
      <c r="AU372" s="247" t="s">
        <v>89</v>
      </c>
      <c r="AV372" s="13" t="s">
        <v>89</v>
      </c>
      <c r="AW372" s="13" t="s">
        <v>4</v>
      </c>
      <c r="AX372" s="13" t="s">
        <v>87</v>
      </c>
      <c r="AY372" s="247" t="s">
        <v>140</v>
      </c>
    </row>
    <row r="373" s="2" customFormat="1" ht="21.75" customHeight="1">
      <c r="A373" s="38"/>
      <c r="B373" s="39"/>
      <c r="C373" s="259" t="s">
        <v>565</v>
      </c>
      <c r="D373" s="259" t="s">
        <v>155</v>
      </c>
      <c r="E373" s="260" t="s">
        <v>555</v>
      </c>
      <c r="F373" s="261" t="s">
        <v>556</v>
      </c>
      <c r="G373" s="262" t="s">
        <v>145</v>
      </c>
      <c r="H373" s="263">
        <v>42.200000000000003</v>
      </c>
      <c r="I373" s="264"/>
      <c r="J373" s="265">
        <f>ROUND(I373*H373,2)</f>
        <v>0</v>
      </c>
      <c r="K373" s="261" t="s">
        <v>146</v>
      </c>
      <c r="L373" s="44"/>
      <c r="M373" s="266" t="s">
        <v>1</v>
      </c>
      <c r="N373" s="267" t="s">
        <v>44</v>
      </c>
      <c r="O373" s="91"/>
      <c r="P373" s="228">
        <f>O373*H373</f>
        <v>0</v>
      </c>
      <c r="Q373" s="228">
        <v>0</v>
      </c>
      <c r="R373" s="228">
        <f>Q373*H373</f>
        <v>0</v>
      </c>
      <c r="S373" s="228">
        <v>0</v>
      </c>
      <c r="T373" s="229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30" t="s">
        <v>148</v>
      </c>
      <c r="AT373" s="230" t="s">
        <v>155</v>
      </c>
      <c r="AU373" s="230" t="s">
        <v>89</v>
      </c>
      <c r="AY373" s="17" t="s">
        <v>140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7" t="s">
        <v>87</v>
      </c>
      <c r="BK373" s="231">
        <f>ROUND(I373*H373,2)</f>
        <v>0</v>
      </c>
      <c r="BL373" s="17" t="s">
        <v>148</v>
      </c>
      <c r="BM373" s="230" t="s">
        <v>879</v>
      </c>
    </row>
    <row r="374" s="2" customFormat="1">
      <c r="A374" s="38"/>
      <c r="B374" s="39"/>
      <c r="C374" s="40"/>
      <c r="D374" s="232" t="s">
        <v>150</v>
      </c>
      <c r="E374" s="40"/>
      <c r="F374" s="233" t="s">
        <v>558</v>
      </c>
      <c r="G374" s="40"/>
      <c r="H374" s="40"/>
      <c r="I374" s="234"/>
      <c r="J374" s="40"/>
      <c r="K374" s="40"/>
      <c r="L374" s="44"/>
      <c r="M374" s="235"/>
      <c r="N374" s="236"/>
      <c r="O374" s="91"/>
      <c r="P374" s="91"/>
      <c r="Q374" s="91"/>
      <c r="R374" s="91"/>
      <c r="S374" s="91"/>
      <c r="T374" s="92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150</v>
      </c>
      <c r="AU374" s="17" t="s">
        <v>89</v>
      </c>
    </row>
    <row r="375" s="13" customFormat="1">
      <c r="A375" s="13"/>
      <c r="B375" s="237"/>
      <c r="C375" s="238"/>
      <c r="D375" s="232" t="s">
        <v>151</v>
      </c>
      <c r="E375" s="239" t="s">
        <v>1</v>
      </c>
      <c r="F375" s="240" t="s">
        <v>880</v>
      </c>
      <c r="G375" s="238"/>
      <c r="H375" s="241">
        <v>42.200000000000003</v>
      </c>
      <c r="I375" s="242"/>
      <c r="J375" s="238"/>
      <c r="K375" s="238"/>
      <c r="L375" s="243"/>
      <c r="M375" s="244"/>
      <c r="N375" s="245"/>
      <c r="O375" s="245"/>
      <c r="P375" s="245"/>
      <c r="Q375" s="245"/>
      <c r="R375" s="245"/>
      <c r="S375" s="245"/>
      <c r="T375" s="24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7" t="s">
        <v>151</v>
      </c>
      <c r="AU375" s="247" t="s">
        <v>89</v>
      </c>
      <c r="AV375" s="13" t="s">
        <v>89</v>
      </c>
      <c r="AW375" s="13" t="s">
        <v>33</v>
      </c>
      <c r="AX375" s="13" t="s">
        <v>87</v>
      </c>
      <c r="AY375" s="247" t="s">
        <v>140</v>
      </c>
    </row>
    <row r="376" s="2" customFormat="1">
      <c r="A376" s="38"/>
      <c r="B376" s="39"/>
      <c r="C376" s="259" t="s">
        <v>570</v>
      </c>
      <c r="D376" s="259" t="s">
        <v>155</v>
      </c>
      <c r="E376" s="260" t="s">
        <v>561</v>
      </c>
      <c r="F376" s="261" t="s">
        <v>562</v>
      </c>
      <c r="G376" s="262" t="s">
        <v>145</v>
      </c>
      <c r="H376" s="263">
        <v>-25.100000000000001</v>
      </c>
      <c r="I376" s="264"/>
      <c r="J376" s="265">
        <f>ROUND(I376*H376,2)</f>
        <v>0</v>
      </c>
      <c r="K376" s="261" t="s">
        <v>1</v>
      </c>
      <c r="L376" s="44"/>
      <c r="M376" s="266" t="s">
        <v>1</v>
      </c>
      <c r="N376" s="267" t="s">
        <v>44</v>
      </c>
      <c r="O376" s="91"/>
      <c r="P376" s="228">
        <f>O376*H376</f>
        <v>0</v>
      </c>
      <c r="Q376" s="228">
        <v>0</v>
      </c>
      <c r="R376" s="228">
        <f>Q376*H376</f>
        <v>0</v>
      </c>
      <c r="S376" s="228">
        <v>0</v>
      </c>
      <c r="T376" s="229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30" t="s">
        <v>148</v>
      </c>
      <c r="AT376" s="230" t="s">
        <v>155</v>
      </c>
      <c r="AU376" s="230" t="s">
        <v>89</v>
      </c>
      <c r="AY376" s="17" t="s">
        <v>140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7" t="s">
        <v>87</v>
      </c>
      <c r="BK376" s="231">
        <f>ROUND(I376*H376,2)</f>
        <v>0</v>
      </c>
      <c r="BL376" s="17" t="s">
        <v>148</v>
      </c>
      <c r="BM376" s="230" t="s">
        <v>881</v>
      </c>
    </row>
    <row r="377" s="2" customFormat="1">
      <c r="A377" s="38"/>
      <c r="B377" s="39"/>
      <c r="C377" s="40"/>
      <c r="D377" s="232" t="s">
        <v>150</v>
      </c>
      <c r="E377" s="40"/>
      <c r="F377" s="233" t="s">
        <v>562</v>
      </c>
      <c r="G377" s="40"/>
      <c r="H377" s="40"/>
      <c r="I377" s="234"/>
      <c r="J377" s="40"/>
      <c r="K377" s="40"/>
      <c r="L377" s="44"/>
      <c r="M377" s="235"/>
      <c r="N377" s="236"/>
      <c r="O377" s="91"/>
      <c r="P377" s="91"/>
      <c r="Q377" s="91"/>
      <c r="R377" s="91"/>
      <c r="S377" s="91"/>
      <c r="T377" s="92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150</v>
      </c>
      <c r="AU377" s="17" t="s">
        <v>89</v>
      </c>
    </row>
    <row r="378" s="13" customFormat="1">
      <c r="A378" s="13"/>
      <c r="B378" s="237"/>
      <c r="C378" s="238"/>
      <c r="D378" s="232" t="s">
        <v>151</v>
      </c>
      <c r="E378" s="239" t="s">
        <v>1</v>
      </c>
      <c r="F378" s="240" t="s">
        <v>564</v>
      </c>
      <c r="G378" s="238"/>
      <c r="H378" s="241">
        <v>-25.100000000000001</v>
      </c>
      <c r="I378" s="242"/>
      <c r="J378" s="238"/>
      <c r="K378" s="238"/>
      <c r="L378" s="243"/>
      <c r="M378" s="244"/>
      <c r="N378" s="245"/>
      <c r="O378" s="245"/>
      <c r="P378" s="245"/>
      <c r="Q378" s="245"/>
      <c r="R378" s="245"/>
      <c r="S378" s="245"/>
      <c r="T378" s="24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7" t="s">
        <v>151</v>
      </c>
      <c r="AU378" s="247" t="s">
        <v>89</v>
      </c>
      <c r="AV378" s="13" t="s">
        <v>89</v>
      </c>
      <c r="AW378" s="13" t="s">
        <v>33</v>
      </c>
      <c r="AX378" s="13" t="s">
        <v>87</v>
      </c>
      <c r="AY378" s="247" t="s">
        <v>140</v>
      </c>
    </row>
    <row r="379" s="2" customFormat="1">
      <c r="A379" s="38"/>
      <c r="B379" s="39"/>
      <c r="C379" s="259" t="s">
        <v>577</v>
      </c>
      <c r="D379" s="259" t="s">
        <v>155</v>
      </c>
      <c r="E379" s="260" t="s">
        <v>566</v>
      </c>
      <c r="F379" s="261" t="s">
        <v>567</v>
      </c>
      <c r="G379" s="262" t="s">
        <v>145</v>
      </c>
      <c r="H379" s="263">
        <v>6.0999999999999996</v>
      </c>
      <c r="I379" s="264"/>
      <c r="J379" s="265">
        <f>ROUND(I379*H379,2)</f>
        <v>0</v>
      </c>
      <c r="K379" s="261" t="s">
        <v>159</v>
      </c>
      <c r="L379" s="44"/>
      <c r="M379" s="266" t="s">
        <v>1</v>
      </c>
      <c r="N379" s="267" t="s">
        <v>44</v>
      </c>
      <c r="O379" s="91"/>
      <c r="P379" s="228">
        <f>O379*H379</f>
        <v>0</v>
      </c>
      <c r="Q379" s="228">
        <v>0</v>
      </c>
      <c r="R379" s="228">
        <f>Q379*H379</f>
        <v>0</v>
      </c>
      <c r="S379" s="228">
        <v>0</v>
      </c>
      <c r="T379" s="229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30" t="s">
        <v>148</v>
      </c>
      <c r="AT379" s="230" t="s">
        <v>155</v>
      </c>
      <c r="AU379" s="230" t="s">
        <v>89</v>
      </c>
      <c r="AY379" s="17" t="s">
        <v>140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7" t="s">
        <v>87</v>
      </c>
      <c r="BK379" s="231">
        <f>ROUND(I379*H379,2)</f>
        <v>0</v>
      </c>
      <c r="BL379" s="17" t="s">
        <v>148</v>
      </c>
      <c r="BM379" s="230" t="s">
        <v>882</v>
      </c>
    </row>
    <row r="380" s="2" customFormat="1">
      <c r="A380" s="38"/>
      <c r="B380" s="39"/>
      <c r="C380" s="40"/>
      <c r="D380" s="232" t="s">
        <v>150</v>
      </c>
      <c r="E380" s="40"/>
      <c r="F380" s="233" t="s">
        <v>569</v>
      </c>
      <c r="G380" s="40"/>
      <c r="H380" s="40"/>
      <c r="I380" s="234"/>
      <c r="J380" s="40"/>
      <c r="K380" s="40"/>
      <c r="L380" s="44"/>
      <c r="M380" s="235"/>
      <c r="N380" s="236"/>
      <c r="O380" s="91"/>
      <c r="P380" s="91"/>
      <c r="Q380" s="91"/>
      <c r="R380" s="91"/>
      <c r="S380" s="91"/>
      <c r="T380" s="92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150</v>
      </c>
      <c r="AU380" s="17" t="s">
        <v>89</v>
      </c>
    </row>
    <row r="381" s="13" customFormat="1">
      <c r="A381" s="13"/>
      <c r="B381" s="237"/>
      <c r="C381" s="238"/>
      <c r="D381" s="232" t="s">
        <v>151</v>
      </c>
      <c r="E381" s="239" t="s">
        <v>1</v>
      </c>
      <c r="F381" s="240" t="s">
        <v>883</v>
      </c>
      <c r="G381" s="238"/>
      <c r="H381" s="241">
        <v>6.0999999999999996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7" t="s">
        <v>151</v>
      </c>
      <c r="AU381" s="247" t="s">
        <v>89</v>
      </c>
      <c r="AV381" s="13" t="s">
        <v>89</v>
      </c>
      <c r="AW381" s="13" t="s">
        <v>33</v>
      </c>
      <c r="AX381" s="13" t="s">
        <v>87</v>
      </c>
      <c r="AY381" s="247" t="s">
        <v>140</v>
      </c>
    </row>
    <row r="382" s="2" customFormat="1">
      <c r="A382" s="38"/>
      <c r="B382" s="39"/>
      <c r="C382" s="259" t="s">
        <v>585</v>
      </c>
      <c r="D382" s="259" t="s">
        <v>155</v>
      </c>
      <c r="E382" s="260" t="s">
        <v>571</v>
      </c>
      <c r="F382" s="261" t="s">
        <v>572</v>
      </c>
      <c r="G382" s="262" t="s">
        <v>145</v>
      </c>
      <c r="H382" s="263">
        <v>5</v>
      </c>
      <c r="I382" s="264"/>
      <c r="J382" s="265">
        <f>ROUND(I382*H382,2)</f>
        <v>0</v>
      </c>
      <c r="K382" s="261" t="s">
        <v>159</v>
      </c>
      <c r="L382" s="44"/>
      <c r="M382" s="266" t="s">
        <v>1</v>
      </c>
      <c r="N382" s="267" t="s">
        <v>44</v>
      </c>
      <c r="O382" s="91"/>
      <c r="P382" s="228">
        <f>O382*H382</f>
        <v>0</v>
      </c>
      <c r="Q382" s="228">
        <v>0</v>
      </c>
      <c r="R382" s="228">
        <f>Q382*H382</f>
        <v>0</v>
      </c>
      <c r="S382" s="228">
        <v>0</v>
      </c>
      <c r="T382" s="229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0" t="s">
        <v>148</v>
      </c>
      <c r="AT382" s="230" t="s">
        <v>155</v>
      </c>
      <c r="AU382" s="230" t="s">
        <v>89</v>
      </c>
      <c r="AY382" s="17" t="s">
        <v>140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7" t="s">
        <v>87</v>
      </c>
      <c r="BK382" s="231">
        <f>ROUND(I382*H382,2)</f>
        <v>0</v>
      </c>
      <c r="BL382" s="17" t="s">
        <v>148</v>
      </c>
      <c r="BM382" s="230" t="s">
        <v>884</v>
      </c>
    </row>
    <row r="383" s="2" customFormat="1">
      <c r="A383" s="38"/>
      <c r="B383" s="39"/>
      <c r="C383" s="40"/>
      <c r="D383" s="232" t="s">
        <v>150</v>
      </c>
      <c r="E383" s="40"/>
      <c r="F383" s="233" t="s">
        <v>572</v>
      </c>
      <c r="G383" s="40"/>
      <c r="H383" s="40"/>
      <c r="I383" s="234"/>
      <c r="J383" s="40"/>
      <c r="K383" s="40"/>
      <c r="L383" s="44"/>
      <c r="M383" s="235"/>
      <c r="N383" s="236"/>
      <c r="O383" s="91"/>
      <c r="P383" s="91"/>
      <c r="Q383" s="91"/>
      <c r="R383" s="91"/>
      <c r="S383" s="91"/>
      <c r="T383" s="92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150</v>
      </c>
      <c r="AU383" s="17" t="s">
        <v>89</v>
      </c>
    </row>
    <row r="384" s="13" customFormat="1">
      <c r="A384" s="13"/>
      <c r="B384" s="237"/>
      <c r="C384" s="238"/>
      <c r="D384" s="232" t="s">
        <v>151</v>
      </c>
      <c r="E384" s="239" t="s">
        <v>1</v>
      </c>
      <c r="F384" s="240" t="s">
        <v>885</v>
      </c>
      <c r="G384" s="238"/>
      <c r="H384" s="241">
        <v>5</v>
      </c>
      <c r="I384" s="242"/>
      <c r="J384" s="238"/>
      <c r="K384" s="238"/>
      <c r="L384" s="243"/>
      <c r="M384" s="244"/>
      <c r="N384" s="245"/>
      <c r="O384" s="245"/>
      <c r="P384" s="245"/>
      <c r="Q384" s="245"/>
      <c r="R384" s="245"/>
      <c r="S384" s="245"/>
      <c r="T384" s="24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7" t="s">
        <v>151</v>
      </c>
      <c r="AU384" s="247" t="s">
        <v>89</v>
      </c>
      <c r="AV384" s="13" t="s">
        <v>89</v>
      </c>
      <c r="AW384" s="13" t="s">
        <v>33</v>
      </c>
      <c r="AX384" s="13" t="s">
        <v>87</v>
      </c>
      <c r="AY384" s="247" t="s">
        <v>140</v>
      </c>
    </row>
    <row r="385" s="12" customFormat="1" ht="22.8" customHeight="1">
      <c r="A385" s="12"/>
      <c r="B385" s="202"/>
      <c r="C385" s="203"/>
      <c r="D385" s="204" t="s">
        <v>78</v>
      </c>
      <c r="E385" s="216" t="s">
        <v>575</v>
      </c>
      <c r="F385" s="216" t="s">
        <v>576</v>
      </c>
      <c r="G385" s="203"/>
      <c r="H385" s="203"/>
      <c r="I385" s="206"/>
      <c r="J385" s="217">
        <f>BK385</f>
        <v>0</v>
      </c>
      <c r="K385" s="203"/>
      <c r="L385" s="208"/>
      <c r="M385" s="209"/>
      <c r="N385" s="210"/>
      <c r="O385" s="210"/>
      <c r="P385" s="211">
        <f>SUM(P386:P387)</f>
        <v>0</v>
      </c>
      <c r="Q385" s="210"/>
      <c r="R385" s="211">
        <f>SUM(R386:R387)</f>
        <v>0</v>
      </c>
      <c r="S385" s="210"/>
      <c r="T385" s="212">
        <f>SUM(T386:T387)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3" t="s">
        <v>87</v>
      </c>
      <c r="AT385" s="214" t="s">
        <v>78</v>
      </c>
      <c r="AU385" s="214" t="s">
        <v>87</v>
      </c>
      <c r="AY385" s="213" t="s">
        <v>140</v>
      </c>
      <c r="BK385" s="215">
        <f>SUM(BK386:BK387)</f>
        <v>0</v>
      </c>
    </row>
    <row r="386" s="2" customFormat="1" ht="21.75" customHeight="1">
      <c r="A386" s="38"/>
      <c r="B386" s="39"/>
      <c r="C386" s="259" t="s">
        <v>591</v>
      </c>
      <c r="D386" s="259" t="s">
        <v>155</v>
      </c>
      <c r="E386" s="260" t="s">
        <v>578</v>
      </c>
      <c r="F386" s="261" t="s">
        <v>579</v>
      </c>
      <c r="G386" s="262" t="s">
        <v>145</v>
      </c>
      <c r="H386" s="263">
        <v>320.132</v>
      </c>
      <c r="I386" s="264"/>
      <c r="J386" s="265">
        <f>ROUND(I386*H386,2)</f>
        <v>0</v>
      </c>
      <c r="K386" s="261" t="s">
        <v>159</v>
      </c>
      <c r="L386" s="44"/>
      <c r="M386" s="266" t="s">
        <v>1</v>
      </c>
      <c r="N386" s="267" t="s">
        <v>44</v>
      </c>
      <c r="O386" s="91"/>
      <c r="P386" s="228">
        <f>O386*H386</f>
        <v>0</v>
      </c>
      <c r="Q386" s="228">
        <v>0</v>
      </c>
      <c r="R386" s="228">
        <f>Q386*H386</f>
        <v>0</v>
      </c>
      <c r="S386" s="228">
        <v>0</v>
      </c>
      <c r="T386" s="229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30" t="s">
        <v>148</v>
      </c>
      <c r="AT386" s="230" t="s">
        <v>155</v>
      </c>
      <c r="AU386" s="230" t="s">
        <v>89</v>
      </c>
      <c r="AY386" s="17" t="s">
        <v>140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7" t="s">
        <v>87</v>
      </c>
      <c r="BK386" s="231">
        <f>ROUND(I386*H386,2)</f>
        <v>0</v>
      </c>
      <c r="BL386" s="17" t="s">
        <v>148</v>
      </c>
      <c r="BM386" s="230" t="s">
        <v>886</v>
      </c>
    </row>
    <row r="387" s="2" customFormat="1">
      <c r="A387" s="38"/>
      <c r="B387" s="39"/>
      <c r="C387" s="40"/>
      <c r="D387" s="232" t="s">
        <v>150</v>
      </c>
      <c r="E387" s="40"/>
      <c r="F387" s="233" t="s">
        <v>581</v>
      </c>
      <c r="G387" s="40"/>
      <c r="H387" s="40"/>
      <c r="I387" s="234"/>
      <c r="J387" s="40"/>
      <c r="K387" s="40"/>
      <c r="L387" s="44"/>
      <c r="M387" s="235"/>
      <c r="N387" s="236"/>
      <c r="O387" s="91"/>
      <c r="P387" s="91"/>
      <c r="Q387" s="91"/>
      <c r="R387" s="91"/>
      <c r="S387" s="91"/>
      <c r="T387" s="92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150</v>
      </c>
      <c r="AU387" s="17" t="s">
        <v>89</v>
      </c>
    </row>
    <row r="388" s="12" customFormat="1" ht="25.92" customHeight="1">
      <c r="A388" s="12"/>
      <c r="B388" s="202"/>
      <c r="C388" s="203"/>
      <c r="D388" s="204" t="s">
        <v>78</v>
      </c>
      <c r="E388" s="205" t="s">
        <v>142</v>
      </c>
      <c r="F388" s="205" t="s">
        <v>582</v>
      </c>
      <c r="G388" s="203"/>
      <c r="H388" s="203"/>
      <c r="I388" s="206"/>
      <c r="J388" s="207">
        <f>BK388</f>
        <v>0</v>
      </c>
      <c r="K388" s="203"/>
      <c r="L388" s="208"/>
      <c r="M388" s="209"/>
      <c r="N388" s="210"/>
      <c r="O388" s="210"/>
      <c r="P388" s="211">
        <f>P389</f>
        <v>0</v>
      </c>
      <c r="Q388" s="210"/>
      <c r="R388" s="211">
        <f>R389</f>
        <v>0.0036907500000000005</v>
      </c>
      <c r="S388" s="210"/>
      <c r="T388" s="212">
        <f>T389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13" t="s">
        <v>163</v>
      </c>
      <c r="AT388" s="214" t="s">
        <v>78</v>
      </c>
      <c r="AU388" s="214" t="s">
        <v>79</v>
      </c>
      <c r="AY388" s="213" t="s">
        <v>140</v>
      </c>
      <c r="BK388" s="215">
        <f>BK389</f>
        <v>0</v>
      </c>
    </row>
    <row r="389" s="12" customFormat="1" ht="22.8" customHeight="1">
      <c r="A389" s="12"/>
      <c r="B389" s="202"/>
      <c r="C389" s="203"/>
      <c r="D389" s="204" t="s">
        <v>78</v>
      </c>
      <c r="E389" s="216" t="s">
        <v>583</v>
      </c>
      <c r="F389" s="216" t="s">
        <v>584</v>
      </c>
      <c r="G389" s="203"/>
      <c r="H389" s="203"/>
      <c r="I389" s="206"/>
      <c r="J389" s="217">
        <f>BK389</f>
        <v>0</v>
      </c>
      <c r="K389" s="203"/>
      <c r="L389" s="208"/>
      <c r="M389" s="209"/>
      <c r="N389" s="210"/>
      <c r="O389" s="210"/>
      <c r="P389" s="211">
        <f>SUM(P390:P397)</f>
        <v>0</v>
      </c>
      <c r="Q389" s="210"/>
      <c r="R389" s="211">
        <f>SUM(R390:R397)</f>
        <v>0.0036907500000000005</v>
      </c>
      <c r="S389" s="210"/>
      <c r="T389" s="212">
        <f>SUM(T390:T397)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13" t="s">
        <v>163</v>
      </c>
      <c r="AT389" s="214" t="s">
        <v>78</v>
      </c>
      <c r="AU389" s="214" t="s">
        <v>87</v>
      </c>
      <c r="AY389" s="213" t="s">
        <v>140</v>
      </c>
      <c r="BK389" s="215">
        <f>SUM(BK390:BK397)</f>
        <v>0</v>
      </c>
    </row>
    <row r="390" s="2" customFormat="1" ht="16.5" customHeight="1">
      <c r="A390" s="38"/>
      <c r="B390" s="39"/>
      <c r="C390" s="218" t="s">
        <v>601</v>
      </c>
      <c r="D390" s="218" t="s">
        <v>142</v>
      </c>
      <c r="E390" s="219" t="s">
        <v>586</v>
      </c>
      <c r="F390" s="220" t="s">
        <v>587</v>
      </c>
      <c r="G390" s="221" t="s">
        <v>183</v>
      </c>
      <c r="H390" s="222">
        <v>19.425000000000001</v>
      </c>
      <c r="I390" s="223"/>
      <c r="J390" s="224">
        <f>ROUND(I390*H390,2)</f>
        <v>0</v>
      </c>
      <c r="K390" s="220" t="s">
        <v>1</v>
      </c>
      <c r="L390" s="225"/>
      <c r="M390" s="226" t="s">
        <v>1</v>
      </c>
      <c r="N390" s="227" t="s">
        <v>44</v>
      </c>
      <c r="O390" s="91"/>
      <c r="P390" s="228">
        <f>O390*H390</f>
        <v>0</v>
      </c>
      <c r="Q390" s="228">
        <v>0.00019000000000000001</v>
      </c>
      <c r="R390" s="228">
        <f>Q390*H390</f>
        <v>0.0036907500000000005</v>
      </c>
      <c r="S390" s="228">
        <v>0</v>
      </c>
      <c r="T390" s="229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30" t="s">
        <v>588</v>
      </c>
      <c r="AT390" s="230" t="s">
        <v>142</v>
      </c>
      <c r="AU390" s="230" t="s">
        <v>89</v>
      </c>
      <c r="AY390" s="17" t="s">
        <v>140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17" t="s">
        <v>87</v>
      </c>
      <c r="BK390" s="231">
        <f>ROUND(I390*H390,2)</f>
        <v>0</v>
      </c>
      <c r="BL390" s="17" t="s">
        <v>588</v>
      </c>
      <c r="BM390" s="230" t="s">
        <v>887</v>
      </c>
    </row>
    <row r="391" s="2" customFormat="1">
      <c r="A391" s="38"/>
      <c r="B391" s="39"/>
      <c r="C391" s="40"/>
      <c r="D391" s="232" t="s">
        <v>150</v>
      </c>
      <c r="E391" s="40"/>
      <c r="F391" s="233" t="s">
        <v>587</v>
      </c>
      <c r="G391" s="40"/>
      <c r="H391" s="40"/>
      <c r="I391" s="234"/>
      <c r="J391" s="40"/>
      <c r="K391" s="40"/>
      <c r="L391" s="44"/>
      <c r="M391" s="235"/>
      <c r="N391" s="236"/>
      <c r="O391" s="91"/>
      <c r="P391" s="91"/>
      <c r="Q391" s="91"/>
      <c r="R391" s="91"/>
      <c r="S391" s="91"/>
      <c r="T391" s="92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150</v>
      </c>
      <c r="AU391" s="17" t="s">
        <v>89</v>
      </c>
    </row>
    <row r="392" s="13" customFormat="1">
      <c r="A392" s="13"/>
      <c r="B392" s="237"/>
      <c r="C392" s="238"/>
      <c r="D392" s="232" t="s">
        <v>151</v>
      </c>
      <c r="E392" s="239" t="s">
        <v>1</v>
      </c>
      <c r="F392" s="240" t="s">
        <v>888</v>
      </c>
      <c r="G392" s="238"/>
      <c r="H392" s="241">
        <v>19.425000000000001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7" t="s">
        <v>151</v>
      </c>
      <c r="AU392" s="247" t="s">
        <v>89</v>
      </c>
      <c r="AV392" s="13" t="s">
        <v>89</v>
      </c>
      <c r="AW392" s="13" t="s">
        <v>33</v>
      </c>
      <c r="AX392" s="13" t="s">
        <v>87</v>
      </c>
      <c r="AY392" s="247" t="s">
        <v>140</v>
      </c>
    </row>
    <row r="393" s="2" customFormat="1" ht="16.5" customHeight="1">
      <c r="A393" s="38"/>
      <c r="B393" s="39"/>
      <c r="C393" s="259" t="s">
        <v>889</v>
      </c>
      <c r="D393" s="259" t="s">
        <v>155</v>
      </c>
      <c r="E393" s="260" t="s">
        <v>592</v>
      </c>
      <c r="F393" s="261" t="s">
        <v>593</v>
      </c>
      <c r="G393" s="262" t="s">
        <v>183</v>
      </c>
      <c r="H393" s="263">
        <v>18.5</v>
      </c>
      <c r="I393" s="264"/>
      <c r="J393" s="265">
        <f>ROUND(I393*H393,2)</f>
        <v>0</v>
      </c>
      <c r="K393" s="261" t="s">
        <v>146</v>
      </c>
      <c r="L393" s="44"/>
      <c r="M393" s="266" t="s">
        <v>1</v>
      </c>
      <c r="N393" s="267" t="s">
        <v>44</v>
      </c>
      <c r="O393" s="91"/>
      <c r="P393" s="228">
        <f>O393*H393</f>
        <v>0</v>
      </c>
      <c r="Q393" s="228">
        <v>0</v>
      </c>
      <c r="R393" s="228">
        <f>Q393*H393</f>
        <v>0</v>
      </c>
      <c r="S393" s="228">
        <v>0</v>
      </c>
      <c r="T393" s="229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30" t="s">
        <v>514</v>
      </c>
      <c r="AT393" s="230" t="s">
        <v>155</v>
      </c>
      <c r="AU393" s="230" t="s">
        <v>89</v>
      </c>
      <c r="AY393" s="17" t="s">
        <v>140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7" t="s">
        <v>87</v>
      </c>
      <c r="BK393" s="231">
        <f>ROUND(I393*H393,2)</f>
        <v>0</v>
      </c>
      <c r="BL393" s="17" t="s">
        <v>514</v>
      </c>
      <c r="BM393" s="230" t="s">
        <v>890</v>
      </c>
    </row>
    <row r="394" s="2" customFormat="1">
      <c r="A394" s="38"/>
      <c r="B394" s="39"/>
      <c r="C394" s="40"/>
      <c r="D394" s="232" t="s">
        <v>150</v>
      </c>
      <c r="E394" s="40"/>
      <c r="F394" s="233" t="s">
        <v>595</v>
      </c>
      <c r="G394" s="40"/>
      <c r="H394" s="40"/>
      <c r="I394" s="234"/>
      <c r="J394" s="40"/>
      <c r="K394" s="40"/>
      <c r="L394" s="44"/>
      <c r="M394" s="235"/>
      <c r="N394" s="236"/>
      <c r="O394" s="91"/>
      <c r="P394" s="91"/>
      <c r="Q394" s="91"/>
      <c r="R394" s="91"/>
      <c r="S394" s="91"/>
      <c r="T394" s="92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150</v>
      </c>
      <c r="AU394" s="17" t="s">
        <v>89</v>
      </c>
    </row>
    <row r="395" s="13" customFormat="1">
      <c r="A395" s="13"/>
      <c r="B395" s="237"/>
      <c r="C395" s="238"/>
      <c r="D395" s="232" t="s">
        <v>151</v>
      </c>
      <c r="E395" s="239" t="s">
        <v>1</v>
      </c>
      <c r="F395" s="240" t="s">
        <v>891</v>
      </c>
      <c r="G395" s="238"/>
      <c r="H395" s="241">
        <v>6.5</v>
      </c>
      <c r="I395" s="242"/>
      <c r="J395" s="238"/>
      <c r="K395" s="238"/>
      <c r="L395" s="243"/>
      <c r="M395" s="244"/>
      <c r="N395" s="245"/>
      <c r="O395" s="245"/>
      <c r="P395" s="245"/>
      <c r="Q395" s="245"/>
      <c r="R395" s="245"/>
      <c r="S395" s="245"/>
      <c r="T395" s="246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7" t="s">
        <v>151</v>
      </c>
      <c r="AU395" s="247" t="s">
        <v>89</v>
      </c>
      <c r="AV395" s="13" t="s">
        <v>89</v>
      </c>
      <c r="AW395" s="13" t="s">
        <v>33</v>
      </c>
      <c r="AX395" s="13" t="s">
        <v>79</v>
      </c>
      <c r="AY395" s="247" t="s">
        <v>140</v>
      </c>
    </row>
    <row r="396" s="13" customFormat="1">
      <c r="A396" s="13"/>
      <c r="B396" s="237"/>
      <c r="C396" s="238"/>
      <c r="D396" s="232" t="s">
        <v>151</v>
      </c>
      <c r="E396" s="239" t="s">
        <v>1</v>
      </c>
      <c r="F396" s="240" t="s">
        <v>748</v>
      </c>
      <c r="G396" s="238"/>
      <c r="H396" s="241">
        <v>12</v>
      </c>
      <c r="I396" s="242"/>
      <c r="J396" s="238"/>
      <c r="K396" s="238"/>
      <c r="L396" s="243"/>
      <c r="M396" s="244"/>
      <c r="N396" s="245"/>
      <c r="O396" s="245"/>
      <c r="P396" s="245"/>
      <c r="Q396" s="245"/>
      <c r="R396" s="245"/>
      <c r="S396" s="245"/>
      <c r="T396" s="246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7" t="s">
        <v>151</v>
      </c>
      <c r="AU396" s="247" t="s">
        <v>89</v>
      </c>
      <c r="AV396" s="13" t="s">
        <v>89</v>
      </c>
      <c r="AW396" s="13" t="s">
        <v>33</v>
      </c>
      <c r="AX396" s="13" t="s">
        <v>79</v>
      </c>
      <c r="AY396" s="247" t="s">
        <v>140</v>
      </c>
    </row>
    <row r="397" s="14" customFormat="1">
      <c r="A397" s="14"/>
      <c r="B397" s="248"/>
      <c r="C397" s="249"/>
      <c r="D397" s="232" t="s">
        <v>151</v>
      </c>
      <c r="E397" s="250" t="s">
        <v>1</v>
      </c>
      <c r="F397" s="251" t="s">
        <v>154</v>
      </c>
      <c r="G397" s="249"/>
      <c r="H397" s="252">
        <v>18.5</v>
      </c>
      <c r="I397" s="253"/>
      <c r="J397" s="249"/>
      <c r="K397" s="249"/>
      <c r="L397" s="254"/>
      <c r="M397" s="255"/>
      <c r="N397" s="256"/>
      <c r="O397" s="256"/>
      <c r="P397" s="256"/>
      <c r="Q397" s="256"/>
      <c r="R397" s="256"/>
      <c r="S397" s="256"/>
      <c r="T397" s="257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8" t="s">
        <v>151</v>
      </c>
      <c r="AU397" s="258" t="s">
        <v>89</v>
      </c>
      <c r="AV397" s="14" t="s">
        <v>148</v>
      </c>
      <c r="AW397" s="14" t="s">
        <v>33</v>
      </c>
      <c r="AX397" s="14" t="s">
        <v>87</v>
      </c>
      <c r="AY397" s="258" t="s">
        <v>140</v>
      </c>
    </row>
    <row r="398" s="12" customFormat="1" ht="25.92" customHeight="1">
      <c r="A398" s="12"/>
      <c r="B398" s="202"/>
      <c r="C398" s="203"/>
      <c r="D398" s="204" t="s">
        <v>78</v>
      </c>
      <c r="E398" s="205" t="s">
        <v>104</v>
      </c>
      <c r="F398" s="205" t="s">
        <v>598</v>
      </c>
      <c r="G398" s="203"/>
      <c r="H398" s="203"/>
      <c r="I398" s="206"/>
      <c r="J398" s="207">
        <f>BK398</f>
        <v>0</v>
      </c>
      <c r="K398" s="203"/>
      <c r="L398" s="208"/>
      <c r="M398" s="209"/>
      <c r="N398" s="210"/>
      <c r="O398" s="210"/>
      <c r="P398" s="211">
        <f>P399</f>
        <v>0</v>
      </c>
      <c r="Q398" s="210"/>
      <c r="R398" s="211">
        <f>R399</f>
        <v>0</v>
      </c>
      <c r="S398" s="210"/>
      <c r="T398" s="212">
        <f>T399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13" t="s">
        <v>174</v>
      </c>
      <c r="AT398" s="214" t="s">
        <v>78</v>
      </c>
      <c r="AU398" s="214" t="s">
        <v>79</v>
      </c>
      <c r="AY398" s="213" t="s">
        <v>140</v>
      </c>
      <c r="BK398" s="215">
        <f>BK399</f>
        <v>0</v>
      </c>
    </row>
    <row r="399" s="12" customFormat="1" ht="22.8" customHeight="1">
      <c r="A399" s="12"/>
      <c r="B399" s="202"/>
      <c r="C399" s="203"/>
      <c r="D399" s="204" t="s">
        <v>78</v>
      </c>
      <c r="E399" s="216" t="s">
        <v>599</v>
      </c>
      <c r="F399" s="216" t="s">
        <v>600</v>
      </c>
      <c r="G399" s="203"/>
      <c r="H399" s="203"/>
      <c r="I399" s="206"/>
      <c r="J399" s="217">
        <f>BK399</f>
        <v>0</v>
      </c>
      <c r="K399" s="203"/>
      <c r="L399" s="208"/>
      <c r="M399" s="209"/>
      <c r="N399" s="210"/>
      <c r="O399" s="210"/>
      <c r="P399" s="211">
        <f>SUM(P400:P401)</f>
        <v>0</v>
      </c>
      <c r="Q399" s="210"/>
      <c r="R399" s="211">
        <f>SUM(R400:R401)</f>
        <v>0</v>
      </c>
      <c r="S399" s="210"/>
      <c r="T399" s="212">
        <f>SUM(T400:T401)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13" t="s">
        <v>174</v>
      </c>
      <c r="AT399" s="214" t="s">
        <v>78</v>
      </c>
      <c r="AU399" s="214" t="s">
        <v>87</v>
      </c>
      <c r="AY399" s="213" t="s">
        <v>140</v>
      </c>
      <c r="BK399" s="215">
        <f>SUM(BK400:BK401)</f>
        <v>0</v>
      </c>
    </row>
    <row r="400" s="2" customFormat="1" ht="16.5" customHeight="1">
      <c r="A400" s="38"/>
      <c r="B400" s="39"/>
      <c r="C400" s="259" t="s">
        <v>892</v>
      </c>
      <c r="D400" s="259" t="s">
        <v>155</v>
      </c>
      <c r="E400" s="260" t="s">
        <v>602</v>
      </c>
      <c r="F400" s="261" t="s">
        <v>603</v>
      </c>
      <c r="G400" s="262" t="s">
        <v>604</v>
      </c>
      <c r="H400" s="263">
        <v>2</v>
      </c>
      <c r="I400" s="264"/>
      <c r="J400" s="265">
        <f>ROUND(I400*H400,2)</f>
        <v>0</v>
      </c>
      <c r="K400" s="261" t="s">
        <v>146</v>
      </c>
      <c r="L400" s="44"/>
      <c r="M400" s="266" t="s">
        <v>1</v>
      </c>
      <c r="N400" s="267" t="s">
        <v>44</v>
      </c>
      <c r="O400" s="91"/>
      <c r="P400" s="228">
        <f>O400*H400</f>
        <v>0</v>
      </c>
      <c r="Q400" s="228">
        <v>0</v>
      </c>
      <c r="R400" s="228">
        <f>Q400*H400</f>
        <v>0</v>
      </c>
      <c r="S400" s="228">
        <v>0</v>
      </c>
      <c r="T400" s="229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30" t="s">
        <v>605</v>
      </c>
      <c r="AT400" s="230" t="s">
        <v>155</v>
      </c>
      <c r="AU400" s="230" t="s">
        <v>89</v>
      </c>
      <c r="AY400" s="17" t="s">
        <v>140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17" t="s">
        <v>87</v>
      </c>
      <c r="BK400" s="231">
        <f>ROUND(I400*H400,2)</f>
        <v>0</v>
      </c>
      <c r="BL400" s="17" t="s">
        <v>605</v>
      </c>
      <c r="BM400" s="230" t="s">
        <v>893</v>
      </c>
    </row>
    <row r="401" s="2" customFormat="1">
      <c r="A401" s="38"/>
      <c r="B401" s="39"/>
      <c r="C401" s="40"/>
      <c r="D401" s="232" t="s">
        <v>150</v>
      </c>
      <c r="E401" s="40"/>
      <c r="F401" s="233" t="s">
        <v>603</v>
      </c>
      <c r="G401" s="40"/>
      <c r="H401" s="40"/>
      <c r="I401" s="234"/>
      <c r="J401" s="40"/>
      <c r="K401" s="40"/>
      <c r="L401" s="44"/>
      <c r="M401" s="281"/>
      <c r="N401" s="282"/>
      <c r="O401" s="283"/>
      <c r="P401" s="283"/>
      <c r="Q401" s="283"/>
      <c r="R401" s="283"/>
      <c r="S401" s="283"/>
      <c r="T401" s="284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150</v>
      </c>
      <c r="AU401" s="17" t="s">
        <v>89</v>
      </c>
    </row>
    <row r="402" s="2" customFormat="1" ht="6.96" customHeight="1">
      <c r="A402" s="38"/>
      <c r="B402" s="66"/>
      <c r="C402" s="67"/>
      <c r="D402" s="67"/>
      <c r="E402" s="67"/>
      <c r="F402" s="67"/>
      <c r="G402" s="67"/>
      <c r="H402" s="67"/>
      <c r="I402" s="67"/>
      <c r="J402" s="67"/>
      <c r="K402" s="67"/>
      <c r="L402" s="44"/>
      <c r="M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</row>
  </sheetData>
  <sheetProtection sheet="1" autoFilter="0" formatColumns="0" formatRows="0" objects="1" scenarios="1" spinCount="100000" saltValue="+LJ8C/TkeH6ZrQoeln14Q116XSdGQOMpgmE3KgKo2dRqv/G1XsKN0EalK6MPtE6TULjAm+ZAtu+DsWtwvgYCSA==" hashValue="6QG+MoK7hnFixv+DfiAP7sGnJlPnoYnZze+J1Dp+gOKRUK1NpQwEbPt7M9ult6y1mNYfUybqmzO7phZK/0vmsw==" algorithmName="SHA-512" password="CC35"/>
  <autoFilter ref="C126:K401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106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Rozšíření parkovacích míst mezi bytovými domy ul. Vinohradská, Litvínov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894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19. 1. 2021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ROUND(J131,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ROUND((SUM(BE131:BE523)),  2)</f>
        <v>0</v>
      </c>
      <c r="G33" s="38"/>
      <c r="H33" s="38"/>
      <c r="I33" s="155">
        <v>0.20999999999999999</v>
      </c>
      <c r="J33" s="154">
        <f>ROUND(((SUM(BE131:BE523))*I33),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ROUND((SUM(BF131:BF523)),  2)</f>
        <v>0</v>
      </c>
      <c r="G34" s="38"/>
      <c r="H34" s="38"/>
      <c r="I34" s="155">
        <v>0.14999999999999999</v>
      </c>
      <c r="J34" s="154">
        <f>ROUND(((SUM(BF131:BF523))*I34),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ROUND((SUM(BG131:BG523)),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ROUND((SUM(BH131:BH523)),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ROUND((SUM(BI131:BI523)),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Rozšíření parkovacích míst mezi bytovými domy ul. Vinohradská, Litvínov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A4 - Objekty pozemních komunikací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město Litvínov</v>
      </c>
      <c r="G89" s="40"/>
      <c r="H89" s="40"/>
      <c r="I89" s="32" t="s">
        <v>22</v>
      </c>
      <c r="J89" s="79" t="str">
        <f>IF(J12="","",J12)</f>
        <v>19. 1. 2021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Litvínov, Náměstí Míru 11, 43601 Litvínov</v>
      </c>
      <c r="G91" s="40"/>
      <c r="H91" s="40"/>
      <c r="I91" s="32" t="s">
        <v>31</v>
      </c>
      <c r="J91" s="36" t="str">
        <f>E21</f>
        <v xml:space="preserve">Ing. Ota Vettermann ČKAIT  0402018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110</v>
      </c>
      <c r="D94" s="176"/>
      <c r="E94" s="176"/>
      <c r="F94" s="176"/>
      <c r="G94" s="176"/>
      <c r="H94" s="176"/>
      <c r="I94" s="176"/>
      <c r="J94" s="177" t="s">
        <v>111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112</v>
      </c>
      <c r="D96" s="40"/>
      <c r="E96" s="40"/>
      <c r="F96" s="40"/>
      <c r="G96" s="40"/>
      <c r="H96" s="40"/>
      <c r="I96" s="40"/>
      <c r="J96" s="110">
        <f>J131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113</v>
      </c>
    </row>
    <row r="97" s="9" customFormat="1" ht="24.96" customHeight="1">
      <c r="A97" s="9"/>
      <c r="B97" s="179"/>
      <c r="C97" s="180"/>
      <c r="D97" s="181" t="s">
        <v>114</v>
      </c>
      <c r="E97" s="182"/>
      <c r="F97" s="182"/>
      <c r="G97" s="182"/>
      <c r="H97" s="182"/>
      <c r="I97" s="182"/>
      <c r="J97" s="183">
        <f>J132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115</v>
      </c>
      <c r="E98" s="188"/>
      <c r="F98" s="188"/>
      <c r="G98" s="188"/>
      <c r="H98" s="188"/>
      <c r="I98" s="188"/>
      <c r="J98" s="189">
        <f>J133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116</v>
      </c>
      <c r="E99" s="188"/>
      <c r="F99" s="188"/>
      <c r="G99" s="188"/>
      <c r="H99" s="188"/>
      <c r="I99" s="188"/>
      <c r="J99" s="189">
        <f>J279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895</v>
      </c>
      <c r="E100" s="188"/>
      <c r="F100" s="188"/>
      <c r="G100" s="188"/>
      <c r="H100" s="188"/>
      <c r="I100" s="188"/>
      <c r="J100" s="189">
        <f>J307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117</v>
      </c>
      <c r="E101" s="188"/>
      <c r="F101" s="188"/>
      <c r="G101" s="188"/>
      <c r="H101" s="188"/>
      <c r="I101" s="188"/>
      <c r="J101" s="189">
        <f>J326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118</v>
      </c>
      <c r="E102" s="188"/>
      <c r="F102" s="188"/>
      <c r="G102" s="188"/>
      <c r="H102" s="188"/>
      <c r="I102" s="188"/>
      <c r="J102" s="189">
        <f>J384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119</v>
      </c>
      <c r="E103" s="188"/>
      <c r="F103" s="188"/>
      <c r="G103" s="188"/>
      <c r="H103" s="188"/>
      <c r="I103" s="188"/>
      <c r="J103" s="189">
        <f>J465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120</v>
      </c>
      <c r="E104" s="188"/>
      <c r="F104" s="188"/>
      <c r="G104" s="188"/>
      <c r="H104" s="188"/>
      <c r="I104" s="188"/>
      <c r="J104" s="189">
        <f>J483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9"/>
      <c r="C105" s="180"/>
      <c r="D105" s="181" t="s">
        <v>896</v>
      </c>
      <c r="E105" s="182"/>
      <c r="F105" s="182"/>
      <c r="G105" s="182"/>
      <c r="H105" s="182"/>
      <c r="I105" s="182"/>
      <c r="J105" s="183">
        <f>J486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897</v>
      </c>
      <c r="E106" s="188"/>
      <c r="F106" s="188"/>
      <c r="G106" s="188"/>
      <c r="H106" s="188"/>
      <c r="I106" s="188"/>
      <c r="J106" s="189">
        <f>J487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898</v>
      </c>
      <c r="E107" s="188"/>
      <c r="F107" s="188"/>
      <c r="G107" s="188"/>
      <c r="H107" s="188"/>
      <c r="I107" s="188"/>
      <c r="J107" s="189">
        <f>J494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9"/>
      <c r="C108" s="180"/>
      <c r="D108" s="181" t="s">
        <v>121</v>
      </c>
      <c r="E108" s="182"/>
      <c r="F108" s="182"/>
      <c r="G108" s="182"/>
      <c r="H108" s="182"/>
      <c r="I108" s="182"/>
      <c r="J108" s="183">
        <f>J511</f>
        <v>0</v>
      </c>
      <c r="K108" s="180"/>
      <c r="L108" s="18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5"/>
      <c r="C109" s="186"/>
      <c r="D109" s="187" t="s">
        <v>122</v>
      </c>
      <c r="E109" s="188"/>
      <c r="F109" s="188"/>
      <c r="G109" s="188"/>
      <c r="H109" s="188"/>
      <c r="I109" s="188"/>
      <c r="J109" s="189">
        <f>J512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79"/>
      <c r="C110" s="180"/>
      <c r="D110" s="181" t="s">
        <v>123</v>
      </c>
      <c r="E110" s="182"/>
      <c r="F110" s="182"/>
      <c r="G110" s="182"/>
      <c r="H110" s="182"/>
      <c r="I110" s="182"/>
      <c r="J110" s="183">
        <f>J520</f>
        <v>0</v>
      </c>
      <c r="K110" s="180"/>
      <c r="L110" s="18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85"/>
      <c r="C111" s="186"/>
      <c r="D111" s="187" t="s">
        <v>124</v>
      </c>
      <c r="E111" s="188"/>
      <c r="F111" s="188"/>
      <c r="G111" s="188"/>
      <c r="H111" s="188"/>
      <c r="I111" s="188"/>
      <c r="J111" s="189">
        <f>J521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125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174" t="str">
        <f>E7</f>
        <v>Rozšíření parkovacích míst mezi bytovými domy ul. Vinohradská, Litvínov</v>
      </c>
      <c r="F121" s="32"/>
      <c r="G121" s="32"/>
      <c r="H121" s="32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107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76" t="str">
        <f>E9</f>
        <v>A4 - Objekty pozemních komunikací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40"/>
      <c r="E125" s="40"/>
      <c r="F125" s="27" t="str">
        <f>F12</f>
        <v>město Litvínov</v>
      </c>
      <c r="G125" s="40"/>
      <c r="H125" s="40"/>
      <c r="I125" s="32" t="s">
        <v>22</v>
      </c>
      <c r="J125" s="79" t="str">
        <f>IF(J12="","",J12)</f>
        <v>19. 1. 2021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25.65" customHeight="1">
      <c r="A127" s="38"/>
      <c r="B127" s="39"/>
      <c r="C127" s="32" t="s">
        <v>24</v>
      </c>
      <c r="D127" s="40"/>
      <c r="E127" s="40"/>
      <c r="F127" s="27" t="str">
        <f>E15</f>
        <v>Město Litvínov, Náměstí Míru 11, 43601 Litvínov</v>
      </c>
      <c r="G127" s="40"/>
      <c r="H127" s="40"/>
      <c r="I127" s="32" t="s">
        <v>31</v>
      </c>
      <c r="J127" s="36" t="str">
        <f>E21</f>
        <v xml:space="preserve">Ing. Ota Vettermann ČKAIT  0402018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29</v>
      </c>
      <c r="D128" s="40"/>
      <c r="E128" s="40"/>
      <c r="F128" s="27" t="str">
        <f>IF(E18="","",E18)</f>
        <v>Vyplň údaj</v>
      </c>
      <c r="G128" s="40"/>
      <c r="H128" s="40"/>
      <c r="I128" s="32" t="s">
        <v>34</v>
      </c>
      <c r="J128" s="36" t="str">
        <f>E24</f>
        <v>MESSOR s.r.o.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91"/>
      <c r="B130" s="192"/>
      <c r="C130" s="193" t="s">
        <v>126</v>
      </c>
      <c r="D130" s="194" t="s">
        <v>64</v>
      </c>
      <c r="E130" s="194" t="s">
        <v>60</v>
      </c>
      <c r="F130" s="194" t="s">
        <v>61</v>
      </c>
      <c r="G130" s="194" t="s">
        <v>127</v>
      </c>
      <c r="H130" s="194" t="s">
        <v>128</v>
      </c>
      <c r="I130" s="194" t="s">
        <v>129</v>
      </c>
      <c r="J130" s="194" t="s">
        <v>111</v>
      </c>
      <c r="K130" s="195" t="s">
        <v>130</v>
      </c>
      <c r="L130" s="196"/>
      <c r="M130" s="100" t="s">
        <v>1</v>
      </c>
      <c r="N130" s="101" t="s">
        <v>43</v>
      </c>
      <c r="O130" s="101" t="s">
        <v>131</v>
      </c>
      <c r="P130" s="101" t="s">
        <v>132</v>
      </c>
      <c r="Q130" s="101" t="s">
        <v>133</v>
      </c>
      <c r="R130" s="101" t="s">
        <v>134</v>
      </c>
      <c r="S130" s="101" t="s">
        <v>135</v>
      </c>
      <c r="T130" s="102" t="s">
        <v>136</v>
      </c>
      <c r="U130" s="191"/>
      <c r="V130" s="191"/>
      <c r="W130" s="191"/>
      <c r="X130" s="191"/>
      <c r="Y130" s="191"/>
      <c r="Z130" s="191"/>
      <c r="AA130" s="191"/>
      <c r="AB130" s="191"/>
      <c r="AC130" s="191"/>
      <c r="AD130" s="191"/>
      <c r="AE130" s="191"/>
    </row>
    <row r="131" s="2" customFormat="1" ht="22.8" customHeight="1">
      <c r="A131" s="38"/>
      <c r="B131" s="39"/>
      <c r="C131" s="107" t="s">
        <v>137</v>
      </c>
      <c r="D131" s="40"/>
      <c r="E131" s="40"/>
      <c r="F131" s="40"/>
      <c r="G131" s="40"/>
      <c r="H131" s="40"/>
      <c r="I131" s="40"/>
      <c r="J131" s="197">
        <f>BK131</f>
        <v>0</v>
      </c>
      <c r="K131" s="40"/>
      <c r="L131" s="44"/>
      <c r="M131" s="103"/>
      <c r="N131" s="198"/>
      <c r="O131" s="104"/>
      <c r="P131" s="199">
        <f>P132+P486+P511+P520</f>
        <v>0</v>
      </c>
      <c r="Q131" s="104"/>
      <c r="R131" s="199">
        <f>R132+R486+R511+R520</f>
        <v>560.65263237000011</v>
      </c>
      <c r="S131" s="104"/>
      <c r="T131" s="200">
        <f>T132+T486+T511+T520</f>
        <v>242.24436400000002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78</v>
      </c>
      <c r="AU131" s="17" t="s">
        <v>113</v>
      </c>
      <c r="BK131" s="201">
        <f>BK132+BK486+BK511+BK520</f>
        <v>0</v>
      </c>
    </row>
    <row r="132" s="12" customFormat="1" ht="25.92" customHeight="1">
      <c r="A132" s="12"/>
      <c r="B132" s="202"/>
      <c r="C132" s="203"/>
      <c r="D132" s="204" t="s">
        <v>78</v>
      </c>
      <c r="E132" s="205" t="s">
        <v>138</v>
      </c>
      <c r="F132" s="205" t="s">
        <v>139</v>
      </c>
      <c r="G132" s="203"/>
      <c r="H132" s="203"/>
      <c r="I132" s="206"/>
      <c r="J132" s="207">
        <f>BK132</f>
        <v>0</v>
      </c>
      <c r="K132" s="203"/>
      <c r="L132" s="208"/>
      <c r="M132" s="209"/>
      <c r="N132" s="210"/>
      <c r="O132" s="210"/>
      <c r="P132" s="211">
        <f>P133+P279+P307+P326+P384+P465+P483</f>
        <v>0</v>
      </c>
      <c r="Q132" s="210"/>
      <c r="R132" s="211">
        <f>R133+R279+R307+R326+R384+R465+R483</f>
        <v>558.74245397000004</v>
      </c>
      <c r="S132" s="210"/>
      <c r="T132" s="212">
        <f>T133+T279+T307+T326+T384+T465+T483</f>
        <v>242.24436400000002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87</v>
      </c>
      <c r="AT132" s="214" t="s">
        <v>78</v>
      </c>
      <c r="AU132" s="214" t="s">
        <v>79</v>
      </c>
      <c r="AY132" s="213" t="s">
        <v>140</v>
      </c>
      <c r="BK132" s="215">
        <f>BK133+BK279+BK307+BK326+BK384+BK465+BK483</f>
        <v>0</v>
      </c>
    </row>
    <row r="133" s="12" customFormat="1" ht="22.8" customHeight="1">
      <c r="A133" s="12"/>
      <c r="B133" s="202"/>
      <c r="C133" s="203"/>
      <c r="D133" s="204" t="s">
        <v>78</v>
      </c>
      <c r="E133" s="216" t="s">
        <v>87</v>
      </c>
      <c r="F133" s="216" t="s">
        <v>141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SUM(P134:P278)</f>
        <v>0</v>
      </c>
      <c r="Q133" s="210"/>
      <c r="R133" s="211">
        <f>SUM(R134:R278)</f>
        <v>193.14990700000004</v>
      </c>
      <c r="S133" s="210"/>
      <c r="T133" s="212">
        <f>SUM(T134:T278)</f>
        <v>230.23350000000002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87</v>
      </c>
      <c r="AT133" s="214" t="s">
        <v>78</v>
      </c>
      <c r="AU133" s="214" t="s">
        <v>87</v>
      </c>
      <c r="AY133" s="213" t="s">
        <v>140</v>
      </c>
      <c r="BK133" s="215">
        <f>SUM(BK134:BK278)</f>
        <v>0</v>
      </c>
    </row>
    <row r="134" s="2" customFormat="1" ht="16.5" customHeight="1">
      <c r="A134" s="38"/>
      <c r="B134" s="39"/>
      <c r="C134" s="218" t="s">
        <v>87</v>
      </c>
      <c r="D134" s="218" t="s">
        <v>142</v>
      </c>
      <c r="E134" s="219" t="s">
        <v>143</v>
      </c>
      <c r="F134" s="220" t="s">
        <v>144</v>
      </c>
      <c r="G134" s="221" t="s">
        <v>145</v>
      </c>
      <c r="H134" s="222">
        <v>70.653000000000006</v>
      </c>
      <c r="I134" s="223"/>
      <c r="J134" s="224">
        <f>ROUND(I134*H134,2)</f>
        <v>0</v>
      </c>
      <c r="K134" s="220" t="s">
        <v>146</v>
      </c>
      <c r="L134" s="225"/>
      <c r="M134" s="226" t="s">
        <v>1</v>
      </c>
      <c r="N134" s="227" t="s">
        <v>44</v>
      </c>
      <c r="O134" s="91"/>
      <c r="P134" s="228">
        <f>O134*H134</f>
        <v>0</v>
      </c>
      <c r="Q134" s="228">
        <v>1</v>
      </c>
      <c r="R134" s="228">
        <f>Q134*H134</f>
        <v>70.653000000000006</v>
      </c>
      <c r="S134" s="228">
        <v>0</v>
      </c>
      <c r="T134" s="22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0" t="s">
        <v>147</v>
      </c>
      <c r="AT134" s="230" t="s">
        <v>142</v>
      </c>
      <c r="AU134" s="230" t="s">
        <v>89</v>
      </c>
      <c r="AY134" s="17" t="s">
        <v>140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7" t="s">
        <v>87</v>
      </c>
      <c r="BK134" s="231">
        <f>ROUND(I134*H134,2)</f>
        <v>0</v>
      </c>
      <c r="BL134" s="17" t="s">
        <v>148</v>
      </c>
      <c r="BM134" s="230" t="s">
        <v>899</v>
      </c>
    </row>
    <row r="135" s="2" customFormat="1">
      <c r="A135" s="38"/>
      <c r="B135" s="39"/>
      <c r="C135" s="40"/>
      <c r="D135" s="232" t="s">
        <v>150</v>
      </c>
      <c r="E135" s="40"/>
      <c r="F135" s="233" t="s">
        <v>144</v>
      </c>
      <c r="G135" s="40"/>
      <c r="H135" s="40"/>
      <c r="I135" s="234"/>
      <c r="J135" s="40"/>
      <c r="K135" s="40"/>
      <c r="L135" s="44"/>
      <c r="M135" s="235"/>
      <c r="N135" s="236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150</v>
      </c>
      <c r="AU135" s="17" t="s">
        <v>89</v>
      </c>
    </row>
    <row r="136" s="13" customFormat="1">
      <c r="A136" s="13"/>
      <c r="B136" s="237"/>
      <c r="C136" s="238"/>
      <c r="D136" s="232" t="s">
        <v>151</v>
      </c>
      <c r="E136" s="239" t="s">
        <v>1</v>
      </c>
      <c r="F136" s="240" t="s">
        <v>900</v>
      </c>
      <c r="G136" s="238"/>
      <c r="H136" s="241">
        <v>1.815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151</v>
      </c>
      <c r="AU136" s="247" t="s">
        <v>89</v>
      </c>
      <c r="AV136" s="13" t="s">
        <v>89</v>
      </c>
      <c r="AW136" s="13" t="s">
        <v>33</v>
      </c>
      <c r="AX136" s="13" t="s">
        <v>79</v>
      </c>
      <c r="AY136" s="247" t="s">
        <v>140</v>
      </c>
    </row>
    <row r="137" s="13" customFormat="1">
      <c r="A137" s="13"/>
      <c r="B137" s="237"/>
      <c r="C137" s="238"/>
      <c r="D137" s="232" t="s">
        <v>151</v>
      </c>
      <c r="E137" s="239" t="s">
        <v>1</v>
      </c>
      <c r="F137" s="240" t="s">
        <v>901</v>
      </c>
      <c r="G137" s="238"/>
      <c r="H137" s="241">
        <v>0.82499999999999996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151</v>
      </c>
      <c r="AU137" s="247" t="s">
        <v>89</v>
      </c>
      <c r="AV137" s="13" t="s">
        <v>89</v>
      </c>
      <c r="AW137" s="13" t="s">
        <v>33</v>
      </c>
      <c r="AX137" s="13" t="s">
        <v>79</v>
      </c>
      <c r="AY137" s="247" t="s">
        <v>140</v>
      </c>
    </row>
    <row r="138" s="13" customFormat="1">
      <c r="A138" s="13"/>
      <c r="B138" s="237"/>
      <c r="C138" s="238"/>
      <c r="D138" s="232" t="s">
        <v>151</v>
      </c>
      <c r="E138" s="239" t="s">
        <v>1</v>
      </c>
      <c r="F138" s="240" t="s">
        <v>902</v>
      </c>
      <c r="G138" s="238"/>
      <c r="H138" s="241">
        <v>68.013000000000005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151</v>
      </c>
      <c r="AU138" s="247" t="s">
        <v>89</v>
      </c>
      <c r="AV138" s="13" t="s">
        <v>89</v>
      </c>
      <c r="AW138" s="13" t="s">
        <v>33</v>
      </c>
      <c r="AX138" s="13" t="s">
        <v>79</v>
      </c>
      <c r="AY138" s="247" t="s">
        <v>140</v>
      </c>
    </row>
    <row r="139" s="14" customFormat="1">
      <c r="A139" s="14"/>
      <c r="B139" s="248"/>
      <c r="C139" s="249"/>
      <c r="D139" s="232" t="s">
        <v>151</v>
      </c>
      <c r="E139" s="250" t="s">
        <v>1</v>
      </c>
      <c r="F139" s="251" t="s">
        <v>154</v>
      </c>
      <c r="G139" s="249"/>
      <c r="H139" s="252">
        <v>70.653000000000006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8" t="s">
        <v>151</v>
      </c>
      <c r="AU139" s="258" t="s">
        <v>89</v>
      </c>
      <c r="AV139" s="14" t="s">
        <v>148</v>
      </c>
      <c r="AW139" s="14" t="s">
        <v>33</v>
      </c>
      <c r="AX139" s="14" t="s">
        <v>87</v>
      </c>
      <c r="AY139" s="258" t="s">
        <v>140</v>
      </c>
    </row>
    <row r="140" s="2" customFormat="1" ht="16.5" customHeight="1">
      <c r="A140" s="38"/>
      <c r="B140" s="39"/>
      <c r="C140" s="259" t="s">
        <v>89</v>
      </c>
      <c r="D140" s="259" t="s">
        <v>155</v>
      </c>
      <c r="E140" s="260" t="s">
        <v>903</v>
      </c>
      <c r="F140" s="261" t="s">
        <v>904</v>
      </c>
      <c r="G140" s="262" t="s">
        <v>227</v>
      </c>
      <c r="H140" s="263">
        <v>2</v>
      </c>
      <c r="I140" s="264"/>
      <c r="J140" s="265">
        <f>ROUND(I140*H140,2)</f>
        <v>0</v>
      </c>
      <c r="K140" s="261" t="s">
        <v>159</v>
      </c>
      <c r="L140" s="44"/>
      <c r="M140" s="266" t="s">
        <v>1</v>
      </c>
      <c r="N140" s="267" t="s">
        <v>44</v>
      </c>
      <c r="O140" s="91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0" t="s">
        <v>148</v>
      </c>
      <c r="AT140" s="230" t="s">
        <v>155</v>
      </c>
      <c r="AU140" s="230" t="s">
        <v>89</v>
      </c>
      <c r="AY140" s="17" t="s">
        <v>140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7" t="s">
        <v>87</v>
      </c>
      <c r="BK140" s="231">
        <f>ROUND(I140*H140,2)</f>
        <v>0</v>
      </c>
      <c r="BL140" s="17" t="s">
        <v>148</v>
      </c>
      <c r="BM140" s="230" t="s">
        <v>905</v>
      </c>
    </row>
    <row r="141" s="2" customFormat="1">
      <c r="A141" s="38"/>
      <c r="B141" s="39"/>
      <c r="C141" s="40"/>
      <c r="D141" s="232" t="s">
        <v>150</v>
      </c>
      <c r="E141" s="40"/>
      <c r="F141" s="233" t="s">
        <v>906</v>
      </c>
      <c r="G141" s="40"/>
      <c r="H141" s="40"/>
      <c r="I141" s="234"/>
      <c r="J141" s="40"/>
      <c r="K141" s="40"/>
      <c r="L141" s="44"/>
      <c r="M141" s="235"/>
      <c r="N141" s="236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150</v>
      </c>
      <c r="AU141" s="17" t="s">
        <v>89</v>
      </c>
    </row>
    <row r="142" s="2" customFormat="1" ht="16.5" customHeight="1">
      <c r="A142" s="38"/>
      <c r="B142" s="39"/>
      <c r="C142" s="259" t="s">
        <v>163</v>
      </c>
      <c r="D142" s="259" t="s">
        <v>155</v>
      </c>
      <c r="E142" s="260" t="s">
        <v>907</v>
      </c>
      <c r="F142" s="261" t="s">
        <v>908</v>
      </c>
      <c r="G142" s="262" t="s">
        <v>227</v>
      </c>
      <c r="H142" s="263">
        <v>1</v>
      </c>
      <c r="I142" s="264"/>
      <c r="J142" s="265">
        <f>ROUND(I142*H142,2)</f>
        <v>0</v>
      </c>
      <c r="K142" s="261" t="s">
        <v>159</v>
      </c>
      <c r="L142" s="44"/>
      <c r="M142" s="266" t="s">
        <v>1</v>
      </c>
      <c r="N142" s="267" t="s">
        <v>44</v>
      </c>
      <c r="O142" s="91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0" t="s">
        <v>148</v>
      </c>
      <c r="AT142" s="230" t="s">
        <v>155</v>
      </c>
      <c r="AU142" s="230" t="s">
        <v>89</v>
      </c>
      <c r="AY142" s="17" t="s">
        <v>140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7" t="s">
        <v>87</v>
      </c>
      <c r="BK142" s="231">
        <f>ROUND(I142*H142,2)</f>
        <v>0</v>
      </c>
      <c r="BL142" s="17" t="s">
        <v>148</v>
      </c>
      <c r="BM142" s="230" t="s">
        <v>909</v>
      </c>
    </row>
    <row r="143" s="2" customFormat="1">
      <c r="A143" s="38"/>
      <c r="B143" s="39"/>
      <c r="C143" s="40"/>
      <c r="D143" s="232" t="s">
        <v>150</v>
      </c>
      <c r="E143" s="40"/>
      <c r="F143" s="233" t="s">
        <v>910</v>
      </c>
      <c r="G143" s="40"/>
      <c r="H143" s="40"/>
      <c r="I143" s="234"/>
      <c r="J143" s="40"/>
      <c r="K143" s="40"/>
      <c r="L143" s="44"/>
      <c r="M143" s="235"/>
      <c r="N143" s="236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150</v>
      </c>
      <c r="AU143" s="17" t="s">
        <v>89</v>
      </c>
    </row>
    <row r="144" s="2" customFormat="1" ht="16.5" customHeight="1">
      <c r="A144" s="38"/>
      <c r="B144" s="39"/>
      <c r="C144" s="259" t="s">
        <v>148</v>
      </c>
      <c r="D144" s="259" t="s">
        <v>155</v>
      </c>
      <c r="E144" s="260" t="s">
        <v>911</v>
      </c>
      <c r="F144" s="261" t="s">
        <v>912</v>
      </c>
      <c r="G144" s="262" t="s">
        <v>227</v>
      </c>
      <c r="H144" s="263">
        <v>2</v>
      </c>
      <c r="I144" s="264"/>
      <c r="J144" s="265">
        <f>ROUND(I144*H144,2)</f>
        <v>0</v>
      </c>
      <c r="K144" s="261" t="s">
        <v>159</v>
      </c>
      <c r="L144" s="44"/>
      <c r="M144" s="266" t="s">
        <v>1</v>
      </c>
      <c r="N144" s="267" t="s">
        <v>44</v>
      </c>
      <c r="O144" s="91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0" t="s">
        <v>148</v>
      </c>
      <c r="AT144" s="230" t="s">
        <v>155</v>
      </c>
      <c r="AU144" s="230" t="s">
        <v>89</v>
      </c>
      <c r="AY144" s="17" t="s">
        <v>140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7" t="s">
        <v>87</v>
      </c>
      <c r="BK144" s="231">
        <f>ROUND(I144*H144,2)</f>
        <v>0</v>
      </c>
      <c r="BL144" s="17" t="s">
        <v>148</v>
      </c>
      <c r="BM144" s="230" t="s">
        <v>913</v>
      </c>
    </row>
    <row r="145" s="2" customFormat="1">
      <c r="A145" s="38"/>
      <c r="B145" s="39"/>
      <c r="C145" s="40"/>
      <c r="D145" s="232" t="s">
        <v>150</v>
      </c>
      <c r="E145" s="40"/>
      <c r="F145" s="233" t="s">
        <v>914</v>
      </c>
      <c r="G145" s="40"/>
      <c r="H145" s="40"/>
      <c r="I145" s="234"/>
      <c r="J145" s="40"/>
      <c r="K145" s="40"/>
      <c r="L145" s="44"/>
      <c r="M145" s="235"/>
      <c r="N145" s="236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150</v>
      </c>
      <c r="AU145" s="17" t="s">
        <v>89</v>
      </c>
    </row>
    <row r="146" s="2" customFormat="1" ht="16.5" customHeight="1">
      <c r="A146" s="38"/>
      <c r="B146" s="39"/>
      <c r="C146" s="259" t="s">
        <v>174</v>
      </c>
      <c r="D146" s="259" t="s">
        <v>155</v>
      </c>
      <c r="E146" s="260" t="s">
        <v>915</v>
      </c>
      <c r="F146" s="261" t="s">
        <v>916</v>
      </c>
      <c r="G146" s="262" t="s">
        <v>227</v>
      </c>
      <c r="H146" s="263">
        <v>1</v>
      </c>
      <c r="I146" s="264"/>
      <c r="J146" s="265">
        <f>ROUND(I146*H146,2)</f>
        <v>0</v>
      </c>
      <c r="K146" s="261" t="s">
        <v>159</v>
      </c>
      <c r="L146" s="44"/>
      <c r="M146" s="266" t="s">
        <v>1</v>
      </c>
      <c r="N146" s="267" t="s">
        <v>44</v>
      </c>
      <c r="O146" s="91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0" t="s">
        <v>148</v>
      </c>
      <c r="AT146" s="230" t="s">
        <v>155</v>
      </c>
      <c r="AU146" s="230" t="s">
        <v>89</v>
      </c>
      <c r="AY146" s="17" t="s">
        <v>140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7" t="s">
        <v>87</v>
      </c>
      <c r="BK146" s="231">
        <f>ROUND(I146*H146,2)</f>
        <v>0</v>
      </c>
      <c r="BL146" s="17" t="s">
        <v>148</v>
      </c>
      <c r="BM146" s="230" t="s">
        <v>917</v>
      </c>
    </row>
    <row r="147" s="2" customFormat="1">
      <c r="A147" s="38"/>
      <c r="B147" s="39"/>
      <c r="C147" s="40"/>
      <c r="D147" s="232" t="s">
        <v>150</v>
      </c>
      <c r="E147" s="40"/>
      <c r="F147" s="233" t="s">
        <v>918</v>
      </c>
      <c r="G147" s="40"/>
      <c r="H147" s="40"/>
      <c r="I147" s="234"/>
      <c r="J147" s="40"/>
      <c r="K147" s="40"/>
      <c r="L147" s="44"/>
      <c r="M147" s="235"/>
      <c r="N147" s="236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150</v>
      </c>
      <c r="AU147" s="17" t="s">
        <v>89</v>
      </c>
    </row>
    <row r="148" s="2" customFormat="1" ht="16.5" customHeight="1">
      <c r="A148" s="38"/>
      <c r="B148" s="39"/>
      <c r="C148" s="259" t="s">
        <v>180</v>
      </c>
      <c r="D148" s="259" t="s">
        <v>155</v>
      </c>
      <c r="E148" s="260" t="s">
        <v>156</v>
      </c>
      <c r="F148" s="261" t="s">
        <v>157</v>
      </c>
      <c r="G148" s="262" t="s">
        <v>158</v>
      </c>
      <c r="H148" s="263">
        <v>10.1</v>
      </c>
      <c r="I148" s="264"/>
      <c r="J148" s="265">
        <f>ROUND(I148*H148,2)</f>
        <v>0</v>
      </c>
      <c r="K148" s="261" t="s">
        <v>159</v>
      </c>
      <c r="L148" s="44"/>
      <c r="M148" s="266" t="s">
        <v>1</v>
      </c>
      <c r="N148" s="267" t="s">
        <v>44</v>
      </c>
      <c r="O148" s="91"/>
      <c r="P148" s="228">
        <f>O148*H148</f>
        <v>0</v>
      </c>
      <c r="Q148" s="228">
        <v>0</v>
      </c>
      <c r="R148" s="228">
        <f>Q148*H148</f>
        <v>0</v>
      </c>
      <c r="S148" s="228">
        <v>0.26000000000000001</v>
      </c>
      <c r="T148" s="229">
        <f>S148*H148</f>
        <v>2.6259999999999999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0" t="s">
        <v>148</v>
      </c>
      <c r="AT148" s="230" t="s">
        <v>155</v>
      </c>
      <c r="AU148" s="230" t="s">
        <v>89</v>
      </c>
      <c r="AY148" s="17" t="s">
        <v>140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7" t="s">
        <v>87</v>
      </c>
      <c r="BK148" s="231">
        <f>ROUND(I148*H148,2)</f>
        <v>0</v>
      </c>
      <c r="BL148" s="17" t="s">
        <v>148</v>
      </c>
      <c r="BM148" s="230" t="s">
        <v>919</v>
      </c>
    </row>
    <row r="149" s="2" customFormat="1">
      <c r="A149" s="38"/>
      <c r="B149" s="39"/>
      <c r="C149" s="40"/>
      <c r="D149" s="232" t="s">
        <v>150</v>
      </c>
      <c r="E149" s="40"/>
      <c r="F149" s="233" t="s">
        <v>161</v>
      </c>
      <c r="G149" s="40"/>
      <c r="H149" s="40"/>
      <c r="I149" s="234"/>
      <c r="J149" s="40"/>
      <c r="K149" s="40"/>
      <c r="L149" s="44"/>
      <c r="M149" s="235"/>
      <c r="N149" s="236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150</v>
      </c>
      <c r="AU149" s="17" t="s">
        <v>89</v>
      </c>
    </row>
    <row r="150" s="13" customFormat="1">
      <c r="A150" s="13"/>
      <c r="B150" s="237"/>
      <c r="C150" s="238"/>
      <c r="D150" s="232" t="s">
        <v>151</v>
      </c>
      <c r="E150" s="239" t="s">
        <v>1</v>
      </c>
      <c r="F150" s="240" t="s">
        <v>920</v>
      </c>
      <c r="G150" s="238"/>
      <c r="H150" s="241">
        <v>10.1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151</v>
      </c>
      <c r="AU150" s="247" t="s">
        <v>89</v>
      </c>
      <c r="AV150" s="13" t="s">
        <v>89</v>
      </c>
      <c r="AW150" s="13" t="s">
        <v>33</v>
      </c>
      <c r="AX150" s="13" t="s">
        <v>87</v>
      </c>
      <c r="AY150" s="247" t="s">
        <v>140</v>
      </c>
    </row>
    <row r="151" s="2" customFormat="1" ht="21.75" customHeight="1">
      <c r="A151" s="38"/>
      <c r="B151" s="39"/>
      <c r="C151" s="259" t="s">
        <v>187</v>
      </c>
      <c r="D151" s="259" t="s">
        <v>155</v>
      </c>
      <c r="E151" s="260" t="s">
        <v>921</v>
      </c>
      <c r="F151" s="261" t="s">
        <v>922</v>
      </c>
      <c r="G151" s="262" t="s">
        <v>158</v>
      </c>
      <c r="H151" s="263">
        <v>92.799999999999997</v>
      </c>
      <c r="I151" s="264"/>
      <c r="J151" s="265">
        <f>ROUND(I151*H151,2)</f>
        <v>0</v>
      </c>
      <c r="K151" s="261" t="s">
        <v>159</v>
      </c>
      <c r="L151" s="44"/>
      <c r="M151" s="266" t="s">
        <v>1</v>
      </c>
      <c r="N151" s="267" t="s">
        <v>44</v>
      </c>
      <c r="O151" s="91"/>
      <c r="P151" s="228">
        <f>O151*H151</f>
        <v>0</v>
      </c>
      <c r="Q151" s="228">
        <v>0</v>
      </c>
      <c r="R151" s="228">
        <f>Q151*H151</f>
        <v>0</v>
      </c>
      <c r="S151" s="228">
        <v>0.29499999999999998</v>
      </c>
      <c r="T151" s="229">
        <f>S151*H151</f>
        <v>27.375999999999998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0" t="s">
        <v>148</v>
      </c>
      <c r="AT151" s="230" t="s">
        <v>155</v>
      </c>
      <c r="AU151" s="230" t="s">
        <v>89</v>
      </c>
      <c r="AY151" s="17" t="s">
        <v>140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7" t="s">
        <v>87</v>
      </c>
      <c r="BK151" s="231">
        <f>ROUND(I151*H151,2)</f>
        <v>0</v>
      </c>
      <c r="BL151" s="17" t="s">
        <v>148</v>
      </c>
      <c r="BM151" s="230" t="s">
        <v>923</v>
      </c>
    </row>
    <row r="152" s="2" customFormat="1">
      <c r="A152" s="38"/>
      <c r="B152" s="39"/>
      <c r="C152" s="40"/>
      <c r="D152" s="232" t="s">
        <v>150</v>
      </c>
      <c r="E152" s="40"/>
      <c r="F152" s="233" t="s">
        <v>924</v>
      </c>
      <c r="G152" s="40"/>
      <c r="H152" s="40"/>
      <c r="I152" s="234"/>
      <c r="J152" s="40"/>
      <c r="K152" s="40"/>
      <c r="L152" s="44"/>
      <c r="M152" s="235"/>
      <c r="N152" s="236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150</v>
      </c>
      <c r="AU152" s="17" t="s">
        <v>89</v>
      </c>
    </row>
    <row r="153" s="13" customFormat="1">
      <c r="A153" s="13"/>
      <c r="B153" s="237"/>
      <c r="C153" s="238"/>
      <c r="D153" s="232" t="s">
        <v>151</v>
      </c>
      <c r="E153" s="239" t="s">
        <v>1</v>
      </c>
      <c r="F153" s="240" t="s">
        <v>925</v>
      </c>
      <c r="G153" s="238"/>
      <c r="H153" s="241">
        <v>92.799999999999997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151</v>
      </c>
      <c r="AU153" s="247" t="s">
        <v>89</v>
      </c>
      <c r="AV153" s="13" t="s">
        <v>89</v>
      </c>
      <c r="AW153" s="13" t="s">
        <v>33</v>
      </c>
      <c r="AX153" s="13" t="s">
        <v>87</v>
      </c>
      <c r="AY153" s="247" t="s">
        <v>140</v>
      </c>
    </row>
    <row r="154" s="2" customFormat="1" ht="16.5" customHeight="1">
      <c r="A154" s="38"/>
      <c r="B154" s="39"/>
      <c r="C154" s="259" t="s">
        <v>147</v>
      </c>
      <c r="D154" s="259" t="s">
        <v>155</v>
      </c>
      <c r="E154" s="260" t="s">
        <v>169</v>
      </c>
      <c r="F154" s="261" t="s">
        <v>170</v>
      </c>
      <c r="G154" s="262" t="s">
        <v>158</v>
      </c>
      <c r="H154" s="263">
        <v>159</v>
      </c>
      <c r="I154" s="264"/>
      <c r="J154" s="265">
        <f>ROUND(I154*H154,2)</f>
        <v>0</v>
      </c>
      <c r="K154" s="261" t="s">
        <v>159</v>
      </c>
      <c r="L154" s="44"/>
      <c r="M154" s="266" t="s">
        <v>1</v>
      </c>
      <c r="N154" s="267" t="s">
        <v>44</v>
      </c>
      <c r="O154" s="91"/>
      <c r="P154" s="228">
        <f>O154*H154</f>
        <v>0</v>
      </c>
      <c r="Q154" s="228">
        <v>0</v>
      </c>
      <c r="R154" s="228">
        <f>Q154*H154</f>
        <v>0</v>
      </c>
      <c r="S154" s="228">
        <v>0.33000000000000002</v>
      </c>
      <c r="T154" s="229">
        <f>S154*H154</f>
        <v>52.470000000000006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0" t="s">
        <v>148</v>
      </c>
      <c r="AT154" s="230" t="s">
        <v>155</v>
      </c>
      <c r="AU154" s="230" t="s">
        <v>89</v>
      </c>
      <c r="AY154" s="17" t="s">
        <v>140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7" t="s">
        <v>87</v>
      </c>
      <c r="BK154" s="231">
        <f>ROUND(I154*H154,2)</f>
        <v>0</v>
      </c>
      <c r="BL154" s="17" t="s">
        <v>148</v>
      </c>
      <c r="BM154" s="230" t="s">
        <v>926</v>
      </c>
    </row>
    <row r="155" s="2" customFormat="1">
      <c r="A155" s="38"/>
      <c r="B155" s="39"/>
      <c r="C155" s="40"/>
      <c r="D155" s="232" t="s">
        <v>150</v>
      </c>
      <c r="E155" s="40"/>
      <c r="F155" s="233" t="s">
        <v>172</v>
      </c>
      <c r="G155" s="40"/>
      <c r="H155" s="40"/>
      <c r="I155" s="234"/>
      <c r="J155" s="40"/>
      <c r="K155" s="40"/>
      <c r="L155" s="44"/>
      <c r="M155" s="235"/>
      <c r="N155" s="236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150</v>
      </c>
      <c r="AU155" s="17" t="s">
        <v>89</v>
      </c>
    </row>
    <row r="156" s="13" customFormat="1">
      <c r="A156" s="13"/>
      <c r="B156" s="237"/>
      <c r="C156" s="238"/>
      <c r="D156" s="232" t="s">
        <v>151</v>
      </c>
      <c r="E156" s="239" t="s">
        <v>1</v>
      </c>
      <c r="F156" s="240" t="s">
        <v>927</v>
      </c>
      <c r="G156" s="238"/>
      <c r="H156" s="241">
        <v>159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151</v>
      </c>
      <c r="AU156" s="247" t="s">
        <v>89</v>
      </c>
      <c r="AV156" s="13" t="s">
        <v>89</v>
      </c>
      <c r="AW156" s="13" t="s">
        <v>33</v>
      </c>
      <c r="AX156" s="13" t="s">
        <v>87</v>
      </c>
      <c r="AY156" s="247" t="s">
        <v>140</v>
      </c>
    </row>
    <row r="157" s="2" customFormat="1" ht="16.5" customHeight="1">
      <c r="A157" s="38"/>
      <c r="B157" s="39"/>
      <c r="C157" s="259" t="s">
        <v>201</v>
      </c>
      <c r="D157" s="259" t="s">
        <v>155</v>
      </c>
      <c r="E157" s="260" t="s">
        <v>175</v>
      </c>
      <c r="F157" s="261" t="s">
        <v>176</v>
      </c>
      <c r="G157" s="262" t="s">
        <v>158</v>
      </c>
      <c r="H157" s="263">
        <v>512.89999999999998</v>
      </c>
      <c r="I157" s="264"/>
      <c r="J157" s="265">
        <f>ROUND(I157*H157,2)</f>
        <v>0</v>
      </c>
      <c r="K157" s="261" t="s">
        <v>159</v>
      </c>
      <c r="L157" s="44"/>
      <c r="M157" s="266" t="s">
        <v>1</v>
      </c>
      <c r="N157" s="267" t="s">
        <v>44</v>
      </c>
      <c r="O157" s="91"/>
      <c r="P157" s="228">
        <f>O157*H157</f>
        <v>0</v>
      </c>
      <c r="Q157" s="228">
        <v>6.9999999999999994E-05</v>
      </c>
      <c r="R157" s="228">
        <f>Q157*H157</f>
        <v>0.035902999999999997</v>
      </c>
      <c r="S157" s="228">
        <v>0.11500000000000001</v>
      </c>
      <c r="T157" s="229">
        <f>S157*H157</f>
        <v>58.983499999999999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0" t="s">
        <v>148</v>
      </c>
      <c r="AT157" s="230" t="s">
        <v>155</v>
      </c>
      <c r="AU157" s="230" t="s">
        <v>89</v>
      </c>
      <c r="AY157" s="17" t="s">
        <v>140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7" t="s">
        <v>87</v>
      </c>
      <c r="BK157" s="231">
        <f>ROUND(I157*H157,2)</f>
        <v>0</v>
      </c>
      <c r="BL157" s="17" t="s">
        <v>148</v>
      </c>
      <c r="BM157" s="230" t="s">
        <v>928</v>
      </c>
    </row>
    <row r="158" s="2" customFormat="1">
      <c r="A158" s="38"/>
      <c r="B158" s="39"/>
      <c r="C158" s="40"/>
      <c r="D158" s="232" t="s">
        <v>150</v>
      </c>
      <c r="E158" s="40"/>
      <c r="F158" s="233" t="s">
        <v>178</v>
      </c>
      <c r="G158" s="40"/>
      <c r="H158" s="40"/>
      <c r="I158" s="234"/>
      <c r="J158" s="40"/>
      <c r="K158" s="40"/>
      <c r="L158" s="44"/>
      <c r="M158" s="235"/>
      <c r="N158" s="236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150</v>
      </c>
      <c r="AU158" s="17" t="s">
        <v>89</v>
      </c>
    </row>
    <row r="159" s="13" customFormat="1">
      <c r="A159" s="13"/>
      <c r="B159" s="237"/>
      <c r="C159" s="238"/>
      <c r="D159" s="232" t="s">
        <v>151</v>
      </c>
      <c r="E159" s="239" t="s">
        <v>1</v>
      </c>
      <c r="F159" s="240" t="s">
        <v>929</v>
      </c>
      <c r="G159" s="238"/>
      <c r="H159" s="241">
        <v>512.89999999999998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151</v>
      </c>
      <c r="AU159" s="247" t="s">
        <v>89</v>
      </c>
      <c r="AV159" s="13" t="s">
        <v>89</v>
      </c>
      <c r="AW159" s="13" t="s">
        <v>33</v>
      </c>
      <c r="AX159" s="13" t="s">
        <v>87</v>
      </c>
      <c r="AY159" s="247" t="s">
        <v>140</v>
      </c>
    </row>
    <row r="160" s="2" customFormat="1" ht="16.5" customHeight="1">
      <c r="A160" s="38"/>
      <c r="B160" s="39"/>
      <c r="C160" s="259" t="s">
        <v>211</v>
      </c>
      <c r="D160" s="259" t="s">
        <v>155</v>
      </c>
      <c r="E160" s="260" t="s">
        <v>181</v>
      </c>
      <c r="F160" s="261" t="s">
        <v>182</v>
      </c>
      <c r="G160" s="262" t="s">
        <v>183</v>
      </c>
      <c r="H160" s="263">
        <v>305</v>
      </c>
      <c r="I160" s="264"/>
      <c r="J160" s="265">
        <f>ROUND(I160*H160,2)</f>
        <v>0</v>
      </c>
      <c r="K160" s="261" t="s">
        <v>159</v>
      </c>
      <c r="L160" s="44"/>
      <c r="M160" s="266" t="s">
        <v>1</v>
      </c>
      <c r="N160" s="267" t="s">
        <v>44</v>
      </c>
      <c r="O160" s="91"/>
      <c r="P160" s="228">
        <f>O160*H160</f>
        <v>0</v>
      </c>
      <c r="Q160" s="228">
        <v>0</v>
      </c>
      <c r="R160" s="228">
        <f>Q160*H160</f>
        <v>0</v>
      </c>
      <c r="S160" s="228">
        <v>0.28999999999999998</v>
      </c>
      <c r="T160" s="229">
        <f>S160*H160</f>
        <v>88.449999999999989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0" t="s">
        <v>148</v>
      </c>
      <c r="AT160" s="230" t="s">
        <v>155</v>
      </c>
      <c r="AU160" s="230" t="s">
        <v>89</v>
      </c>
      <c r="AY160" s="17" t="s">
        <v>140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7" t="s">
        <v>87</v>
      </c>
      <c r="BK160" s="231">
        <f>ROUND(I160*H160,2)</f>
        <v>0</v>
      </c>
      <c r="BL160" s="17" t="s">
        <v>148</v>
      </c>
      <c r="BM160" s="230" t="s">
        <v>930</v>
      </c>
    </row>
    <row r="161" s="2" customFormat="1">
      <c r="A161" s="38"/>
      <c r="B161" s="39"/>
      <c r="C161" s="40"/>
      <c r="D161" s="232" t="s">
        <v>150</v>
      </c>
      <c r="E161" s="40"/>
      <c r="F161" s="233" t="s">
        <v>185</v>
      </c>
      <c r="G161" s="40"/>
      <c r="H161" s="40"/>
      <c r="I161" s="234"/>
      <c r="J161" s="40"/>
      <c r="K161" s="40"/>
      <c r="L161" s="44"/>
      <c r="M161" s="235"/>
      <c r="N161" s="236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150</v>
      </c>
      <c r="AU161" s="17" t="s">
        <v>89</v>
      </c>
    </row>
    <row r="162" s="13" customFormat="1">
      <c r="A162" s="13"/>
      <c r="B162" s="237"/>
      <c r="C162" s="238"/>
      <c r="D162" s="232" t="s">
        <v>151</v>
      </c>
      <c r="E162" s="239" t="s">
        <v>1</v>
      </c>
      <c r="F162" s="240" t="s">
        <v>931</v>
      </c>
      <c r="G162" s="238"/>
      <c r="H162" s="241">
        <v>305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151</v>
      </c>
      <c r="AU162" s="247" t="s">
        <v>89</v>
      </c>
      <c r="AV162" s="13" t="s">
        <v>89</v>
      </c>
      <c r="AW162" s="13" t="s">
        <v>33</v>
      </c>
      <c r="AX162" s="13" t="s">
        <v>87</v>
      </c>
      <c r="AY162" s="247" t="s">
        <v>140</v>
      </c>
    </row>
    <row r="163" s="2" customFormat="1" ht="16.5" customHeight="1">
      <c r="A163" s="38"/>
      <c r="B163" s="39"/>
      <c r="C163" s="259" t="s">
        <v>217</v>
      </c>
      <c r="D163" s="259" t="s">
        <v>155</v>
      </c>
      <c r="E163" s="260" t="s">
        <v>188</v>
      </c>
      <c r="F163" s="261" t="s">
        <v>189</v>
      </c>
      <c r="G163" s="262" t="s">
        <v>183</v>
      </c>
      <c r="H163" s="263">
        <v>8.1999999999999993</v>
      </c>
      <c r="I163" s="264"/>
      <c r="J163" s="265">
        <f>ROUND(I163*H163,2)</f>
        <v>0</v>
      </c>
      <c r="K163" s="261" t="s">
        <v>159</v>
      </c>
      <c r="L163" s="44"/>
      <c r="M163" s="266" t="s">
        <v>1</v>
      </c>
      <c r="N163" s="267" t="s">
        <v>44</v>
      </c>
      <c r="O163" s="91"/>
      <c r="P163" s="228">
        <f>O163*H163</f>
        <v>0</v>
      </c>
      <c r="Q163" s="228">
        <v>0</v>
      </c>
      <c r="R163" s="228">
        <f>Q163*H163</f>
        <v>0</v>
      </c>
      <c r="S163" s="228">
        <v>0.040000000000000001</v>
      </c>
      <c r="T163" s="229">
        <f>S163*H163</f>
        <v>0.32799999999999996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0" t="s">
        <v>148</v>
      </c>
      <c r="AT163" s="230" t="s">
        <v>155</v>
      </c>
      <c r="AU163" s="230" t="s">
        <v>89</v>
      </c>
      <c r="AY163" s="17" t="s">
        <v>140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7" t="s">
        <v>87</v>
      </c>
      <c r="BK163" s="231">
        <f>ROUND(I163*H163,2)</f>
        <v>0</v>
      </c>
      <c r="BL163" s="17" t="s">
        <v>148</v>
      </c>
      <c r="BM163" s="230" t="s">
        <v>932</v>
      </c>
    </row>
    <row r="164" s="2" customFormat="1">
      <c r="A164" s="38"/>
      <c r="B164" s="39"/>
      <c r="C164" s="40"/>
      <c r="D164" s="232" t="s">
        <v>150</v>
      </c>
      <c r="E164" s="40"/>
      <c r="F164" s="233" t="s">
        <v>191</v>
      </c>
      <c r="G164" s="40"/>
      <c r="H164" s="40"/>
      <c r="I164" s="234"/>
      <c r="J164" s="40"/>
      <c r="K164" s="40"/>
      <c r="L164" s="44"/>
      <c r="M164" s="235"/>
      <c r="N164" s="236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150</v>
      </c>
      <c r="AU164" s="17" t="s">
        <v>89</v>
      </c>
    </row>
    <row r="165" s="13" customFormat="1">
      <c r="A165" s="13"/>
      <c r="B165" s="237"/>
      <c r="C165" s="238"/>
      <c r="D165" s="232" t="s">
        <v>151</v>
      </c>
      <c r="E165" s="239" t="s">
        <v>1</v>
      </c>
      <c r="F165" s="240" t="s">
        <v>933</v>
      </c>
      <c r="G165" s="238"/>
      <c r="H165" s="241">
        <v>8.1999999999999993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151</v>
      </c>
      <c r="AU165" s="247" t="s">
        <v>89</v>
      </c>
      <c r="AV165" s="13" t="s">
        <v>89</v>
      </c>
      <c r="AW165" s="13" t="s">
        <v>33</v>
      </c>
      <c r="AX165" s="13" t="s">
        <v>87</v>
      </c>
      <c r="AY165" s="247" t="s">
        <v>140</v>
      </c>
    </row>
    <row r="166" s="2" customFormat="1" ht="16.5" customHeight="1">
      <c r="A166" s="38"/>
      <c r="B166" s="39"/>
      <c r="C166" s="259" t="s">
        <v>224</v>
      </c>
      <c r="D166" s="259" t="s">
        <v>155</v>
      </c>
      <c r="E166" s="260" t="s">
        <v>193</v>
      </c>
      <c r="F166" s="261" t="s">
        <v>194</v>
      </c>
      <c r="G166" s="262" t="s">
        <v>158</v>
      </c>
      <c r="H166" s="263">
        <v>549.60000000000002</v>
      </c>
      <c r="I166" s="264"/>
      <c r="J166" s="265">
        <f>ROUND(I166*H166,2)</f>
        <v>0</v>
      </c>
      <c r="K166" s="261" t="s">
        <v>159</v>
      </c>
      <c r="L166" s="44"/>
      <c r="M166" s="266" t="s">
        <v>1</v>
      </c>
      <c r="N166" s="267" t="s">
        <v>44</v>
      </c>
      <c r="O166" s="91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0" t="s">
        <v>148</v>
      </c>
      <c r="AT166" s="230" t="s">
        <v>155</v>
      </c>
      <c r="AU166" s="230" t="s">
        <v>89</v>
      </c>
      <c r="AY166" s="17" t="s">
        <v>140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7" t="s">
        <v>87</v>
      </c>
      <c r="BK166" s="231">
        <f>ROUND(I166*H166,2)</f>
        <v>0</v>
      </c>
      <c r="BL166" s="17" t="s">
        <v>148</v>
      </c>
      <c r="BM166" s="230" t="s">
        <v>934</v>
      </c>
    </row>
    <row r="167" s="2" customFormat="1">
      <c r="A167" s="38"/>
      <c r="B167" s="39"/>
      <c r="C167" s="40"/>
      <c r="D167" s="232" t="s">
        <v>150</v>
      </c>
      <c r="E167" s="40"/>
      <c r="F167" s="233" t="s">
        <v>196</v>
      </c>
      <c r="G167" s="40"/>
      <c r="H167" s="40"/>
      <c r="I167" s="234"/>
      <c r="J167" s="40"/>
      <c r="K167" s="40"/>
      <c r="L167" s="44"/>
      <c r="M167" s="235"/>
      <c r="N167" s="236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150</v>
      </c>
      <c r="AU167" s="17" t="s">
        <v>89</v>
      </c>
    </row>
    <row r="168" s="13" customFormat="1">
      <c r="A168" s="13"/>
      <c r="B168" s="237"/>
      <c r="C168" s="238"/>
      <c r="D168" s="232" t="s">
        <v>151</v>
      </c>
      <c r="E168" s="239" t="s">
        <v>1</v>
      </c>
      <c r="F168" s="240" t="s">
        <v>935</v>
      </c>
      <c r="G168" s="238"/>
      <c r="H168" s="241">
        <v>167.40000000000001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151</v>
      </c>
      <c r="AU168" s="247" t="s">
        <v>89</v>
      </c>
      <c r="AV168" s="13" t="s">
        <v>89</v>
      </c>
      <c r="AW168" s="13" t="s">
        <v>33</v>
      </c>
      <c r="AX168" s="13" t="s">
        <v>79</v>
      </c>
      <c r="AY168" s="247" t="s">
        <v>140</v>
      </c>
    </row>
    <row r="169" s="13" customFormat="1">
      <c r="A169" s="13"/>
      <c r="B169" s="237"/>
      <c r="C169" s="238"/>
      <c r="D169" s="232" t="s">
        <v>151</v>
      </c>
      <c r="E169" s="239" t="s">
        <v>1</v>
      </c>
      <c r="F169" s="240" t="s">
        <v>936</v>
      </c>
      <c r="G169" s="238"/>
      <c r="H169" s="241">
        <v>294.10000000000002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151</v>
      </c>
      <c r="AU169" s="247" t="s">
        <v>89</v>
      </c>
      <c r="AV169" s="13" t="s">
        <v>89</v>
      </c>
      <c r="AW169" s="13" t="s">
        <v>33</v>
      </c>
      <c r="AX169" s="13" t="s">
        <v>79</v>
      </c>
      <c r="AY169" s="247" t="s">
        <v>140</v>
      </c>
    </row>
    <row r="170" s="13" customFormat="1">
      <c r="A170" s="13"/>
      <c r="B170" s="237"/>
      <c r="C170" s="238"/>
      <c r="D170" s="232" t="s">
        <v>151</v>
      </c>
      <c r="E170" s="239" t="s">
        <v>1</v>
      </c>
      <c r="F170" s="240" t="s">
        <v>937</v>
      </c>
      <c r="G170" s="238"/>
      <c r="H170" s="241">
        <v>78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151</v>
      </c>
      <c r="AU170" s="247" t="s">
        <v>89</v>
      </c>
      <c r="AV170" s="13" t="s">
        <v>89</v>
      </c>
      <c r="AW170" s="13" t="s">
        <v>33</v>
      </c>
      <c r="AX170" s="13" t="s">
        <v>79</v>
      </c>
      <c r="AY170" s="247" t="s">
        <v>140</v>
      </c>
    </row>
    <row r="171" s="13" customFormat="1">
      <c r="A171" s="13"/>
      <c r="B171" s="237"/>
      <c r="C171" s="238"/>
      <c r="D171" s="232" t="s">
        <v>151</v>
      </c>
      <c r="E171" s="239" t="s">
        <v>1</v>
      </c>
      <c r="F171" s="240" t="s">
        <v>938</v>
      </c>
      <c r="G171" s="238"/>
      <c r="H171" s="241">
        <v>10.1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7" t="s">
        <v>151</v>
      </c>
      <c r="AU171" s="247" t="s">
        <v>89</v>
      </c>
      <c r="AV171" s="13" t="s">
        <v>89</v>
      </c>
      <c r="AW171" s="13" t="s">
        <v>33</v>
      </c>
      <c r="AX171" s="13" t="s">
        <v>79</v>
      </c>
      <c r="AY171" s="247" t="s">
        <v>140</v>
      </c>
    </row>
    <row r="172" s="14" customFormat="1">
      <c r="A172" s="14"/>
      <c r="B172" s="248"/>
      <c r="C172" s="249"/>
      <c r="D172" s="232" t="s">
        <v>151</v>
      </c>
      <c r="E172" s="250" t="s">
        <v>1</v>
      </c>
      <c r="F172" s="251" t="s">
        <v>154</v>
      </c>
      <c r="G172" s="249"/>
      <c r="H172" s="252">
        <v>549.60000000000002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8" t="s">
        <v>151</v>
      </c>
      <c r="AU172" s="258" t="s">
        <v>89</v>
      </c>
      <c r="AV172" s="14" t="s">
        <v>148</v>
      </c>
      <c r="AW172" s="14" t="s">
        <v>33</v>
      </c>
      <c r="AX172" s="14" t="s">
        <v>87</v>
      </c>
      <c r="AY172" s="258" t="s">
        <v>140</v>
      </c>
    </row>
    <row r="173" s="2" customFormat="1" ht="21.75" customHeight="1">
      <c r="A173" s="38"/>
      <c r="B173" s="39"/>
      <c r="C173" s="259" t="s">
        <v>229</v>
      </c>
      <c r="D173" s="259" t="s">
        <v>155</v>
      </c>
      <c r="E173" s="260" t="s">
        <v>202</v>
      </c>
      <c r="F173" s="261" t="s">
        <v>203</v>
      </c>
      <c r="G173" s="262" t="s">
        <v>204</v>
      </c>
      <c r="H173" s="263">
        <v>180.72200000000001</v>
      </c>
      <c r="I173" s="264"/>
      <c r="J173" s="265">
        <f>ROUND(I173*H173,2)</f>
        <v>0</v>
      </c>
      <c r="K173" s="261" t="s">
        <v>159</v>
      </c>
      <c r="L173" s="44"/>
      <c r="M173" s="266" t="s">
        <v>1</v>
      </c>
      <c r="N173" s="267" t="s">
        <v>44</v>
      </c>
      <c r="O173" s="91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0" t="s">
        <v>148</v>
      </c>
      <c r="AT173" s="230" t="s">
        <v>155</v>
      </c>
      <c r="AU173" s="230" t="s">
        <v>89</v>
      </c>
      <c r="AY173" s="17" t="s">
        <v>140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7" t="s">
        <v>87</v>
      </c>
      <c r="BK173" s="231">
        <f>ROUND(I173*H173,2)</f>
        <v>0</v>
      </c>
      <c r="BL173" s="17" t="s">
        <v>148</v>
      </c>
      <c r="BM173" s="230" t="s">
        <v>939</v>
      </c>
    </row>
    <row r="174" s="2" customFormat="1">
      <c r="A174" s="38"/>
      <c r="B174" s="39"/>
      <c r="C174" s="40"/>
      <c r="D174" s="232" t="s">
        <v>150</v>
      </c>
      <c r="E174" s="40"/>
      <c r="F174" s="233" t="s">
        <v>206</v>
      </c>
      <c r="G174" s="40"/>
      <c r="H174" s="40"/>
      <c r="I174" s="234"/>
      <c r="J174" s="40"/>
      <c r="K174" s="40"/>
      <c r="L174" s="44"/>
      <c r="M174" s="235"/>
      <c r="N174" s="236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150</v>
      </c>
      <c r="AU174" s="17" t="s">
        <v>89</v>
      </c>
    </row>
    <row r="175" s="13" customFormat="1">
      <c r="A175" s="13"/>
      <c r="B175" s="237"/>
      <c r="C175" s="238"/>
      <c r="D175" s="232" t="s">
        <v>151</v>
      </c>
      <c r="E175" s="239" t="s">
        <v>1</v>
      </c>
      <c r="F175" s="240" t="s">
        <v>940</v>
      </c>
      <c r="G175" s="238"/>
      <c r="H175" s="241">
        <v>16.989999999999998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151</v>
      </c>
      <c r="AU175" s="247" t="s">
        <v>89</v>
      </c>
      <c r="AV175" s="13" t="s">
        <v>89</v>
      </c>
      <c r="AW175" s="13" t="s">
        <v>33</v>
      </c>
      <c r="AX175" s="13" t="s">
        <v>79</v>
      </c>
      <c r="AY175" s="247" t="s">
        <v>140</v>
      </c>
    </row>
    <row r="176" s="13" customFormat="1">
      <c r="A176" s="13"/>
      <c r="B176" s="237"/>
      <c r="C176" s="238"/>
      <c r="D176" s="232" t="s">
        <v>151</v>
      </c>
      <c r="E176" s="239" t="s">
        <v>1</v>
      </c>
      <c r="F176" s="240" t="s">
        <v>941</v>
      </c>
      <c r="G176" s="238"/>
      <c r="H176" s="241">
        <v>53.244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151</v>
      </c>
      <c r="AU176" s="247" t="s">
        <v>89</v>
      </c>
      <c r="AV176" s="13" t="s">
        <v>89</v>
      </c>
      <c r="AW176" s="13" t="s">
        <v>33</v>
      </c>
      <c r="AX176" s="13" t="s">
        <v>79</v>
      </c>
      <c r="AY176" s="247" t="s">
        <v>140</v>
      </c>
    </row>
    <row r="177" s="13" customFormat="1">
      <c r="A177" s="13"/>
      <c r="B177" s="237"/>
      <c r="C177" s="238"/>
      <c r="D177" s="232" t="s">
        <v>151</v>
      </c>
      <c r="E177" s="239" t="s">
        <v>1</v>
      </c>
      <c r="F177" s="240" t="s">
        <v>942</v>
      </c>
      <c r="G177" s="238"/>
      <c r="H177" s="241">
        <v>16.713000000000001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151</v>
      </c>
      <c r="AU177" s="247" t="s">
        <v>89</v>
      </c>
      <c r="AV177" s="13" t="s">
        <v>89</v>
      </c>
      <c r="AW177" s="13" t="s">
        <v>33</v>
      </c>
      <c r="AX177" s="13" t="s">
        <v>79</v>
      </c>
      <c r="AY177" s="247" t="s">
        <v>140</v>
      </c>
    </row>
    <row r="178" s="13" customFormat="1">
      <c r="A178" s="13"/>
      <c r="B178" s="237"/>
      <c r="C178" s="238"/>
      <c r="D178" s="232" t="s">
        <v>151</v>
      </c>
      <c r="E178" s="239" t="s">
        <v>1</v>
      </c>
      <c r="F178" s="240" t="s">
        <v>943</v>
      </c>
      <c r="G178" s="238"/>
      <c r="H178" s="241">
        <v>93.775000000000006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151</v>
      </c>
      <c r="AU178" s="247" t="s">
        <v>89</v>
      </c>
      <c r="AV178" s="13" t="s">
        <v>89</v>
      </c>
      <c r="AW178" s="13" t="s">
        <v>33</v>
      </c>
      <c r="AX178" s="13" t="s">
        <v>79</v>
      </c>
      <c r="AY178" s="247" t="s">
        <v>140</v>
      </c>
    </row>
    <row r="179" s="14" customFormat="1">
      <c r="A179" s="14"/>
      <c r="B179" s="248"/>
      <c r="C179" s="249"/>
      <c r="D179" s="232" t="s">
        <v>151</v>
      </c>
      <c r="E179" s="250" t="s">
        <v>1</v>
      </c>
      <c r="F179" s="251" t="s">
        <v>154</v>
      </c>
      <c r="G179" s="249"/>
      <c r="H179" s="252">
        <v>180.72200000000001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8" t="s">
        <v>151</v>
      </c>
      <c r="AU179" s="258" t="s">
        <v>89</v>
      </c>
      <c r="AV179" s="14" t="s">
        <v>148</v>
      </c>
      <c r="AW179" s="14" t="s">
        <v>33</v>
      </c>
      <c r="AX179" s="14" t="s">
        <v>87</v>
      </c>
      <c r="AY179" s="258" t="s">
        <v>140</v>
      </c>
    </row>
    <row r="180" s="2" customFormat="1" ht="16.5" customHeight="1">
      <c r="A180" s="38"/>
      <c r="B180" s="39"/>
      <c r="C180" s="259" t="s">
        <v>233</v>
      </c>
      <c r="D180" s="259" t="s">
        <v>155</v>
      </c>
      <c r="E180" s="260" t="s">
        <v>212</v>
      </c>
      <c r="F180" s="261" t="s">
        <v>213</v>
      </c>
      <c r="G180" s="262" t="s">
        <v>204</v>
      </c>
      <c r="H180" s="263">
        <v>36.850000000000001</v>
      </c>
      <c r="I180" s="264"/>
      <c r="J180" s="265">
        <f>ROUND(I180*H180,2)</f>
        <v>0</v>
      </c>
      <c r="K180" s="261" t="s">
        <v>159</v>
      </c>
      <c r="L180" s="44"/>
      <c r="M180" s="266" t="s">
        <v>1</v>
      </c>
      <c r="N180" s="267" t="s">
        <v>44</v>
      </c>
      <c r="O180" s="91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0" t="s">
        <v>148</v>
      </c>
      <c r="AT180" s="230" t="s">
        <v>155</v>
      </c>
      <c r="AU180" s="230" t="s">
        <v>89</v>
      </c>
      <c r="AY180" s="17" t="s">
        <v>140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7" t="s">
        <v>87</v>
      </c>
      <c r="BK180" s="231">
        <f>ROUND(I180*H180,2)</f>
        <v>0</v>
      </c>
      <c r="BL180" s="17" t="s">
        <v>148</v>
      </c>
      <c r="BM180" s="230" t="s">
        <v>944</v>
      </c>
    </row>
    <row r="181" s="2" customFormat="1">
      <c r="A181" s="38"/>
      <c r="B181" s="39"/>
      <c r="C181" s="40"/>
      <c r="D181" s="232" t="s">
        <v>150</v>
      </c>
      <c r="E181" s="40"/>
      <c r="F181" s="233" t="s">
        <v>215</v>
      </c>
      <c r="G181" s="40"/>
      <c r="H181" s="40"/>
      <c r="I181" s="234"/>
      <c r="J181" s="40"/>
      <c r="K181" s="40"/>
      <c r="L181" s="44"/>
      <c r="M181" s="235"/>
      <c r="N181" s="236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150</v>
      </c>
      <c r="AU181" s="17" t="s">
        <v>89</v>
      </c>
    </row>
    <row r="182" s="13" customFormat="1">
      <c r="A182" s="13"/>
      <c r="B182" s="237"/>
      <c r="C182" s="238"/>
      <c r="D182" s="232" t="s">
        <v>151</v>
      </c>
      <c r="E182" s="239" t="s">
        <v>1</v>
      </c>
      <c r="F182" s="240" t="s">
        <v>945</v>
      </c>
      <c r="G182" s="238"/>
      <c r="H182" s="241">
        <v>36.850000000000001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151</v>
      </c>
      <c r="AU182" s="247" t="s">
        <v>89</v>
      </c>
      <c r="AV182" s="13" t="s">
        <v>89</v>
      </c>
      <c r="AW182" s="13" t="s">
        <v>33</v>
      </c>
      <c r="AX182" s="13" t="s">
        <v>87</v>
      </c>
      <c r="AY182" s="247" t="s">
        <v>140</v>
      </c>
    </row>
    <row r="183" s="2" customFormat="1" ht="16.5" customHeight="1">
      <c r="A183" s="38"/>
      <c r="B183" s="39"/>
      <c r="C183" s="259" t="s">
        <v>8</v>
      </c>
      <c r="D183" s="259" t="s">
        <v>155</v>
      </c>
      <c r="E183" s="260" t="s">
        <v>218</v>
      </c>
      <c r="F183" s="261" t="s">
        <v>219</v>
      </c>
      <c r="G183" s="262" t="s">
        <v>204</v>
      </c>
      <c r="H183" s="263">
        <v>10.898999999999999</v>
      </c>
      <c r="I183" s="264"/>
      <c r="J183" s="265">
        <f>ROUND(I183*H183,2)</f>
        <v>0</v>
      </c>
      <c r="K183" s="261" t="s">
        <v>146</v>
      </c>
      <c r="L183" s="44"/>
      <c r="M183" s="266" t="s">
        <v>1</v>
      </c>
      <c r="N183" s="267" t="s">
        <v>44</v>
      </c>
      <c r="O183" s="91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0" t="s">
        <v>148</v>
      </c>
      <c r="AT183" s="230" t="s">
        <v>155</v>
      </c>
      <c r="AU183" s="230" t="s">
        <v>89</v>
      </c>
      <c r="AY183" s="17" t="s">
        <v>140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7" t="s">
        <v>87</v>
      </c>
      <c r="BK183" s="231">
        <f>ROUND(I183*H183,2)</f>
        <v>0</v>
      </c>
      <c r="BL183" s="17" t="s">
        <v>148</v>
      </c>
      <c r="BM183" s="230" t="s">
        <v>946</v>
      </c>
    </row>
    <row r="184" s="2" customFormat="1">
      <c r="A184" s="38"/>
      <c r="B184" s="39"/>
      <c r="C184" s="40"/>
      <c r="D184" s="232" t="s">
        <v>150</v>
      </c>
      <c r="E184" s="40"/>
      <c r="F184" s="233" t="s">
        <v>221</v>
      </c>
      <c r="G184" s="40"/>
      <c r="H184" s="40"/>
      <c r="I184" s="234"/>
      <c r="J184" s="40"/>
      <c r="K184" s="40"/>
      <c r="L184" s="44"/>
      <c r="M184" s="235"/>
      <c r="N184" s="236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150</v>
      </c>
      <c r="AU184" s="17" t="s">
        <v>89</v>
      </c>
    </row>
    <row r="185" s="13" customFormat="1">
      <c r="A185" s="13"/>
      <c r="B185" s="237"/>
      <c r="C185" s="238"/>
      <c r="D185" s="232" t="s">
        <v>151</v>
      </c>
      <c r="E185" s="239" t="s">
        <v>1</v>
      </c>
      <c r="F185" s="240" t="s">
        <v>947</v>
      </c>
      <c r="G185" s="238"/>
      <c r="H185" s="241">
        <v>0.71799999999999997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151</v>
      </c>
      <c r="AU185" s="247" t="s">
        <v>89</v>
      </c>
      <c r="AV185" s="13" t="s">
        <v>89</v>
      </c>
      <c r="AW185" s="13" t="s">
        <v>33</v>
      </c>
      <c r="AX185" s="13" t="s">
        <v>79</v>
      </c>
      <c r="AY185" s="247" t="s">
        <v>140</v>
      </c>
    </row>
    <row r="186" s="13" customFormat="1">
      <c r="A186" s="13"/>
      <c r="B186" s="237"/>
      <c r="C186" s="238"/>
      <c r="D186" s="232" t="s">
        <v>151</v>
      </c>
      <c r="E186" s="239" t="s">
        <v>1</v>
      </c>
      <c r="F186" s="240" t="s">
        <v>948</v>
      </c>
      <c r="G186" s="238"/>
      <c r="H186" s="241">
        <v>5.5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151</v>
      </c>
      <c r="AU186" s="247" t="s">
        <v>89</v>
      </c>
      <c r="AV186" s="13" t="s">
        <v>89</v>
      </c>
      <c r="AW186" s="13" t="s">
        <v>33</v>
      </c>
      <c r="AX186" s="13" t="s">
        <v>79</v>
      </c>
      <c r="AY186" s="247" t="s">
        <v>140</v>
      </c>
    </row>
    <row r="187" s="13" customFormat="1">
      <c r="A187" s="13"/>
      <c r="B187" s="237"/>
      <c r="C187" s="238"/>
      <c r="D187" s="232" t="s">
        <v>151</v>
      </c>
      <c r="E187" s="239" t="s">
        <v>1</v>
      </c>
      <c r="F187" s="240" t="s">
        <v>949</v>
      </c>
      <c r="G187" s="238"/>
      <c r="H187" s="241">
        <v>0.5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151</v>
      </c>
      <c r="AU187" s="247" t="s">
        <v>89</v>
      </c>
      <c r="AV187" s="13" t="s">
        <v>89</v>
      </c>
      <c r="AW187" s="13" t="s">
        <v>33</v>
      </c>
      <c r="AX187" s="13" t="s">
        <v>79</v>
      </c>
      <c r="AY187" s="247" t="s">
        <v>140</v>
      </c>
    </row>
    <row r="188" s="13" customFormat="1">
      <c r="A188" s="13"/>
      <c r="B188" s="237"/>
      <c r="C188" s="238"/>
      <c r="D188" s="232" t="s">
        <v>151</v>
      </c>
      <c r="E188" s="239" t="s">
        <v>1</v>
      </c>
      <c r="F188" s="240" t="s">
        <v>950</v>
      </c>
      <c r="G188" s="238"/>
      <c r="H188" s="241">
        <v>4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151</v>
      </c>
      <c r="AU188" s="247" t="s">
        <v>89</v>
      </c>
      <c r="AV188" s="13" t="s">
        <v>89</v>
      </c>
      <c r="AW188" s="13" t="s">
        <v>33</v>
      </c>
      <c r="AX188" s="13" t="s">
        <v>79</v>
      </c>
      <c r="AY188" s="247" t="s">
        <v>140</v>
      </c>
    </row>
    <row r="189" s="13" customFormat="1">
      <c r="A189" s="13"/>
      <c r="B189" s="237"/>
      <c r="C189" s="238"/>
      <c r="D189" s="232" t="s">
        <v>151</v>
      </c>
      <c r="E189" s="239" t="s">
        <v>1</v>
      </c>
      <c r="F189" s="240" t="s">
        <v>951</v>
      </c>
      <c r="G189" s="238"/>
      <c r="H189" s="241">
        <v>0.18099999999999999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151</v>
      </c>
      <c r="AU189" s="247" t="s">
        <v>89</v>
      </c>
      <c r="AV189" s="13" t="s">
        <v>89</v>
      </c>
      <c r="AW189" s="13" t="s">
        <v>33</v>
      </c>
      <c r="AX189" s="13" t="s">
        <v>79</v>
      </c>
      <c r="AY189" s="247" t="s">
        <v>140</v>
      </c>
    </row>
    <row r="190" s="14" customFormat="1">
      <c r="A190" s="14"/>
      <c r="B190" s="248"/>
      <c r="C190" s="249"/>
      <c r="D190" s="232" t="s">
        <v>151</v>
      </c>
      <c r="E190" s="250" t="s">
        <v>1</v>
      </c>
      <c r="F190" s="251" t="s">
        <v>154</v>
      </c>
      <c r="G190" s="249"/>
      <c r="H190" s="252">
        <v>10.898999999999999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8" t="s">
        <v>151</v>
      </c>
      <c r="AU190" s="258" t="s">
        <v>89</v>
      </c>
      <c r="AV190" s="14" t="s">
        <v>148</v>
      </c>
      <c r="AW190" s="14" t="s">
        <v>33</v>
      </c>
      <c r="AX190" s="14" t="s">
        <v>87</v>
      </c>
      <c r="AY190" s="258" t="s">
        <v>140</v>
      </c>
    </row>
    <row r="191" s="2" customFormat="1" ht="16.5" customHeight="1">
      <c r="A191" s="38"/>
      <c r="B191" s="39"/>
      <c r="C191" s="218" t="s">
        <v>242</v>
      </c>
      <c r="D191" s="218" t="s">
        <v>142</v>
      </c>
      <c r="E191" s="219" t="s">
        <v>225</v>
      </c>
      <c r="F191" s="220" t="s">
        <v>226</v>
      </c>
      <c r="G191" s="221" t="s">
        <v>227</v>
      </c>
      <c r="H191" s="222">
        <v>1</v>
      </c>
      <c r="I191" s="223"/>
      <c r="J191" s="224">
        <f>ROUND(I191*H191,2)</f>
        <v>0</v>
      </c>
      <c r="K191" s="220" t="s">
        <v>1</v>
      </c>
      <c r="L191" s="225"/>
      <c r="M191" s="226" t="s">
        <v>1</v>
      </c>
      <c r="N191" s="227" t="s">
        <v>44</v>
      </c>
      <c r="O191" s="91"/>
      <c r="P191" s="228">
        <f>O191*H191</f>
        <v>0</v>
      </c>
      <c r="Q191" s="228">
        <v>0.040000000000000001</v>
      </c>
      <c r="R191" s="228">
        <f>Q191*H191</f>
        <v>0.040000000000000001</v>
      </c>
      <c r="S191" s="228">
        <v>0</v>
      </c>
      <c r="T191" s="22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0" t="s">
        <v>147</v>
      </c>
      <c r="AT191" s="230" t="s">
        <v>142</v>
      </c>
      <c r="AU191" s="230" t="s">
        <v>89</v>
      </c>
      <c r="AY191" s="17" t="s">
        <v>140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7" t="s">
        <v>87</v>
      </c>
      <c r="BK191" s="231">
        <f>ROUND(I191*H191,2)</f>
        <v>0</v>
      </c>
      <c r="BL191" s="17" t="s">
        <v>148</v>
      </c>
      <c r="BM191" s="230" t="s">
        <v>952</v>
      </c>
    </row>
    <row r="192" s="2" customFormat="1" ht="16.5" customHeight="1">
      <c r="A192" s="38"/>
      <c r="B192" s="39"/>
      <c r="C192" s="218" t="s">
        <v>247</v>
      </c>
      <c r="D192" s="218" t="s">
        <v>142</v>
      </c>
      <c r="E192" s="219" t="s">
        <v>234</v>
      </c>
      <c r="F192" s="220" t="s">
        <v>235</v>
      </c>
      <c r="G192" s="221" t="s">
        <v>227</v>
      </c>
      <c r="H192" s="222">
        <v>3</v>
      </c>
      <c r="I192" s="223"/>
      <c r="J192" s="224">
        <f>ROUND(I192*H192,2)</f>
        <v>0</v>
      </c>
      <c r="K192" s="220" t="s">
        <v>146</v>
      </c>
      <c r="L192" s="225"/>
      <c r="M192" s="226" t="s">
        <v>1</v>
      </c>
      <c r="N192" s="227" t="s">
        <v>44</v>
      </c>
      <c r="O192" s="91"/>
      <c r="P192" s="228">
        <f>O192*H192</f>
        <v>0</v>
      </c>
      <c r="Q192" s="228">
        <v>0.0047200000000000002</v>
      </c>
      <c r="R192" s="228">
        <f>Q192*H192</f>
        <v>0.014160000000000001</v>
      </c>
      <c r="S192" s="228">
        <v>0</v>
      </c>
      <c r="T192" s="22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0" t="s">
        <v>147</v>
      </c>
      <c r="AT192" s="230" t="s">
        <v>142</v>
      </c>
      <c r="AU192" s="230" t="s">
        <v>89</v>
      </c>
      <c r="AY192" s="17" t="s">
        <v>140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7" t="s">
        <v>87</v>
      </c>
      <c r="BK192" s="231">
        <f>ROUND(I192*H192,2)</f>
        <v>0</v>
      </c>
      <c r="BL192" s="17" t="s">
        <v>148</v>
      </c>
      <c r="BM192" s="230" t="s">
        <v>953</v>
      </c>
    </row>
    <row r="193" s="2" customFormat="1">
      <c r="A193" s="38"/>
      <c r="B193" s="39"/>
      <c r="C193" s="40"/>
      <c r="D193" s="232" t="s">
        <v>150</v>
      </c>
      <c r="E193" s="40"/>
      <c r="F193" s="233" t="s">
        <v>235</v>
      </c>
      <c r="G193" s="40"/>
      <c r="H193" s="40"/>
      <c r="I193" s="234"/>
      <c r="J193" s="40"/>
      <c r="K193" s="40"/>
      <c r="L193" s="44"/>
      <c r="M193" s="235"/>
      <c r="N193" s="236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150</v>
      </c>
      <c r="AU193" s="17" t="s">
        <v>89</v>
      </c>
    </row>
    <row r="194" s="13" customFormat="1">
      <c r="A194" s="13"/>
      <c r="B194" s="237"/>
      <c r="C194" s="238"/>
      <c r="D194" s="232" t="s">
        <v>151</v>
      </c>
      <c r="E194" s="239" t="s">
        <v>1</v>
      </c>
      <c r="F194" s="240" t="s">
        <v>163</v>
      </c>
      <c r="G194" s="238"/>
      <c r="H194" s="241">
        <v>3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151</v>
      </c>
      <c r="AU194" s="247" t="s">
        <v>89</v>
      </c>
      <c r="AV194" s="13" t="s">
        <v>89</v>
      </c>
      <c r="AW194" s="13" t="s">
        <v>33</v>
      </c>
      <c r="AX194" s="13" t="s">
        <v>87</v>
      </c>
      <c r="AY194" s="247" t="s">
        <v>140</v>
      </c>
    </row>
    <row r="195" s="2" customFormat="1" ht="16.5" customHeight="1">
      <c r="A195" s="38"/>
      <c r="B195" s="39"/>
      <c r="C195" s="218" t="s">
        <v>255</v>
      </c>
      <c r="D195" s="218" t="s">
        <v>142</v>
      </c>
      <c r="E195" s="219" t="s">
        <v>238</v>
      </c>
      <c r="F195" s="220" t="s">
        <v>239</v>
      </c>
      <c r="G195" s="221" t="s">
        <v>204</v>
      </c>
      <c r="H195" s="222">
        <v>2.6000000000000001</v>
      </c>
      <c r="I195" s="223"/>
      <c r="J195" s="224">
        <f>ROUND(I195*H195,2)</f>
        <v>0</v>
      </c>
      <c r="K195" s="220" t="s">
        <v>146</v>
      </c>
      <c r="L195" s="225"/>
      <c r="M195" s="226" t="s">
        <v>1</v>
      </c>
      <c r="N195" s="227" t="s">
        <v>44</v>
      </c>
      <c r="O195" s="91"/>
      <c r="P195" s="228">
        <f>O195*H195</f>
        <v>0</v>
      </c>
      <c r="Q195" s="228">
        <v>0.20000000000000001</v>
      </c>
      <c r="R195" s="228">
        <f>Q195*H195</f>
        <v>0.52000000000000002</v>
      </c>
      <c r="S195" s="228">
        <v>0</v>
      </c>
      <c r="T195" s="22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0" t="s">
        <v>147</v>
      </c>
      <c r="AT195" s="230" t="s">
        <v>142</v>
      </c>
      <c r="AU195" s="230" t="s">
        <v>89</v>
      </c>
      <c r="AY195" s="17" t="s">
        <v>140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7" t="s">
        <v>87</v>
      </c>
      <c r="BK195" s="231">
        <f>ROUND(I195*H195,2)</f>
        <v>0</v>
      </c>
      <c r="BL195" s="17" t="s">
        <v>148</v>
      </c>
      <c r="BM195" s="230" t="s">
        <v>954</v>
      </c>
    </row>
    <row r="196" s="2" customFormat="1">
      <c r="A196" s="38"/>
      <c r="B196" s="39"/>
      <c r="C196" s="40"/>
      <c r="D196" s="232" t="s">
        <v>150</v>
      </c>
      <c r="E196" s="40"/>
      <c r="F196" s="233" t="s">
        <v>239</v>
      </c>
      <c r="G196" s="40"/>
      <c r="H196" s="40"/>
      <c r="I196" s="234"/>
      <c r="J196" s="40"/>
      <c r="K196" s="40"/>
      <c r="L196" s="44"/>
      <c r="M196" s="235"/>
      <c r="N196" s="236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150</v>
      </c>
      <c r="AU196" s="17" t="s">
        <v>89</v>
      </c>
    </row>
    <row r="197" s="13" customFormat="1">
      <c r="A197" s="13"/>
      <c r="B197" s="237"/>
      <c r="C197" s="238"/>
      <c r="D197" s="232" t="s">
        <v>151</v>
      </c>
      <c r="E197" s="239" t="s">
        <v>1</v>
      </c>
      <c r="F197" s="240" t="s">
        <v>955</v>
      </c>
      <c r="G197" s="238"/>
      <c r="H197" s="241">
        <v>2.2000000000000002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151</v>
      </c>
      <c r="AU197" s="247" t="s">
        <v>89</v>
      </c>
      <c r="AV197" s="13" t="s">
        <v>89</v>
      </c>
      <c r="AW197" s="13" t="s">
        <v>33</v>
      </c>
      <c r="AX197" s="13" t="s">
        <v>79</v>
      </c>
      <c r="AY197" s="247" t="s">
        <v>140</v>
      </c>
    </row>
    <row r="198" s="13" customFormat="1">
      <c r="A198" s="13"/>
      <c r="B198" s="237"/>
      <c r="C198" s="238"/>
      <c r="D198" s="232" t="s">
        <v>151</v>
      </c>
      <c r="E198" s="239" t="s">
        <v>1</v>
      </c>
      <c r="F198" s="240" t="s">
        <v>956</v>
      </c>
      <c r="G198" s="238"/>
      <c r="H198" s="241">
        <v>0.40000000000000002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151</v>
      </c>
      <c r="AU198" s="247" t="s">
        <v>89</v>
      </c>
      <c r="AV198" s="13" t="s">
        <v>89</v>
      </c>
      <c r="AW198" s="13" t="s">
        <v>33</v>
      </c>
      <c r="AX198" s="13" t="s">
        <v>79</v>
      </c>
      <c r="AY198" s="247" t="s">
        <v>140</v>
      </c>
    </row>
    <row r="199" s="14" customFormat="1">
      <c r="A199" s="14"/>
      <c r="B199" s="248"/>
      <c r="C199" s="249"/>
      <c r="D199" s="232" t="s">
        <v>151</v>
      </c>
      <c r="E199" s="250" t="s">
        <v>1</v>
      </c>
      <c r="F199" s="251" t="s">
        <v>154</v>
      </c>
      <c r="G199" s="249"/>
      <c r="H199" s="252">
        <v>2.6000000000000001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8" t="s">
        <v>151</v>
      </c>
      <c r="AU199" s="258" t="s">
        <v>89</v>
      </c>
      <c r="AV199" s="14" t="s">
        <v>148</v>
      </c>
      <c r="AW199" s="14" t="s">
        <v>33</v>
      </c>
      <c r="AX199" s="14" t="s">
        <v>87</v>
      </c>
      <c r="AY199" s="258" t="s">
        <v>140</v>
      </c>
    </row>
    <row r="200" s="2" customFormat="1" ht="16.5" customHeight="1">
      <c r="A200" s="38"/>
      <c r="B200" s="39"/>
      <c r="C200" s="218" t="s">
        <v>262</v>
      </c>
      <c r="D200" s="218" t="s">
        <v>142</v>
      </c>
      <c r="E200" s="219" t="s">
        <v>243</v>
      </c>
      <c r="F200" s="220" t="s">
        <v>244</v>
      </c>
      <c r="G200" s="221" t="s">
        <v>158</v>
      </c>
      <c r="H200" s="222">
        <v>1.5</v>
      </c>
      <c r="I200" s="223"/>
      <c r="J200" s="224">
        <f>ROUND(I200*H200,2)</f>
        <v>0</v>
      </c>
      <c r="K200" s="220" t="s">
        <v>146</v>
      </c>
      <c r="L200" s="225"/>
      <c r="M200" s="226" t="s">
        <v>1</v>
      </c>
      <c r="N200" s="227" t="s">
        <v>44</v>
      </c>
      <c r="O200" s="91"/>
      <c r="P200" s="228">
        <f>O200*H200</f>
        <v>0</v>
      </c>
      <c r="Q200" s="228">
        <v>0.00040000000000000002</v>
      </c>
      <c r="R200" s="228">
        <f>Q200*H200</f>
        <v>0.00060000000000000006</v>
      </c>
      <c r="S200" s="228">
        <v>0</v>
      </c>
      <c r="T200" s="22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0" t="s">
        <v>147</v>
      </c>
      <c r="AT200" s="230" t="s">
        <v>142</v>
      </c>
      <c r="AU200" s="230" t="s">
        <v>89</v>
      </c>
      <c r="AY200" s="17" t="s">
        <v>140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7" t="s">
        <v>87</v>
      </c>
      <c r="BK200" s="231">
        <f>ROUND(I200*H200,2)</f>
        <v>0</v>
      </c>
      <c r="BL200" s="17" t="s">
        <v>148</v>
      </c>
      <c r="BM200" s="230" t="s">
        <v>957</v>
      </c>
    </row>
    <row r="201" s="2" customFormat="1">
      <c r="A201" s="38"/>
      <c r="B201" s="39"/>
      <c r="C201" s="40"/>
      <c r="D201" s="232" t="s">
        <v>150</v>
      </c>
      <c r="E201" s="40"/>
      <c r="F201" s="233" t="s">
        <v>244</v>
      </c>
      <c r="G201" s="40"/>
      <c r="H201" s="40"/>
      <c r="I201" s="234"/>
      <c r="J201" s="40"/>
      <c r="K201" s="40"/>
      <c r="L201" s="44"/>
      <c r="M201" s="235"/>
      <c r="N201" s="236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150</v>
      </c>
      <c r="AU201" s="17" t="s">
        <v>89</v>
      </c>
    </row>
    <row r="202" s="13" customFormat="1">
      <c r="A202" s="13"/>
      <c r="B202" s="237"/>
      <c r="C202" s="238"/>
      <c r="D202" s="232" t="s">
        <v>151</v>
      </c>
      <c r="E202" s="239" t="s">
        <v>1</v>
      </c>
      <c r="F202" s="240" t="s">
        <v>958</v>
      </c>
      <c r="G202" s="238"/>
      <c r="H202" s="241">
        <v>1.5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151</v>
      </c>
      <c r="AU202" s="247" t="s">
        <v>89</v>
      </c>
      <c r="AV202" s="13" t="s">
        <v>89</v>
      </c>
      <c r="AW202" s="13" t="s">
        <v>33</v>
      </c>
      <c r="AX202" s="13" t="s">
        <v>87</v>
      </c>
      <c r="AY202" s="247" t="s">
        <v>140</v>
      </c>
    </row>
    <row r="203" s="2" customFormat="1" ht="21.75" customHeight="1">
      <c r="A203" s="38"/>
      <c r="B203" s="39"/>
      <c r="C203" s="259" t="s">
        <v>269</v>
      </c>
      <c r="D203" s="259" t="s">
        <v>155</v>
      </c>
      <c r="E203" s="260" t="s">
        <v>248</v>
      </c>
      <c r="F203" s="261" t="s">
        <v>249</v>
      </c>
      <c r="G203" s="262" t="s">
        <v>204</v>
      </c>
      <c r="H203" s="263">
        <v>30.053999999999998</v>
      </c>
      <c r="I203" s="264"/>
      <c r="J203" s="265">
        <f>ROUND(I203*H203,2)</f>
        <v>0</v>
      </c>
      <c r="K203" s="261" t="s">
        <v>159</v>
      </c>
      <c r="L203" s="44"/>
      <c r="M203" s="266" t="s">
        <v>1</v>
      </c>
      <c r="N203" s="267" t="s">
        <v>44</v>
      </c>
      <c r="O203" s="91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0" t="s">
        <v>148</v>
      </c>
      <c r="AT203" s="230" t="s">
        <v>155</v>
      </c>
      <c r="AU203" s="230" t="s">
        <v>89</v>
      </c>
      <c r="AY203" s="17" t="s">
        <v>140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7" t="s">
        <v>87</v>
      </c>
      <c r="BK203" s="231">
        <f>ROUND(I203*H203,2)</f>
        <v>0</v>
      </c>
      <c r="BL203" s="17" t="s">
        <v>148</v>
      </c>
      <c r="BM203" s="230" t="s">
        <v>959</v>
      </c>
    </row>
    <row r="204" s="2" customFormat="1">
      <c r="A204" s="38"/>
      <c r="B204" s="39"/>
      <c r="C204" s="40"/>
      <c r="D204" s="232" t="s">
        <v>150</v>
      </c>
      <c r="E204" s="40"/>
      <c r="F204" s="233" t="s">
        <v>251</v>
      </c>
      <c r="G204" s="40"/>
      <c r="H204" s="40"/>
      <c r="I204" s="234"/>
      <c r="J204" s="40"/>
      <c r="K204" s="40"/>
      <c r="L204" s="44"/>
      <c r="M204" s="235"/>
      <c r="N204" s="236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150</v>
      </c>
      <c r="AU204" s="17" t="s">
        <v>89</v>
      </c>
    </row>
    <row r="205" s="15" customFormat="1">
      <c r="A205" s="15"/>
      <c r="B205" s="268"/>
      <c r="C205" s="269"/>
      <c r="D205" s="232" t="s">
        <v>151</v>
      </c>
      <c r="E205" s="270" t="s">
        <v>1</v>
      </c>
      <c r="F205" s="271" t="s">
        <v>252</v>
      </c>
      <c r="G205" s="269"/>
      <c r="H205" s="270" t="s">
        <v>1</v>
      </c>
      <c r="I205" s="272"/>
      <c r="J205" s="269"/>
      <c r="K205" s="269"/>
      <c r="L205" s="273"/>
      <c r="M205" s="274"/>
      <c r="N205" s="275"/>
      <c r="O205" s="275"/>
      <c r="P205" s="275"/>
      <c r="Q205" s="275"/>
      <c r="R205" s="275"/>
      <c r="S205" s="275"/>
      <c r="T205" s="27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7" t="s">
        <v>151</v>
      </c>
      <c r="AU205" s="277" t="s">
        <v>89</v>
      </c>
      <c r="AV205" s="15" t="s">
        <v>87</v>
      </c>
      <c r="AW205" s="15" t="s">
        <v>33</v>
      </c>
      <c r="AX205" s="15" t="s">
        <v>79</v>
      </c>
      <c r="AY205" s="277" t="s">
        <v>140</v>
      </c>
    </row>
    <row r="206" s="13" customFormat="1">
      <c r="A206" s="13"/>
      <c r="B206" s="237"/>
      <c r="C206" s="238"/>
      <c r="D206" s="232" t="s">
        <v>151</v>
      </c>
      <c r="E206" s="239" t="s">
        <v>1</v>
      </c>
      <c r="F206" s="240" t="s">
        <v>253</v>
      </c>
      <c r="G206" s="238"/>
      <c r="H206" s="241">
        <v>13.151999999999999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151</v>
      </c>
      <c r="AU206" s="247" t="s">
        <v>89</v>
      </c>
      <c r="AV206" s="13" t="s">
        <v>89</v>
      </c>
      <c r="AW206" s="13" t="s">
        <v>33</v>
      </c>
      <c r="AX206" s="13" t="s">
        <v>79</v>
      </c>
      <c r="AY206" s="247" t="s">
        <v>140</v>
      </c>
    </row>
    <row r="207" s="13" customFormat="1">
      <c r="A207" s="13"/>
      <c r="B207" s="237"/>
      <c r="C207" s="238"/>
      <c r="D207" s="232" t="s">
        <v>151</v>
      </c>
      <c r="E207" s="239" t="s">
        <v>1</v>
      </c>
      <c r="F207" s="240" t="s">
        <v>254</v>
      </c>
      <c r="G207" s="238"/>
      <c r="H207" s="241">
        <v>6.5819999999999999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151</v>
      </c>
      <c r="AU207" s="247" t="s">
        <v>89</v>
      </c>
      <c r="AV207" s="13" t="s">
        <v>89</v>
      </c>
      <c r="AW207" s="13" t="s">
        <v>33</v>
      </c>
      <c r="AX207" s="13" t="s">
        <v>79</v>
      </c>
      <c r="AY207" s="247" t="s">
        <v>140</v>
      </c>
    </row>
    <row r="208" s="13" customFormat="1">
      <c r="A208" s="13"/>
      <c r="B208" s="237"/>
      <c r="C208" s="238"/>
      <c r="D208" s="232" t="s">
        <v>151</v>
      </c>
      <c r="E208" s="239" t="s">
        <v>1</v>
      </c>
      <c r="F208" s="240" t="s">
        <v>960</v>
      </c>
      <c r="G208" s="238"/>
      <c r="H208" s="241">
        <v>10.32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7" t="s">
        <v>151</v>
      </c>
      <c r="AU208" s="247" t="s">
        <v>89</v>
      </c>
      <c r="AV208" s="13" t="s">
        <v>89</v>
      </c>
      <c r="AW208" s="13" t="s">
        <v>33</v>
      </c>
      <c r="AX208" s="13" t="s">
        <v>79</v>
      </c>
      <c r="AY208" s="247" t="s">
        <v>140</v>
      </c>
    </row>
    <row r="209" s="14" customFormat="1">
      <c r="A209" s="14"/>
      <c r="B209" s="248"/>
      <c r="C209" s="249"/>
      <c r="D209" s="232" t="s">
        <v>151</v>
      </c>
      <c r="E209" s="250" t="s">
        <v>1</v>
      </c>
      <c r="F209" s="251" t="s">
        <v>154</v>
      </c>
      <c r="G209" s="249"/>
      <c r="H209" s="252">
        <v>30.053999999999998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8" t="s">
        <v>151</v>
      </c>
      <c r="AU209" s="258" t="s">
        <v>89</v>
      </c>
      <c r="AV209" s="14" t="s">
        <v>148</v>
      </c>
      <c r="AW209" s="14" t="s">
        <v>33</v>
      </c>
      <c r="AX209" s="14" t="s">
        <v>87</v>
      </c>
      <c r="AY209" s="258" t="s">
        <v>140</v>
      </c>
    </row>
    <row r="210" s="2" customFormat="1" ht="16.5" customHeight="1">
      <c r="A210" s="38"/>
      <c r="B210" s="39"/>
      <c r="C210" s="259" t="s">
        <v>7</v>
      </c>
      <c r="D210" s="259" t="s">
        <v>155</v>
      </c>
      <c r="E210" s="260" t="s">
        <v>256</v>
      </c>
      <c r="F210" s="261" t="s">
        <v>257</v>
      </c>
      <c r="G210" s="262" t="s">
        <v>204</v>
      </c>
      <c r="H210" s="263">
        <v>3.8399999999999999</v>
      </c>
      <c r="I210" s="264"/>
      <c r="J210" s="265">
        <f>ROUND(I210*H210,2)</f>
        <v>0</v>
      </c>
      <c r="K210" s="261" t="s">
        <v>159</v>
      </c>
      <c r="L210" s="44"/>
      <c r="M210" s="266" t="s">
        <v>1</v>
      </c>
      <c r="N210" s="267" t="s">
        <v>44</v>
      </c>
      <c r="O210" s="91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0" t="s">
        <v>148</v>
      </c>
      <c r="AT210" s="230" t="s">
        <v>155</v>
      </c>
      <c r="AU210" s="230" t="s">
        <v>89</v>
      </c>
      <c r="AY210" s="17" t="s">
        <v>140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7" t="s">
        <v>87</v>
      </c>
      <c r="BK210" s="231">
        <f>ROUND(I210*H210,2)</f>
        <v>0</v>
      </c>
      <c r="BL210" s="17" t="s">
        <v>148</v>
      </c>
      <c r="BM210" s="230" t="s">
        <v>961</v>
      </c>
    </row>
    <row r="211" s="2" customFormat="1">
      <c r="A211" s="38"/>
      <c r="B211" s="39"/>
      <c r="C211" s="40"/>
      <c r="D211" s="232" t="s">
        <v>150</v>
      </c>
      <c r="E211" s="40"/>
      <c r="F211" s="233" t="s">
        <v>259</v>
      </c>
      <c r="G211" s="40"/>
      <c r="H211" s="40"/>
      <c r="I211" s="234"/>
      <c r="J211" s="40"/>
      <c r="K211" s="40"/>
      <c r="L211" s="44"/>
      <c r="M211" s="235"/>
      <c r="N211" s="236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150</v>
      </c>
      <c r="AU211" s="17" t="s">
        <v>89</v>
      </c>
    </row>
    <row r="212" s="13" customFormat="1">
      <c r="A212" s="13"/>
      <c r="B212" s="237"/>
      <c r="C212" s="238"/>
      <c r="D212" s="232" t="s">
        <v>151</v>
      </c>
      <c r="E212" s="239" t="s">
        <v>1</v>
      </c>
      <c r="F212" s="240" t="s">
        <v>962</v>
      </c>
      <c r="G212" s="238"/>
      <c r="H212" s="241">
        <v>3.8399999999999999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7" t="s">
        <v>151</v>
      </c>
      <c r="AU212" s="247" t="s">
        <v>89</v>
      </c>
      <c r="AV212" s="13" t="s">
        <v>89</v>
      </c>
      <c r="AW212" s="13" t="s">
        <v>33</v>
      </c>
      <c r="AX212" s="13" t="s">
        <v>79</v>
      </c>
      <c r="AY212" s="247" t="s">
        <v>140</v>
      </c>
    </row>
    <row r="213" s="14" customFormat="1">
      <c r="A213" s="14"/>
      <c r="B213" s="248"/>
      <c r="C213" s="249"/>
      <c r="D213" s="232" t="s">
        <v>151</v>
      </c>
      <c r="E213" s="250" t="s">
        <v>1</v>
      </c>
      <c r="F213" s="251" t="s">
        <v>154</v>
      </c>
      <c r="G213" s="249"/>
      <c r="H213" s="252">
        <v>3.8399999999999999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8" t="s">
        <v>151</v>
      </c>
      <c r="AU213" s="258" t="s">
        <v>89</v>
      </c>
      <c r="AV213" s="14" t="s">
        <v>148</v>
      </c>
      <c r="AW213" s="14" t="s">
        <v>33</v>
      </c>
      <c r="AX213" s="14" t="s">
        <v>87</v>
      </c>
      <c r="AY213" s="258" t="s">
        <v>140</v>
      </c>
    </row>
    <row r="214" s="2" customFormat="1" ht="16.5" customHeight="1">
      <c r="A214" s="38"/>
      <c r="B214" s="39"/>
      <c r="C214" s="259" t="s">
        <v>279</v>
      </c>
      <c r="D214" s="259" t="s">
        <v>155</v>
      </c>
      <c r="E214" s="260" t="s">
        <v>963</v>
      </c>
      <c r="F214" s="261" t="s">
        <v>964</v>
      </c>
      <c r="G214" s="262" t="s">
        <v>227</v>
      </c>
      <c r="H214" s="263">
        <v>2</v>
      </c>
      <c r="I214" s="264"/>
      <c r="J214" s="265">
        <f>ROUND(I214*H214,2)</f>
        <v>0</v>
      </c>
      <c r="K214" s="261" t="s">
        <v>159</v>
      </c>
      <c r="L214" s="44"/>
      <c r="M214" s="266" t="s">
        <v>1</v>
      </c>
      <c r="N214" s="267" t="s">
        <v>44</v>
      </c>
      <c r="O214" s="91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0" t="s">
        <v>148</v>
      </c>
      <c r="AT214" s="230" t="s">
        <v>155</v>
      </c>
      <c r="AU214" s="230" t="s">
        <v>89</v>
      </c>
      <c r="AY214" s="17" t="s">
        <v>140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7" t="s">
        <v>87</v>
      </c>
      <c r="BK214" s="231">
        <f>ROUND(I214*H214,2)</f>
        <v>0</v>
      </c>
      <c r="BL214" s="17" t="s">
        <v>148</v>
      </c>
      <c r="BM214" s="230" t="s">
        <v>965</v>
      </c>
    </row>
    <row r="215" s="2" customFormat="1">
      <c r="A215" s="38"/>
      <c r="B215" s="39"/>
      <c r="C215" s="40"/>
      <c r="D215" s="232" t="s">
        <v>150</v>
      </c>
      <c r="E215" s="40"/>
      <c r="F215" s="233" t="s">
        <v>966</v>
      </c>
      <c r="G215" s="40"/>
      <c r="H215" s="40"/>
      <c r="I215" s="234"/>
      <c r="J215" s="40"/>
      <c r="K215" s="40"/>
      <c r="L215" s="44"/>
      <c r="M215" s="235"/>
      <c r="N215" s="236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150</v>
      </c>
      <c r="AU215" s="17" t="s">
        <v>89</v>
      </c>
    </row>
    <row r="216" s="2" customFormat="1" ht="16.5" customHeight="1">
      <c r="A216" s="38"/>
      <c r="B216" s="39"/>
      <c r="C216" s="259" t="s">
        <v>285</v>
      </c>
      <c r="D216" s="259" t="s">
        <v>155</v>
      </c>
      <c r="E216" s="260" t="s">
        <v>967</v>
      </c>
      <c r="F216" s="261" t="s">
        <v>968</v>
      </c>
      <c r="G216" s="262" t="s">
        <v>227</v>
      </c>
      <c r="H216" s="263">
        <v>1</v>
      </c>
      <c r="I216" s="264"/>
      <c r="J216" s="265">
        <f>ROUND(I216*H216,2)</f>
        <v>0</v>
      </c>
      <c r="K216" s="261" t="s">
        <v>159</v>
      </c>
      <c r="L216" s="44"/>
      <c r="M216" s="266" t="s">
        <v>1</v>
      </c>
      <c r="N216" s="267" t="s">
        <v>44</v>
      </c>
      <c r="O216" s="91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0" t="s">
        <v>148</v>
      </c>
      <c r="AT216" s="230" t="s">
        <v>155</v>
      </c>
      <c r="AU216" s="230" t="s">
        <v>89</v>
      </c>
      <c r="AY216" s="17" t="s">
        <v>140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7" t="s">
        <v>87</v>
      </c>
      <c r="BK216" s="231">
        <f>ROUND(I216*H216,2)</f>
        <v>0</v>
      </c>
      <c r="BL216" s="17" t="s">
        <v>148</v>
      </c>
      <c r="BM216" s="230" t="s">
        <v>969</v>
      </c>
    </row>
    <row r="217" s="2" customFormat="1">
      <c r="A217" s="38"/>
      <c r="B217" s="39"/>
      <c r="C217" s="40"/>
      <c r="D217" s="232" t="s">
        <v>150</v>
      </c>
      <c r="E217" s="40"/>
      <c r="F217" s="233" t="s">
        <v>970</v>
      </c>
      <c r="G217" s="40"/>
      <c r="H217" s="40"/>
      <c r="I217" s="234"/>
      <c r="J217" s="40"/>
      <c r="K217" s="40"/>
      <c r="L217" s="44"/>
      <c r="M217" s="235"/>
      <c r="N217" s="236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150</v>
      </c>
      <c r="AU217" s="17" t="s">
        <v>89</v>
      </c>
    </row>
    <row r="218" s="2" customFormat="1" ht="16.5" customHeight="1">
      <c r="A218" s="38"/>
      <c r="B218" s="39"/>
      <c r="C218" s="259" t="s">
        <v>291</v>
      </c>
      <c r="D218" s="259" t="s">
        <v>155</v>
      </c>
      <c r="E218" s="260" t="s">
        <v>971</v>
      </c>
      <c r="F218" s="261" t="s">
        <v>972</v>
      </c>
      <c r="G218" s="262" t="s">
        <v>227</v>
      </c>
      <c r="H218" s="263">
        <v>2</v>
      </c>
      <c r="I218" s="264"/>
      <c r="J218" s="265">
        <f>ROUND(I218*H218,2)</f>
        <v>0</v>
      </c>
      <c r="K218" s="261" t="s">
        <v>159</v>
      </c>
      <c r="L218" s="44"/>
      <c r="M218" s="266" t="s">
        <v>1</v>
      </c>
      <c r="N218" s="267" t="s">
        <v>44</v>
      </c>
      <c r="O218" s="91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0" t="s">
        <v>148</v>
      </c>
      <c r="AT218" s="230" t="s">
        <v>155</v>
      </c>
      <c r="AU218" s="230" t="s">
        <v>89</v>
      </c>
      <c r="AY218" s="17" t="s">
        <v>140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7" t="s">
        <v>87</v>
      </c>
      <c r="BK218" s="231">
        <f>ROUND(I218*H218,2)</f>
        <v>0</v>
      </c>
      <c r="BL218" s="17" t="s">
        <v>148</v>
      </c>
      <c r="BM218" s="230" t="s">
        <v>973</v>
      </c>
    </row>
    <row r="219" s="2" customFormat="1">
      <c r="A219" s="38"/>
      <c r="B219" s="39"/>
      <c r="C219" s="40"/>
      <c r="D219" s="232" t="s">
        <v>150</v>
      </c>
      <c r="E219" s="40"/>
      <c r="F219" s="233" t="s">
        <v>974</v>
      </c>
      <c r="G219" s="40"/>
      <c r="H219" s="40"/>
      <c r="I219" s="234"/>
      <c r="J219" s="40"/>
      <c r="K219" s="40"/>
      <c r="L219" s="44"/>
      <c r="M219" s="235"/>
      <c r="N219" s="236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150</v>
      </c>
      <c r="AU219" s="17" t="s">
        <v>89</v>
      </c>
    </row>
    <row r="220" s="2" customFormat="1" ht="16.5" customHeight="1">
      <c r="A220" s="38"/>
      <c r="B220" s="39"/>
      <c r="C220" s="259" t="s">
        <v>296</v>
      </c>
      <c r="D220" s="259" t="s">
        <v>155</v>
      </c>
      <c r="E220" s="260" t="s">
        <v>975</v>
      </c>
      <c r="F220" s="261" t="s">
        <v>976</v>
      </c>
      <c r="G220" s="262" t="s">
        <v>227</v>
      </c>
      <c r="H220" s="263">
        <v>1</v>
      </c>
      <c r="I220" s="264"/>
      <c r="J220" s="265">
        <f>ROUND(I220*H220,2)</f>
        <v>0</v>
      </c>
      <c r="K220" s="261" t="s">
        <v>159</v>
      </c>
      <c r="L220" s="44"/>
      <c r="M220" s="266" t="s">
        <v>1</v>
      </c>
      <c r="N220" s="267" t="s">
        <v>44</v>
      </c>
      <c r="O220" s="91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0" t="s">
        <v>148</v>
      </c>
      <c r="AT220" s="230" t="s">
        <v>155</v>
      </c>
      <c r="AU220" s="230" t="s">
        <v>89</v>
      </c>
      <c r="AY220" s="17" t="s">
        <v>140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7" t="s">
        <v>87</v>
      </c>
      <c r="BK220" s="231">
        <f>ROUND(I220*H220,2)</f>
        <v>0</v>
      </c>
      <c r="BL220" s="17" t="s">
        <v>148</v>
      </c>
      <c r="BM220" s="230" t="s">
        <v>977</v>
      </c>
    </row>
    <row r="221" s="2" customFormat="1">
      <c r="A221" s="38"/>
      <c r="B221" s="39"/>
      <c r="C221" s="40"/>
      <c r="D221" s="232" t="s">
        <v>150</v>
      </c>
      <c r="E221" s="40"/>
      <c r="F221" s="233" t="s">
        <v>978</v>
      </c>
      <c r="G221" s="40"/>
      <c r="H221" s="40"/>
      <c r="I221" s="234"/>
      <c r="J221" s="40"/>
      <c r="K221" s="40"/>
      <c r="L221" s="44"/>
      <c r="M221" s="235"/>
      <c r="N221" s="236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150</v>
      </c>
      <c r="AU221" s="17" t="s">
        <v>89</v>
      </c>
    </row>
    <row r="222" s="2" customFormat="1" ht="16.5" customHeight="1">
      <c r="A222" s="38"/>
      <c r="B222" s="39"/>
      <c r="C222" s="259" t="s">
        <v>302</v>
      </c>
      <c r="D222" s="259" t="s">
        <v>155</v>
      </c>
      <c r="E222" s="260" t="s">
        <v>979</v>
      </c>
      <c r="F222" s="261" t="s">
        <v>980</v>
      </c>
      <c r="G222" s="262" t="s">
        <v>227</v>
      </c>
      <c r="H222" s="263">
        <v>2</v>
      </c>
      <c r="I222" s="264"/>
      <c r="J222" s="265">
        <f>ROUND(I222*H222,2)</f>
        <v>0</v>
      </c>
      <c r="K222" s="261" t="s">
        <v>159</v>
      </c>
      <c r="L222" s="44"/>
      <c r="M222" s="266" t="s">
        <v>1</v>
      </c>
      <c r="N222" s="267" t="s">
        <v>44</v>
      </c>
      <c r="O222" s="91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0" t="s">
        <v>148</v>
      </c>
      <c r="AT222" s="230" t="s">
        <v>155</v>
      </c>
      <c r="AU222" s="230" t="s">
        <v>89</v>
      </c>
      <c r="AY222" s="17" t="s">
        <v>140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7" t="s">
        <v>87</v>
      </c>
      <c r="BK222" s="231">
        <f>ROUND(I222*H222,2)</f>
        <v>0</v>
      </c>
      <c r="BL222" s="17" t="s">
        <v>148</v>
      </c>
      <c r="BM222" s="230" t="s">
        <v>981</v>
      </c>
    </row>
    <row r="223" s="2" customFormat="1">
      <c r="A223" s="38"/>
      <c r="B223" s="39"/>
      <c r="C223" s="40"/>
      <c r="D223" s="232" t="s">
        <v>150</v>
      </c>
      <c r="E223" s="40"/>
      <c r="F223" s="233" t="s">
        <v>982</v>
      </c>
      <c r="G223" s="40"/>
      <c r="H223" s="40"/>
      <c r="I223" s="234"/>
      <c r="J223" s="40"/>
      <c r="K223" s="40"/>
      <c r="L223" s="44"/>
      <c r="M223" s="235"/>
      <c r="N223" s="236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150</v>
      </c>
      <c r="AU223" s="17" t="s">
        <v>89</v>
      </c>
    </row>
    <row r="224" s="2" customFormat="1" ht="16.5" customHeight="1">
      <c r="A224" s="38"/>
      <c r="B224" s="39"/>
      <c r="C224" s="259" t="s">
        <v>307</v>
      </c>
      <c r="D224" s="259" t="s">
        <v>155</v>
      </c>
      <c r="E224" s="260" t="s">
        <v>983</v>
      </c>
      <c r="F224" s="261" t="s">
        <v>984</v>
      </c>
      <c r="G224" s="262" t="s">
        <v>227</v>
      </c>
      <c r="H224" s="263">
        <v>1</v>
      </c>
      <c r="I224" s="264"/>
      <c r="J224" s="265">
        <f>ROUND(I224*H224,2)</f>
        <v>0</v>
      </c>
      <c r="K224" s="261" t="s">
        <v>159</v>
      </c>
      <c r="L224" s="44"/>
      <c r="M224" s="266" t="s">
        <v>1</v>
      </c>
      <c r="N224" s="267" t="s">
        <v>44</v>
      </c>
      <c r="O224" s="91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0" t="s">
        <v>148</v>
      </c>
      <c r="AT224" s="230" t="s">
        <v>155</v>
      </c>
      <c r="AU224" s="230" t="s">
        <v>89</v>
      </c>
      <c r="AY224" s="17" t="s">
        <v>140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7" t="s">
        <v>87</v>
      </c>
      <c r="BK224" s="231">
        <f>ROUND(I224*H224,2)</f>
        <v>0</v>
      </c>
      <c r="BL224" s="17" t="s">
        <v>148</v>
      </c>
      <c r="BM224" s="230" t="s">
        <v>985</v>
      </c>
    </row>
    <row r="225" s="2" customFormat="1">
      <c r="A225" s="38"/>
      <c r="B225" s="39"/>
      <c r="C225" s="40"/>
      <c r="D225" s="232" t="s">
        <v>150</v>
      </c>
      <c r="E225" s="40"/>
      <c r="F225" s="233" t="s">
        <v>986</v>
      </c>
      <c r="G225" s="40"/>
      <c r="H225" s="40"/>
      <c r="I225" s="234"/>
      <c r="J225" s="40"/>
      <c r="K225" s="40"/>
      <c r="L225" s="44"/>
      <c r="M225" s="235"/>
      <c r="N225" s="236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150</v>
      </c>
      <c r="AU225" s="17" t="s">
        <v>89</v>
      </c>
    </row>
    <row r="226" s="2" customFormat="1" ht="16.5" customHeight="1">
      <c r="A226" s="38"/>
      <c r="B226" s="39"/>
      <c r="C226" s="259" t="s">
        <v>313</v>
      </c>
      <c r="D226" s="259" t="s">
        <v>155</v>
      </c>
      <c r="E226" s="260" t="s">
        <v>263</v>
      </c>
      <c r="F226" s="261" t="s">
        <v>264</v>
      </c>
      <c r="G226" s="262" t="s">
        <v>204</v>
      </c>
      <c r="H226" s="263">
        <v>302.89499999999998</v>
      </c>
      <c r="I226" s="264"/>
      <c r="J226" s="265">
        <f>ROUND(I226*H226,2)</f>
        <v>0</v>
      </c>
      <c r="K226" s="261" t="s">
        <v>265</v>
      </c>
      <c r="L226" s="44"/>
      <c r="M226" s="266" t="s">
        <v>1</v>
      </c>
      <c r="N226" s="267" t="s">
        <v>44</v>
      </c>
      <c r="O226" s="91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0" t="s">
        <v>148</v>
      </c>
      <c r="AT226" s="230" t="s">
        <v>155</v>
      </c>
      <c r="AU226" s="230" t="s">
        <v>89</v>
      </c>
      <c r="AY226" s="17" t="s">
        <v>140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7" t="s">
        <v>87</v>
      </c>
      <c r="BK226" s="231">
        <f>ROUND(I226*H226,2)</f>
        <v>0</v>
      </c>
      <c r="BL226" s="17" t="s">
        <v>148</v>
      </c>
      <c r="BM226" s="230" t="s">
        <v>987</v>
      </c>
    </row>
    <row r="227" s="2" customFormat="1">
      <c r="A227" s="38"/>
      <c r="B227" s="39"/>
      <c r="C227" s="40"/>
      <c r="D227" s="232" t="s">
        <v>150</v>
      </c>
      <c r="E227" s="40"/>
      <c r="F227" s="233" t="s">
        <v>267</v>
      </c>
      <c r="G227" s="40"/>
      <c r="H227" s="40"/>
      <c r="I227" s="234"/>
      <c r="J227" s="40"/>
      <c r="K227" s="40"/>
      <c r="L227" s="44"/>
      <c r="M227" s="235"/>
      <c r="N227" s="236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150</v>
      </c>
      <c r="AU227" s="17" t="s">
        <v>89</v>
      </c>
    </row>
    <row r="228" s="13" customFormat="1">
      <c r="A228" s="13"/>
      <c r="B228" s="237"/>
      <c r="C228" s="238"/>
      <c r="D228" s="232" t="s">
        <v>151</v>
      </c>
      <c r="E228" s="239" t="s">
        <v>1</v>
      </c>
      <c r="F228" s="240" t="s">
        <v>988</v>
      </c>
      <c r="G228" s="238"/>
      <c r="H228" s="241">
        <v>302.89499999999998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7" t="s">
        <v>151</v>
      </c>
      <c r="AU228" s="247" t="s">
        <v>89</v>
      </c>
      <c r="AV228" s="13" t="s">
        <v>89</v>
      </c>
      <c r="AW228" s="13" t="s">
        <v>33</v>
      </c>
      <c r="AX228" s="13" t="s">
        <v>87</v>
      </c>
      <c r="AY228" s="247" t="s">
        <v>140</v>
      </c>
    </row>
    <row r="229" s="2" customFormat="1" ht="21.75" customHeight="1">
      <c r="A229" s="38"/>
      <c r="B229" s="39"/>
      <c r="C229" s="259" t="s">
        <v>319</v>
      </c>
      <c r="D229" s="259" t="s">
        <v>155</v>
      </c>
      <c r="E229" s="260" t="s">
        <v>270</v>
      </c>
      <c r="F229" s="261" t="s">
        <v>271</v>
      </c>
      <c r="G229" s="262" t="s">
        <v>204</v>
      </c>
      <c r="H229" s="263">
        <v>1514.4749999999999</v>
      </c>
      <c r="I229" s="264"/>
      <c r="J229" s="265">
        <f>ROUND(I229*H229,2)</f>
        <v>0</v>
      </c>
      <c r="K229" s="261" t="s">
        <v>265</v>
      </c>
      <c r="L229" s="44"/>
      <c r="M229" s="266" t="s">
        <v>1</v>
      </c>
      <c r="N229" s="267" t="s">
        <v>44</v>
      </c>
      <c r="O229" s="91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0" t="s">
        <v>148</v>
      </c>
      <c r="AT229" s="230" t="s">
        <v>155</v>
      </c>
      <c r="AU229" s="230" t="s">
        <v>89</v>
      </c>
      <c r="AY229" s="17" t="s">
        <v>140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7" t="s">
        <v>87</v>
      </c>
      <c r="BK229" s="231">
        <f>ROUND(I229*H229,2)</f>
        <v>0</v>
      </c>
      <c r="BL229" s="17" t="s">
        <v>148</v>
      </c>
      <c r="BM229" s="230" t="s">
        <v>989</v>
      </c>
    </row>
    <row r="230" s="2" customFormat="1">
      <c r="A230" s="38"/>
      <c r="B230" s="39"/>
      <c r="C230" s="40"/>
      <c r="D230" s="232" t="s">
        <v>150</v>
      </c>
      <c r="E230" s="40"/>
      <c r="F230" s="233" t="s">
        <v>273</v>
      </c>
      <c r="G230" s="40"/>
      <c r="H230" s="40"/>
      <c r="I230" s="234"/>
      <c r="J230" s="40"/>
      <c r="K230" s="40"/>
      <c r="L230" s="44"/>
      <c r="M230" s="235"/>
      <c r="N230" s="236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150</v>
      </c>
      <c r="AU230" s="17" t="s">
        <v>89</v>
      </c>
    </row>
    <row r="231" s="13" customFormat="1">
      <c r="A231" s="13"/>
      <c r="B231" s="237"/>
      <c r="C231" s="238"/>
      <c r="D231" s="232" t="s">
        <v>151</v>
      </c>
      <c r="E231" s="238"/>
      <c r="F231" s="240" t="s">
        <v>990</v>
      </c>
      <c r="G231" s="238"/>
      <c r="H231" s="241">
        <v>1514.4749999999999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7" t="s">
        <v>151</v>
      </c>
      <c r="AU231" s="247" t="s">
        <v>89</v>
      </c>
      <c r="AV231" s="13" t="s">
        <v>89</v>
      </c>
      <c r="AW231" s="13" t="s">
        <v>4</v>
      </c>
      <c r="AX231" s="13" t="s">
        <v>87</v>
      </c>
      <c r="AY231" s="247" t="s">
        <v>140</v>
      </c>
    </row>
    <row r="232" s="2" customFormat="1" ht="16.5" customHeight="1">
      <c r="A232" s="38"/>
      <c r="B232" s="39"/>
      <c r="C232" s="259" t="s">
        <v>327</v>
      </c>
      <c r="D232" s="259" t="s">
        <v>155</v>
      </c>
      <c r="E232" s="260" t="s">
        <v>275</v>
      </c>
      <c r="F232" s="261" t="s">
        <v>276</v>
      </c>
      <c r="G232" s="262" t="s">
        <v>204</v>
      </c>
      <c r="H232" s="263">
        <v>302.89499999999998</v>
      </c>
      <c r="I232" s="264"/>
      <c r="J232" s="265">
        <f>ROUND(I232*H232,2)</f>
        <v>0</v>
      </c>
      <c r="K232" s="261" t="s">
        <v>265</v>
      </c>
      <c r="L232" s="44"/>
      <c r="M232" s="266" t="s">
        <v>1</v>
      </c>
      <c r="N232" s="267" t="s">
        <v>44</v>
      </c>
      <c r="O232" s="91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0" t="s">
        <v>148</v>
      </c>
      <c r="AT232" s="230" t="s">
        <v>155</v>
      </c>
      <c r="AU232" s="230" t="s">
        <v>89</v>
      </c>
      <c r="AY232" s="17" t="s">
        <v>140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7" t="s">
        <v>87</v>
      </c>
      <c r="BK232" s="231">
        <f>ROUND(I232*H232,2)</f>
        <v>0</v>
      </c>
      <c r="BL232" s="17" t="s">
        <v>148</v>
      </c>
      <c r="BM232" s="230" t="s">
        <v>991</v>
      </c>
    </row>
    <row r="233" s="2" customFormat="1">
      <c r="A233" s="38"/>
      <c r="B233" s="39"/>
      <c r="C233" s="40"/>
      <c r="D233" s="232" t="s">
        <v>150</v>
      </c>
      <c r="E233" s="40"/>
      <c r="F233" s="233" t="s">
        <v>278</v>
      </c>
      <c r="G233" s="40"/>
      <c r="H233" s="40"/>
      <c r="I233" s="234"/>
      <c r="J233" s="40"/>
      <c r="K233" s="40"/>
      <c r="L233" s="44"/>
      <c r="M233" s="235"/>
      <c r="N233" s="236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150</v>
      </c>
      <c r="AU233" s="17" t="s">
        <v>89</v>
      </c>
    </row>
    <row r="234" s="2" customFormat="1" ht="16.5" customHeight="1">
      <c r="A234" s="38"/>
      <c r="B234" s="39"/>
      <c r="C234" s="259" t="s">
        <v>333</v>
      </c>
      <c r="D234" s="259" t="s">
        <v>155</v>
      </c>
      <c r="E234" s="260" t="s">
        <v>280</v>
      </c>
      <c r="F234" s="261" t="s">
        <v>281</v>
      </c>
      <c r="G234" s="262" t="s">
        <v>145</v>
      </c>
      <c r="H234" s="263">
        <v>545.21100000000001</v>
      </c>
      <c r="I234" s="264"/>
      <c r="J234" s="265">
        <f>ROUND(I234*H234,2)</f>
        <v>0</v>
      </c>
      <c r="K234" s="261" t="s">
        <v>265</v>
      </c>
      <c r="L234" s="44"/>
      <c r="M234" s="266" t="s">
        <v>1</v>
      </c>
      <c r="N234" s="267" t="s">
        <v>44</v>
      </c>
      <c r="O234" s="91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0" t="s">
        <v>148</v>
      </c>
      <c r="AT234" s="230" t="s">
        <v>155</v>
      </c>
      <c r="AU234" s="230" t="s">
        <v>89</v>
      </c>
      <c r="AY234" s="17" t="s">
        <v>140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7" t="s">
        <v>87</v>
      </c>
      <c r="BK234" s="231">
        <f>ROUND(I234*H234,2)</f>
        <v>0</v>
      </c>
      <c r="BL234" s="17" t="s">
        <v>148</v>
      </c>
      <c r="BM234" s="230" t="s">
        <v>992</v>
      </c>
    </row>
    <row r="235" s="2" customFormat="1">
      <c r="A235" s="38"/>
      <c r="B235" s="39"/>
      <c r="C235" s="40"/>
      <c r="D235" s="232" t="s">
        <v>150</v>
      </c>
      <c r="E235" s="40"/>
      <c r="F235" s="233" t="s">
        <v>283</v>
      </c>
      <c r="G235" s="40"/>
      <c r="H235" s="40"/>
      <c r="I235" s="234"/>
      <c r="J235" s="40"/>
      <c r="K235" s="40"/>
      <c r="L235" s="44"/>
      <c r="M235" s="235"/>
      <c r="N235" s="236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150</v>
      </c>
      <c r="AU235" s="17" t="s">
        <v>89</v>
      </c>
    </row>
    <row r="236" s="13" customFormat="1">
      <c r="A236" s="13"/>
      <c r="B236" s="237"/>
      <c r="C236" s="238"/>
      <c r="D236" s="232" t="s">
        <v>151</v>
      </c>
      <c r="E236" s="239" t="s">
        <v>1</v>
      </c>
      <c r="F236" s="240" t="s">
        <v>993</v>
      </c>
      <c r="G236" s="238"/>
      <c r="H236" s="241">
        <v>545.21100000000001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7" t="s">
        <v>151</v>
      </c>
      <c r="AU236" s="247" t="s">
        <v>89</v>
      </c>
      <c r="AV236" s="13" t="s">
        <v>89</v>
      </c>
      <c r="AW236" s="13" t="s">
        <v>33</v>
      </c>
      <c r="AX236" s="13" t="s">
        <v>87</v>
      </c>
      <c r="AY236" s="247" t="s">
        <v>140</v>
      </c>
    </row>
    <row r="237" s="2" customFormat="1" ht="16.5" customHeight="1">
      <c r="A237" s="38"/>
      <c r="B237" s="39"/>
      <c r="C237" s="259" t="s">
        <v>339</v>
      </c>
      <c r="D237" s="259" t="s">
        <v>155</v>
      </c>
      <c r="E237" s="260" t="s">
        <v>994</v>
      </c>
      <c r="F237" s="261" t="s">
        <v>995</v>
      </c>
      <c r="G237" s="262" t="s">
        <v>204</v>
      </c>
      <c r="H237" s="263">
        <v>7.1100000000000003</v>
      </c>
      <c r="I237" s="264"/>
      <c r="J237" s="265">
        <f>ROUND(I237*H237,2)</f>
        <v>0</v>
      </c>
      <c r="K237" s="261" t="s">
        <v>159</v>
      </c>
      <c r="L237" s="44"/>
      <c r="M237" s="266" t="s">
        <v>1</v>
      </c>
      <c r="N237" s="267" t="s">
        <v>44</v>
      </c>
      <c r="O237" s="91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0" t="s">
        <v>148</v>
      </c>
      <c r="AT237" s="230" t="s">
        <v>155</v>
      </c>
      <c r="AU237" s="230" t="s">
        <v>89</v>
      </c>
      <c r="AY237" s="17" t="s">
        <v>140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7" t="s">
        <v>87</v>
      </c>
      <c r="BK237" s="231">
        <f>ROUND(I237*H237,2)</f>
        <v>0</v>
      </c>
      <c r="BL237" s="17" t="s">
        <v>148</v>
      </c>
      <c r="BM237" s="230" t="s">
        <v>996</v>
      </c>
    </row>
    <row r="238" s="2" customFormat="1">
      <c r="A238" s="38"/>
      <c r="B238" s="39"/>
      <c r="C238" s="40"/>
      <c r="D238" s="232" t="s">
        <v>150</v>
      </c>
      <c r="E238" s="40"/>
      <c r="F238" s="233" t="s">
        <v>997</v>
      </c>
      <c r="G238" s="40"/>
      <c r="H238" s="40"/>
      <c r="I238" s="234"/>
      <c r="J238" s="40"/>
      <c r="K238" s="40"/>
      <c r="L238" s="44"/>
      <c r="M238" s="235"/>
      <c r="N238" s="236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150</v>
      </c>
      <c r="AU238" s="17" t="s">
        <v>89</v>
      </c>
    </row>
    <row r="239" s="13" customFormat="1">
      <c r="A239" s="13"/>
      <c r="B239" s="237"/>
      <c r="C239" s="238"/>
      <c r="D239" s="232" t="s">
        <v>151</v>
      </c>
      <c r="E239" s="239" t="s">
        <v>1</v>
      </c>
      <c r="F239" s="240" t="s">
        <v>998</v>
      </c>
      <c r="G239" s="238"/>
      <c r="H239" s="241">
        <v>7.1100000000000003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7" t="s">
        <v>151</v>
      </c>
      <c r="AU239" s="247" t="s">
        <v>89</v>
      </c>
      <c r="AV239" s="13" t="s">
        <v>89</v>
      </c>
      <c r="AW239" s="13" t="s">
        <v>33</v>
      </c>
      <c r="AX239" s="13" t="s">
        <v>87</v>
      </c>
      <c r="AY239" s="247" t="s">
        <v>140</v>
      </c>
    </row>
    <row r="240" s="2" customFormat="1" ht="16.5" customHeight="1">
      <c r="A240" s="38"/>
      <c r="B240" s="39"/>
      <c r="C240" s="218" t="s">
        <v>345</v>
      </c>
      <c r="D240" s="218" t="s">
        <v>142</v>
      </c>
      <c r="E240" s="219" t="s">
        <v>999</v>
      </c>
      <c r="F240" s="220" t="s">
        <v>1000</v>
      </c>
      <c r="G240" s="221" t="s">
        <v>145</v>
      </c>
      <c r="H240" s="222">
        <v>14.077999999999999</v>
      </c>
      <c r="I240" s="223"/>
      <c r="J240" s="224">
        <f>ROUND(I240*H240,2)</f>
        <v>0</v>
      </c>
      <c r="K240" s="220" t="s">
        <v>159</v>
      </c>
      <c r="L240" s="225"/>
      <c r="M240" s="226" t="s">
        <v>1</v>
      </c>
      <c r="N240" s="227" t="s">
        <v>44</v>
      </c>
      <c r="O240" s="91"/>
      <c r="P240" s="228">
        <f>O240*H240</f>
        <v>0</v>
      </c>
      <c r="Q240" s="228">
        <v>1</v>
      </c>
      <c r="R240" s="228">
        <f>Q240*H240</f>
        <v>14.077999999999999</v>
      </c>
      <c r="S240" s="228">
        <v>0</v>
      </c>
      <c r="T240" s="229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0" t="s">
        <v>147</v>
      </c>
      <c r="AT240" s="230" t="s">
        <v>142</v>
      </c>
      <c r="AU240" s="230" t="s">
        <v>89</v>
      </c>
      <c r="AY240" s="17" t="s">
        <v>140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7" t="s">
        <v>87</v>
      </c>
      <c r="BK240" s="231">
        <f>ROUND(I240*H240,2)</f>
        <v>0</v>
      </c>
      <c r="BL240" s="17" t="s">
        <v>148</v>
      </c>
      <c r="BM240" s="230" t="s">
        <v>1001</v>
      </c>
    </row>
    <row r="241" s="2" customFormat="1">
      <c r="A241" s="38"/>
      <c r="B241" s="39"/>
      <c r="C241" s="40"/>
      <c r="D241" s="232" t="s">
        <v>150</v>
      </c>
      <c r="E241" s="40"/>
      <c r="F241" s="233" t="s">
        <v>1000</v>
      </c>
      <c r="G241" s="40"/>
      <c r="H241" s="40"/>
      <c r="I241" s="234"/>
      <c r="J241" s="40"/>
      <c r="K241" s="40"/>
      <c r="L241" s="44"/>
      <c r="M241" s="235"/>
      <c r="N241" s="236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150</v>
      </c>
      <c r="AU241" s="17" t="s">
        <v>89</v>
      </c>
    </row>
    <row r="242" s="13" customFormat="1">
      <c r="A242" s="13"/>
      <c r="B242" s="237"/>
      <c r="C242" s="238"/>
      <c r="D242" s="232" t="s">
        <v>151</v>
      </c>
      <c r="E242" s="239" t="s">
        <v>1</v>
      </c>
      <c r="F242" s="240" t="s">
        <v>1002</v>
      </c>
      <c r="G242" s="238"/>
      <c r="H242" s="241">
        <v>14.077999999999999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7" t="s">
        <v>151</v>
      </c>
      <c r="AU242" s="247" t="s">
        <v>89</v>
      </c>
      <c r="AV242" s="13" t="s">
        <v>89</v>
      </c>
      <c r="AW242" s="13" t="s">
        <v>33</v>
      </c>
      <c r="AX242" s="13" t="s">
        <v>87</v>
      </c>
      <c r="AY242" s="247" t="s">
        <v>140</v>
      </c>
    </row>
    <row r="243" s="2" customFormat="1" ht="16.5" customHeight="1">
      <c r="A243" s="38"/>
      <c r="B243" s="39"/>
      <c r="C243" s="259" t="s">
        <v>352</v>
      </c>
      <c r="D243" s="259" t="s">
        <v>155</v>
      </c>
      <c r="E243" s="260" t="s">
        <v>286</v>
      </c>
      <c r="F243" s="261" t="s">
        <v>287</v>
      </c>
      <c r="G243" s="262" t="s">
        <v>204</v>
      </c>
      <c r="H243" s="263">
        <v>33.5</v>
      </c>
      <c r="I243" s="264"/>
      <c r="J243" s="265">
        <f>ROUND(I243*H243,2)</f>
        <v>0</v>
      </c>
      <c r="K243" s="261" t="s">
        <v>159</v>
      </c>
      <c r="L243" s="44"/>
      <c r="M243" s="266" t="s">
        <v>1</v>
      </c>
      <c r="N243" s="267" t="s">
        <v>44</v>
      </c>
      <c r="O243" s="91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0" t="s">
        <v>148</v>
      </c>
      <c r="AT243" s="230" t="s">
        <v>155</v>
      </c>
      <c r="AU243" s="230" t="s">
        <v>89</v>
      </c>
      <c r="AY243" s="17" t="s">
        <v>140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7" t="s">
        <v>87</v>
      </c>
      <c r="BK243" s="231">
        <f>ROUND(I243*H243,2)</f>
        <v>0</v>
      </c>
      <c r="BL243" s="17" t="s">
        <v>148</v>
      </c>
      <c r="BM243" s="230" t="s">
        <v>1003</v>
      </c>
    </row>
    <row r="244" s="2" customFormat="1">
      <c r="A244" s="38"/>
      <c r="B244" s="39"/>
      <c r="C244" s="40"/>
      <c r="D244" s="232" t="s">
        <v>150</v>
      </c>
      <c r="E244" s="40"/>
      <c r="F244" s="233" t="s">
        <v>289</v>
      </c>
      <c r="G244" s="40"/>
      <c r="H244" s="40"/>
      <c r="I244" s="234"/>
      <c r="J244" s="40"/>
      <c r="K244" s="40"/>
      <c r="L244" s="44"/>
      <c r="M244" s="235"/>
      <c r="N244" s="236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150</v>
      </c>
      <c r="AU244" s="17" t="s">
        <v>89</v>
      </c>
    </row>
    <row r="245" s="13" customFormat="1">
      <c r="A245" s="13"/>
      <c r="B245" s="237"/>
      <c r="C245" s="238"/>
      <c r="D245" s="232" t="s">
        <v>151</v>
      </c>
      <c r="E245" s="239" t="s">
        <v>1</v>
      </c>
      <c r="F245" s="240" t="s">
        <v>1004</v>
      </c>
      <c r="G245" s="238"/>
      <c r="H245" s="241">
        <v>33.5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7" t="s">
        <v>151</v>
      </c>
      <c r="AU245" s="247" t="s">
        <v>89</v>
      </c>
      <c r="AV245" s="13" t="s">
        <v>89</v>
      </c>
      <c r="AW245" s="13" t="s">
        <v>33</v>
      </c>
      <c r="AX245" s="13" t="s">
        <v>87</v>
      </c>
      <c r="AY245" s="247" t="s">
        <v>140</v>
      </c>
    </row>
    <row r="246" s="2" customFormat="1" ht="16.5" customHeight="1">
      <c r="A246" s="38"/>
      <c r="B246" s="39"/>
      <c r="C246" s="218" t="s">
        <v>358</v>
      </c>
      <c r="D246" s="218" t="s">
        <v>142</v>
      </c>
      <c r="E246" s="219" t="s">
        <v>292</v>
      </c>
      <c r="F246" s="220" t="s">
        <v>293</v>
      </c>
      <c r="G246" s="221" t="s">
        <v>145</v>
      </c>
      <c r="H246" s="222">
        <v>65.340000000000003</v>
      </c>
      <c r="I246" s="223"/>
      <c r="J246" s="224">
        <f>ROUND(I246*H246,2)</f>
        <v>0</v>
      </c>
      <c r="K246" s="220" t="s">
        <v>159</v>
      </c>
      <c r="L246" s="225"/>
      <c r="M246" s="226" t="s">
        <v>1</v>
      </c>
      <c r="N246" s="227" t="s">
        <v>44</v>
      </c>
      <c r="O246" s="91"/>
      <c r="P246" s="228">
        <f>O246*H246</f>
        <v>0</v>
      </c>
      <c r="Q246" s="228">
        <v>1</v>
      </c>
      <c r="R246" s="228">
        <f>Q246*H246</f>
        <v>65.340000000000003</v>
      </c>
      <c r="S246" s="228">
        <v>0</v>
      </c>
      <c r="T246" s="229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0" t="s">
        <v>147</v>
      </c>
      <c r="AT246" s="230" t="s">
        <v>142</v>
      </c>
      <c r="AU246" s="230" t="s">
        <v>89</v>
      </c>
      <c r="AY246" s="17" t="s">
        <v>140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7" t="s">
        <v>87</v>
      </c>
      <c r="BK246" s="231">
        <f>ROUND(I246*H246,2)</f>
        <v>0</v>
      </c>
      <c r="BL246" s="17" t="s">
        <v>148</v>
      </c>
      <c r="BM246" s="230" t="s">
        <v>1005</v>
      </c>
    </row>
    <row r="247" s="2" customFormat="1">
      <c r="A247" s="38"/>
      <c r="B247" s="39"/>
      <c r="C247" s="40"/>
      <c r="D247" s="232" t="s">
        <v>150</v>
      </c>
      <c r="E247" s="40"/>
      <c r="F247" s="233" t="s">
        <v>293</v>
      </c>
      <c r="G247" s="40"/>
      <c r="H247" s="40"/>
      <c r="I247" s="234"/>
      <c r="J247" s="40"/>
      <c r="K247" s="40"/>
      <c r="L247" s="44"/>
      <c r="M247" s="235"/>
      <c r="N247" s="236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150</v>
      </c>
      <c r="AU247" s="17" t="s">
        <v>89</v>
      </c>
    </row>
    <row r="248" s="13" customFormat="1">
      <c r="A248" s="13"/>
      <c r="B248" s="237"/>
      <c r="C248" s="238"/>
      <c r="D248" s="232" t="s">
        <v>151</v>
      </c>
      <c r="E248" s="239" t="s">
        <v>1</v>
      </c>
      <c r="F248" s="240" t="s">
        <v>1006</v>
      </c>
      <c r="G248" s="238"/>
      <c r="H248" s="241">
        <v>65.340000000000003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7" t="s">
        <v>151</v>
      </c>
      <c r="AU248" s="247" t="s">
        <v>89</v>
      </c>
      <c r="AV248" s="13" t="s">
        <v>89</v>
      </c>
      <c r="AW248" s="13" t="s">
        <v>33</v>
      </c>
      <c r="AX248" s="13" t="s">
        <v>87</v>
      </c>
      <c r="AY248" s="247" t="s">
        <v>140</v>
      </c>
    </row>
    <row r="249" s="2" customFormat="1" ht="21.75" customHeight="1">
      <c r="A249" s="38"/>
      <c r="B249" s="39"/>
      <c r="C249" s="259" t="s">
        <v>364</v>
      </c>
      <c r="D249" s="259" t="s">
        <v>155</v>
      </c>
      <c r="E249" s="260" t="s">
        <v>1007</v>
      </c>
      <c r="F249" s="261" t="s">
        <v>1008</v>
      </c>
      <c r="G249" s="262" t="s">
        <v>204</v>
      </c>
      <c r="H249" s="263">
        <v>14.220000000000001</v>
      </c>
      <c r="I249" s="264"/>
      <c r="J249" s="265">
        <f>ROUND(I249*H249,2)</f>
        <v>0</v>
      </c>
      <c r="K249" s="261" t="s">
        <v>159</v>
      </c>
      <c r="L249" s="44"/>
      <c r="M249" s="266" t="s">
        <v>1</v>
      </c>
      <c r="N249" s="267" t="s">
        <v>44</v>
      </c>
      <c r="O249" s="91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0" t="s">
        <v>148</v>
      </c>
      <c r="AT249" s="230" t="s">
        <v>155</v>
      </c>
      <c r="AU249" s="230" t="s">
        <v>89</v>
      </c>
      <c r="AY249" s="17" t="s">
        <v>140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7" t="s">
        <v>87</v>
      </c>
      <c r="BK249" s="231">
        <f>ROUND(I249*H249,2)</f>
        <v>0</v>
      </c>
      <c r="BL249" s="17" t="s">
        <v>148</v>
      </c>
      <c r="BM249" s="230" t="s">
        <v>1009</v>
      </c>
    </row>
    <row r="250" s="2" customFormat="1">
      <c r="A250" s="38"/>
      <c r="B250" s="39"/>
      <c r="C250" s="40"/>
      <c r="D250" s="232" t="s">
        <v>150</v>
      </c>
      <c r="E250" s="40"/>
      <c r="F250" s="233" t="s">
        <v>1010</v>
      </c>
      <c r="G250" s="40"/>
      <c r="H250" s="40"/>
      <c r="I250" s="234"/>
      <c r="J250" s="40"/>
      <c r="K250" s="40"/>
      <c r="L250" s="44"/>
      <c r="M250" s="235"/>
      <c r="N250" s="236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150</v>
      </c>
      <c r="AU250" s="17" t="s">
        <v>89</v>
      </c>
    </row>
    <row r="251" s="13" customFormat="1">
      <c r="A251" s="13"/>
      <c r="B251" s="237"/>
      <c r="C251" s="238"/>
      <c r="D251" s="232" t="s">
        <v>151</v>
      </c>
      <c r="E251" s="239" t="s">
        <v>1</v>
      </c>
      <c r="F251" s="240" t="s">
        <v>1011</v>
      </c>
      <c r="G251" s="238"/>
      <c r="H251" s="241">
        <v>14.220000000000001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7" t="s">
        <v>151</v>
      </c>
      <c r="AU251" s="247" t="s">
        <v>89</v>
      </c>
      <c r="AV251" s="13" t="s">
        <v>89</v>
      </c>
      <c r="AW251" s="13" t="s">
        <v>33</v>
      </c>
      <c r="AX251" s="13" t="s">
        <v>87</v>
      </c>
      <c r="AY251" s="247" t="s">
        <v>140</v>
      </c>
    </row>
    <row r="252" s="2" customFormat="1" ht="16.5" customHeight="1">
      <c r="A252" s="38"/>
      <c r="B252" s="39"/>
      <c r="C252" s="218" t="s">
        <v>369</v>
      </c>
      <c r="D252" s="218" t="s">
        <v>142</v>
      </c>
      <c r="E252" s="219" t="s">
        <v>1012</v>
      </c>
      <c r="F252" s="220" t="s">
        <v>1013</v>
      </c>
      <c r="G252" s="221" t="s">
        <v>145</v>
      </c>
      <c r="H252" s="222">
        <v>28.155999999999999</v>
      </c>
      <c r="I252" s="223"/>
      <c r="J252" s="224">
        <f>ROUND(I252*H252,2)</f>
        <v>0</v>
      </c>
      <c r="K252" s="220" t="s">
        <v>159</v>
      </c>
      <c r="L252" s="225"/>
      <c r="M252" s="226" t="s">
        <v>1</v>
      </c>
      <c r="N252" s="227" t="s">
        <v>44</v>
      </c>
      <c r="O252" s="91"/>
      <c r="P252" s="228">
        <f>O252*H252</f>
        <v>0</v>
      </c>
      <c r="Q252" s="228">
        <v>1</v>
      </c>
      <c r="R252" s="228">
        <f>Q252*H252</f>
        <v>28.155999999999999</v>
      </c>
      <c r="S252" s="228">
        <v>0</v>
      </c>
      <c r="T252" s="229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0" t="s">
        <v>147</v>
      </c>
      <c r="AT252" s="230" t="s">
        <v>142</v>
      </c>
      <c r="AU252" s="230" t="s">
        <v>89</v>
      </c>
      <c r="AY252" s="17" t="s">
        <v>140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7" t="s">
        <v>87</v>
      </c>
      <c r="BK252" s="231">
        <f>ROUND(I252*H252,2)</f>
        <v>0</v>
      </c>
      <c r="BL252" s="17" t="s">
        <v>148</v>
      </c>
      <c r="BM252" s="230" t="s">
        <v>1014</v>
      </c>
    </row>
    <row r="253" s="2" customFormat="1">
      <c r="A253" s="38"/>
      <c r="B253" s="39"/>
      <c r="C253" s="40"/>
      <c r="D253" s="232" t="s">
        <v>150</v>
      </c>
      <c r="E253" s="40"/>
      <c r="F253" s="233" t="s">
        <v>1013</v>
      </c>
      <c r="G253" s="40"/>
      <c r="H253" s="40"/>
      <c r="I253" s="234"/>
      <c r="J253" s="40"/>
      <c r="K253" s="40"/>
      <c r="L253" s="44"/>
      <c r="M253" s="235"/>
      <c r="N253" s="236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150</v>
      </c>
      <c r="AU253" s="17" t="s">
        <v>89</v>
      </c>
    </row>
    <row r="254" s="13" customFormat="1">
      <c r="A254" s="13"/>
      <c r="B254" s="237"/>
      <c r="C254" s="238"/>
      <c r="D254" s="232" t="s">
        <v>151</v>
      </c>
      <c r="E254" s="239" t="s">
        <v>1</v>
      </c>
      <c r="F254" s="240" t="s">
        <v>1015</v>
      </c>
      <c r="G254" s="238"/>
      <c r="H254" s="241">
        <v>25.596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7" t="s">
        <v>151</v>
      </c>
      <c r="AU254" s="247" t="s">
        <v>89</v>
      </c>
      <c r="AV254" s="13" t="s">
        <v>89</v>
      </c>
      <c r="AW254" s="13" t="s">
        <v>33</v>
      </c>
      <c r="AX254" s="13" t="s">
        <v>87</v>
      </c>
      <c r="AY254" s="247" t="s">
        <v>140</v>
      </c>
    </row>
    <row r="255" s="13" customFormat="1">
      <c r="A255" s="13"/>
      <c r="B255" s="237"/>
      <c r="C255" s="238"/>
      <c r="D255" s="232" t="s">
        <v>151</v>
      </c>
      <c r="E255" s="238"/>
      <c r="F255" s="240" t="s">
        <v>1016</v>
      </c>
      <c r="G255" s="238"/>
      <c r="H255" s="241">
        <v>28.155999999999999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7" t="s">
        <v>151</v>
      </c>
      <c r="AU255" s="247" t="s">
        <v>89</v>
      </c>
      <c r="AV255" s="13" t="s">
        <v>89</v>
      </c>
      <c r="AW255" s="13" t="s">
        <v>4</v>
      </c>
      <c r="AX255" s="13" t="s">
        <v>87</v>
      </c>
      <c r="AY255" s="247" t="s">
        <v>140</v>
      </c>
    </row>
    <row r="256" s="2" customFormat="1" ht="16.5" customHeight="1">
      <c r="A256" s="38"/>
      <c r="B256" s="39"/>
      <c r="C256" s="259" t="s">
        <v>374</v>
      </c>
      <c r="D256" s="259" t="s">
        <v>155</v>
      </c>
      <c r="E256" s="260" t="s">
        <v>297</v>
      </c>
      <c r="F256" s="261" t="s">
        <v>298</v>
      </c>
      <c r="G256" s="262" t="s">
        <v>158</v>
      </c>
      <c r="H256" s="263">
        <v>549.60000000000002</v>
      </c>
      <c r="I256" s="264"/>
      <c r="J256" s="265">
        <f>ROUND(I256*H256,2)</f>
        <v>0</v>
      </c>
      <c r="K256" s="261" t="s">
        <v>159</v>
      </c>
      <c r="L256" s="44"/>
      <c r="M256" s="266" t="s">
        <v>1</v>
      </c>
      <c r="N256" s="267" t="s">
        <v>44</v>
      </c>
      <c r="O256" s="91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0" t="s">
        <v>148</v>
      </c>
      <c r="AT256" s="230" t="s">
        <v>155</v>
      </c>
      <c r="AU256" s="230" t="s">
        <v>89</v>
      </c>
      <c r="AY256" s="17" t="s">
        <v>140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7" t="s">
        <v>87</v>
      </c>
      <c r="BK256" s="231">
        <f>ROUND(I256*H256,2)</f>
        <v>0</v>
      </c>
      <c r="BL256" s="17" t="s">
        <v>148</v>
      </c>
      <c r="BM256" s="230" t="s">
        <v>1017</v>
      </c>
    </row>
    <row r="257" s="2" customFormat="1">
      <c r="A257" s="38"/>
      <c r="B257" s="39"/>
      <c r="C257" s="40"/>
      <c r="D257" s="232" t="s">
        <v>150</v>
      </c>
      <c r="E257" s="40"/>
      <c r="F257" s="233" t="s">
        <v>300</v>
      </c>
      <c r="G257" s="40"/>
      <c r="H257" s="40"/>
      <c r="I257" s="234"/>
      <c r="J257" s="40"/>
      <c r="K257" s="40"/>
      <c r="L257" s="44"/>
      <c r="M257" s="235"/>
      <c r="N257" s="236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150</v>
      </c>
      <c r="AU257" s="17" t="s">
        <v>89</v>
      </c>
    </row>
    <row r="258" s="13" customFormat="1">
      <c r="A258" s="13"/>
      <c r="B258" s="237"/>
      <c r="C258" s="238"/>
      <c r="D258" s="232" t="s">
        <v>151</v>
      </c>
      <c r="E258" s="239" t="s">
        <v>1</v>
      </c>
      <c r="F258" s="240" t="s">
        <v>1018</v>
      </c>
      <c r="G258" s="238"/>
      <c r="H258" s="241">
        <v>549.60000000000002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7" t="s">
        <v>151</v>
      </c>
      <c r="AU258" s="247" t="s">
        <v>89</v>
      </c>
      <c r="AV258" s="13" t="s">
        <v>89</v>
      </c>
      <c r="AW258" s="13" t="s">
        <v>33</v>
      </c>
      <c r="AX258" s="13" t="s">
        <v>87</v>
      </c>
      <c r="AY258" s="247" t="s">
        <v>140</v>
      </c>
    </row>
    <row r="259" s="2" customFormat="1" ht="16.5" customHeight="1">
      <c r="A259" s="38"/>
      <c r="B259" s="39"/>
      <c r="C259" s="259" t="s">
        <v>379</v>
      </c>
      <c r="D259" s="259" t="s">
        <v>155</v>
      </c>
      <c r="E259" s="260" t="s">
        <v>303</v>
      </c>
      <c r="F259" s="261" t="s">
        <v>304</v>
      </c>
      <c r="G259" s="262" t="s">
        <v>158</v>
      </c>
      <c r="H259" s="263">
        <v>549.60000000000002</v>
      </c>
      <c r="I259" s="264"/>
      <c r="J259" s="265">
        <f>ROUND(I259*H259,2)</f>
        <v>0</v>
      </c>
      <c r="K259" s="261" t="s">
        <v>146</v>
      </c>
      <c r="L259" s="44"/>
      <c r="M259" s="266" t="s">
        <v>1</v>
      </c>
      <c r="N259" s="267" t="s">
        <v>44</v>
      </c>
      <c r="O259" s="91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0" t="s">
        <v>148</v>
      </c>
      <c r="AT259" s="230" t="s">
        <v>155</v>
      </c>
      <c r="AU259" s="230" t="s">
        <v>89</v>
      </c>
      <c r="AY259" s="17" t="s">
        <v>140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7" t="s">
        <v>87</v>
      </c>
      <c r="BK259" s="231">
        <f>ROUND(I259*H259,2)</f>
        <v>0</v>
      </c>
      <c r="BL259" s="17" t="s">
        <v>148</v>
      </c>
      <c r="BM259" s="230" t="s">
        <v>1019</v>
      </c>
    </row>
    <row r="260" s="2" customFormat="1">
      <c r="A260" s="38"/>
      <c r="B260" s="39"/>
      <c r="C260" s="40"/>
      <c r="D260" s="232" t="s">
        <v>150</v>
      </c>
      <c r="E260" s="40"/>
      <c r="F260" s="233" t="s">
        <v>306</v>
      </c>
      <c r="G260" s="40"/>
      <c r="H260" s="40"/>
      <c r="I260" s="234"/>
      <c r="J260" s="40"/>
      <c r="K260" s="40"/>
      <c r="L260" s="44"/>
      <c r="M260" s="235"/>
      <c r="N260" s="236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150</v>
      </c>
      <c r="AU260" s="17" t="s">
        <v>89</v>
      </c>
    </row>
    <row r="261" s="2" customFormat="1" ht="16.5" customHeight="1">
      <c r="A261" s="38"/>
      <c r="B261" s="39"/>
      <c r="C261" s="218" t="s">
        <v>385</v>
      </c>
      <c r="D261" s="218" t="s">
        <v>142</v>
      </c>
      <c r="E261" s="219" t="s">
        <v>308</v>
      </c>
      <c r="F261" s="220" t="s">
        <v>309</v>
      </c>
      <c r="G261" s="221" t="s">
        <v>310</v>
      </c>
      <c r="H261" s="222">
        <v>8.2439999999999998</v>
      </c>
      <c r="I261" s="223"/>
      <c r="J261" s="224">
        <f>ROUND(I261*H261,2)</f>
        <v>0</v>
      </c>
      <c r="K261" s="220" t="s">
        <v>146</v>
      </c>
      <c r="L261" s="225"/>
      <c r="M261" s="226" t="s">
        <v>1</v>
      </c>
      <c r="N261" s="227" t="s">
        <v>44</v>
      </c>
      <c r="O261" s="91"/>
      <c r="P261" s="228">
        <f>O261*H261</f>
        <v>0</v>
      </c>
      <c r="Q261" s="228">
        <v>0.001</v>
      </c>
      <c r="R261" s="228">
        <f>Q261*H261</f>
        <v>0.0082439999999999996</v>
      </c>
      <c r="S261" s="228">
        <v>0</v>
      </c>
      <c r="T261" s="229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0" t="s">
        <v>147</v>
      </c>
      <c r="AT261" s="230" t="s">
        <v>142</v>
      </c>
      <c r="AU261" s="230" t="s">
        <v>89</v>
      </c>
      <c r="AY261" s="17" t="s">
        <v>140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7" t="s">
        <v>87</v>
      </c>
      <c r="BK261" s="231">
        <f>ROUND(I261*H261,2)</f>
        <v>0</v>
      </c>
      <c r="BL261" s="17" t="s">
        <v>148</v>
      </c>
      <c r="BM261" s="230" t="s">
        <v>1020</v>
      </c>
    </row>
    <row r="262" s="2" customFormat="1">
      <c r="A262" s="38"/>
      <c r="B262" s="39"/>
      <c r="C262" s="40"/>
      <c r="D262" s="232" t="s">
        <v>150</v>
      </c>
      <c r="E262" s="40"/>
      <c r="F262" s="233" t="s">
        <v>309</v>
      </c>
      <c r="G262" s="40"/>
      <c r="H262" s="40"/>
      <c r="I262" s="234"/>
      <c r="J262" s="40"/>
      <c r="K262" s="40"/>
      <c r="L262" s="44"/>
      <c r="M262" s="235"/>
      <c r="N262" s="236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150</v>
      </c>
      <c r="AU262" s="17" t="s">
        <v>89</v>
      </c>
    </row>
    <row r="263" s="13" customFormat="1">
      <c r="A263" s="13"/>
      <c r="B263" s="237"/>
      <c r="C263" s="238"/>
      <c r="D263" s="232" t="s">
        <v>151</v>
      </c>
      <c r="E263" s="239" t="s">
        <v>1</v>
      </c>
      <c r="F263" s="240" t="s">
        <v>1021</v>
      </c>
      <c r="G263" s="238"/>
      <c r="H263" s="241">
        <v>8.2439999999999998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7" t="s">
        <v>151</v>
      </c>
      <c r="AU263" s="247" t="s">
        <v>89</v>
      </c>
      <c r="AV263" s="13" t="s">
        <v>89</v>
      </c>
      <c r="AW263" s="13" t="s">
        <v>33</v>
      </c>
      <c r="AX263" s="13" t="s">
        <v>87</v>
      </c>
      <c r="AY263" s="247" t="s">
        <v>140</v>
      </c>
    </row>
    <row r="264" s="2" customFormat="1" ht="16.5" customHeight="1">
      <c r="A264" s="38"/>
      <c r="B264" s="39"/>
      <c r="C264" s="218" t="s">
        <v>391</v>
      </c>
      <c r="D264" s="218" t="s">
        <v>142</v>
      </c>
      <c r="E264" s="219" t="s">
        <v>314</v>
      </c>
      <c r="F264" s="220" t="s">
        <v>315</v>
      </c>
      <c r="G264" s="221" t="s">
        <v>204</v>
      </c>
      <c r="H264" s="222">
        <v>14.194000000000001</v>
      </c>
      <c r="I264" s="223"/>
      <c r="J264" s="224">
        <f>ROUND(I264*H264,2)</f>
        <v>0</v>
      </c>
      <c r="K264" s="220" t="s">
        <v>146</v>
      </c>
      <c r="L264" s="225"/>
      <c r="M264" s="226" t="s">
        <v>1</v>
      </c>
      <c r="N264" s="227" t="s">
        <v>44</v>
      </c>
      <c r="O264" s="91"/>
      <c r="P264" s="228">
        <f>O264*H264</f>
        <v>0</v>
      </c>
      <c r="Q264" s="228">
        <v>1</v>
      </c>
      <c r="R264" s="228">
        <f>Q264*H264</f>
        <v>14.194000000000001</v>
      </c>
      <c r="S264" s="228">
        <v>0</v>
      </c>
      <c r="T264" s="229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0" t="s">
        <v>147</v>
      </c>
      <c r="AT264" s="230" t="s">
        <v>142</v>
      </c>
      <c r="AU264" s="230" t="s">
        <v>89</v>
      </c>
      <c r="AY264" s="17" t="s">
        <v>140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7" t="s">
        <v>87</v>
      </c>
      <c r="BK264" s="231">
        <f>ROUND(I264*H264,2)</f>
        <v>0</v>
      </c>
      <c r="BL264" s="17" t="s">
        <v>148</v>
      </c>
      <c r="BM264" s="230" t="s">
        <v>1022</v>
      </c>
    </row>
    <row r="265" s="2" customFormat="1">
      <c r="A265" s="38"/>
      <c r="B265" s="39"/>
      <c r="C265" s="40"/>
      <c r="D265" s="232" t="s">
        <v>150</v>
      </c>
      <c r="E265" s="40"/>
      <c r="F265" s="233" t="s">
        <v>315</v>
      </c>
      <c r="G265" s="40"/>
      <c r="H265" s="40"/>
      <c r="I265" s="234"/>
      <c r="J265" s="40"/>
      <c r="K265" s="40"/>
      <c r="L265" s="44"/>
      <c r="M265" s="235"/>
      <c r="N265" s="236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150</v>
      </c>
      <c r="AU265" s="17" t="s">
        <v>89</v>
      </c>
    </row>
    <row r="266" s="13" customFormat="1">
      <c r="A266" s="13"/>
      <c r="B266" s="237"/>
      <c r="C266" s="238"/>
      <c r="D266" s="232" t="s">
        <v>151</v>
      </c>
      <c r="E266" s="239" t="s">
        <v>1</v>
      </c>
      <c r="F266" s="240" t="s">
        <v>1023</v>
      </c>
      <c r="G266" s="238"/>
      <c r="H266" s="241">
        <v>8.7940000000000005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7" t="s">
        <v>151</v>
      </c>
      <c r="AU266" s="247" t="s">
        <v>89</v>
      </c>
      <c r="AV266" s="13" t="s">
        <v>89</v>
      </c>
      <c r="AW266" s="13" t="s">
        <v>33</v>
      </c>
      <c r="AX266" s="13" t="s">
        <v>79</v>
      </c>
      <c r="AY266" s="247" t="s">
        <v>140</v>
      </c>
    </row>
    <row r="267" s="13" customFormat="1">
      <c r="A267" s="13"/>
      <c r="B267" s="237"/>
      <c r="C267" s="238"/>
      <c r="D267" s="232" t="s">
        <v>151</v>
      </c>
      <c r="E267" s="239" t="s">
        <v>1</v>
      </c>
      <c r="F267" s="240" t="s">
        <v>1024</v>
      </c>
      <c r="G267" s="238"/>
      <c r="H267" s="241">
        <v>1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7" t="s">
        <v>151</v>
      </c>
      <c r="AU267" s="247" t="s">
        <v>89</v>
      </c>
      <c r="AV267" s="13" t="s">
        <v>89</v>
      </c>
      <c r="AW267" s="13" t="s">
        <v>33</v>
      </c>
      <c r="AX267" s="13" t="s">
        <v>79</v>
      </c>
      <c r="AY267" s="247" t="s">
        <v>140</v>
      </c>
    </row>
    <row r="268" s="13" customFormat="1">
      <c r="A268" s="13"/>
      <c r="B268" s="237"/>
      <c r="C268" s="238"/>
      <c r="D268" s="232" t="s">
        <v>151</v>
      </c>
      <c r="E268" s="239" t="s">
        <v>1</v>
      </c>
      <c r="F268" s="240" t="s">
        <v>1025</v>
      </c>
      <c r="G268" s="238"/>
      <c r="H268" s="241">
        <v>4.4000000000000004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7" t="s">
        <v>151</v>
      </c>
      <c r="AU268" s="247" t="s">
        <v>89</v>
      </c>
      <c r="AV268" s="13" t="s">
        <v>89</v>
      </c>
      <c r="AW268" s="13" t="s">
        <v>33</v>
      </c>
      <c r="AX268" s="13" t="s">
        <v>79</v>
      </c>
      <c r="AY268" s="247" t="s">
        <v>140</v>
      </c>
    </row>
    <row r="269" s="14" customFormat="1">
      <c r="A269" s="14"/>
      <c r="B269" s="248"/>
      <c r="C269" s="249"/>
      <c r="D269" s="232" t="s">
        <v>151</v>
      </c>
      <c r="E269" s="250" t="s">
        <v>1</v>
      </c>
      <c r="F269" s="251" t="s">
        <v>154</v>
      </c>
      <c r="G269" s="249"/>
      <c r="H269" s="252">
        <v>14.194000000000001</v>
      </c>
      <c r="I269" s="253"/>
      <c r="J269" s="249"/>
      <c r="K269" s="249"/>
      <c r="L269" s="254"/>
      <c r="M269" s="255"/>
      <c r="N269" s="256"/>
      <c r="O269" s="256"/>
      <c r="P269" s="256"/>
      <c r="Q269" s="256"/>
      <c r="R269" s="256"/>
      <c r="S269" s="256"/>
      <c r="T269" s="25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8" t="s">
        <v>151</v>
      </c>
      <c r="AU269" s="258" t="s">
        <v>89</v>
      </c>
      <c r="AV269" s="14" t="s">
        <v>148</v>
      </c>
      <c r="AW269" s="14" t="s">
        <v>33</v>
      </c>
      <c r="AX269" s="14" t="s">
        <v>87</v>
      </c>
      <c r="AY269" s="258" t="s">
        <v>140</v>
      </c>
    </row>
    <row r="270" s="2" customFormat="1" ht="16.5" customHeight="1">
      <c r="A270" s="38"/>
      <c r="B270" s="39"/>
      <c r="C270" s="259" t="s">
        <v>397</v>
      </c>
      <c r="D270" s="259" t="s">
        <v>155</v>
      </c>
      <c r="E270" s="260" t="s">
        <v>320</v>
      </c>
      <c r="F270" s="261" t="s">
        <v>321</v>
      </c>
      <c r="G270" s="262" t="s">
        <v>158</v>
      </c>
      <c r="H270" s="263">
        <v>545</v>
      </c>
      <c r="I270" s="264"/>
      <c r="J270" s="265">
        <f>ROUND(I270*H270,2)</f>
        <v>0</v>
      </c>
      <c r="K270" s="261" t="s">
        <v>159</v>
      </c>
      <c r="L270" s="44"/>
      <c r="M270" s="266" t="s">
        <v>1</v>
      </c>
      <c r="N270" s="267" t="s">
        <v>44</v>
      </c>
      <c r="O270" s="91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0" t="s">
        <v>148</v>
      </c>
      <c r="AT270" s="230" t="s">
        <v>155</v>
      </c>
      <c r="AU270" s="230" t="s">
        <v>89</v>
      </c>
      <c r="AY270" s="17" t="s">
        <v>140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7" t="s">
        <v>87</v>
      </c>
      <c r="BK270" s="231">
        <f>ROUND(I270*H270,2)</f>
        <v>0</v>
      </c>
      <c r="BL270" s="17" t="s">
        <v>148</v>
      </c>
      <c r="BM270" s="230" t="s">
        <v>1026</v>
      </c>
    </row>
    <row r="271" s="2" customFormat="1">
      <c r="A271" s="38"/>
      <c r="B271" s="39"/>
      <c r="C271" s="40"/>
      <c r="D271" s="232" t="s">
        <v>150</v>
      </c>
      <c r="E271" s="40"/>
      <c r="F271" s="233" t="s">
        <v>323</v>
      </c>
      <c r="G271" s="40"/>
      <c r="H271" s="40"/>
      <c r="I271" s="234"/>
      <c r="J271" s="40"/>
      <c r="K271" s="40"/>
      <c r="L271" s="44"/>
      <c r="M271" s="235"/>
      <c r="N271" s="236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150</v>
      </c>
      <c r="AU271" s="17" t="s">
        <v>89</v>
      </c>
    </row>
    <row r="272" s="13" customFormat="1">
      <c r="A272" s="13"/>
      <c r="B272" s="237"/>
      <c r="C272" s="238"/>
      <c r="D272" s="232" t="s">
        <v>151</v>
      </c>
      <c r="E272" s="239" t="s">
        <v>1</v>
      </c>
      <c r="F272" s="240" t="s">
        <v>1027</v>
      </c>
      <c r="G272" s="238"/>
      <c r="H272" s="241">
        <v>169.90000000000001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7" t="s">
        <v>151</v>
      </c>
      <c r="AU272" s="247" t="s">
        <v>89</v>
      </c>
      <c r="AV272" s="13" t="s">
        <v>89</v>
      </c>
      <c r="AW272" s="13" t="s">
        <v>33</v>
      </c>
      <c r="AX272" s="13" t="s">
        <v>79</v>
      </c>
      <c r="AY272" s="247" t="s">
        <v>140</v>
      </c>
    </row>
    <row r="273" s="13" customFormat="1">
      <c r="A273" s="13"/>
      <c r="B273" s="237"/>
      <c r="C273" s="238"/>
      <c r="D273" s="232" t="s">
        <v>151</v>
      </c>
      <c r="E273" s="239" t="s">
        <v>1</v>
      </c>
      <c r="F273" s="240" t="s">
        <v>1028</v>
      </c>
      <c r="G273" s="238"/>
      <c r="H273" s="241">
        <v>313.19999999999999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7" t="s">
        <v>151</v>
      </c>
      <c r="AU273" s="247" t="s">
        <v>89</v>
      </c>
      <c r="AV273" s="13" t="s">
        <v>89</v>
      </c>
      <c r="AW273" s="13" t="s">
        <v>33</v>
      </c>
      <c r="AX273" s="13" t="s">
        <v>79</v>
      </c>
      <c r="AY273" s="247" t="s">
        <v>140</v>
      </c>
    </row>
    <row r="274" s="13" customFormat="1">
      <c r="A274" s="13"/>
      <c r="B274" s="237"/>
      <c r="C274" s="238"/>
      <c r="D274" s="232" t="s">
        <v>151</v>
      </c>
      <c r="E274" s="239" t="s">
        <v>1</v>
      </c>
      <c r="F274" s="240" t="s">
        <v>1029</v>
      </c>
      <c r="G274" s="238"/>
      <c r="H274" s="241">
        <v>61.899999999999999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7" t="s">
        <v>151</v>
      </c>
      <c r="AU274" s="247" t="s">
        <v>89</v>
      </c>
      <c r="AV274" s="13" t="s">
        <v>89</v>
      </c>
      <c r="AW274" s="13" t="s">
        <v>33</v>
      </c>
      <c r="AX274" s="13" t="s">
        <v>79</v>
      </c>
      <c r="AY274" s="247" t="s">
        <v>140</v>
      </c>
    </row>
    <row r="275" s="14" customFormat="1">
      <c r="A275" s="14"/>
      <c r="B275" s="248"/>
      <c r="C275" s="249"/>
      <c r="D275" s="232" t="s">
        <v>151</v>
      </c>
      <c r="E275" s="250" t="s">
        <v>1</v>
      </c>
      <c r="F275" s="251" t="s">
        <v>154</v>
      </c>
      <c r="G275" s="249"/>
      <c r="H275" s="252">
        <v>545</v>
      </c>
      <c r="I275" s="253"/>
      <c r="J275" s="249"/>
      <c r="K275" s="249"/>
      <c r="L275" s="254"/>
      <c r="M275" s="255"/>
      <c r="N275" s="256"/>
      <c r="O275" s="256"/>
      <c r="P275" s="256"/>
      <c r="Q275" s="256"/>
      <c r="R275" s="256"/>
      <c r="S275" s="256"/>
      <c r="T275" s="25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8" t="s">
        <v>151</v>
      </c>
      <c r="AU275" s="258" t="s">
        <v>89</v>
      </c>
      <c r="AV275" s="14" t="s">
        <v>148</v>
      </c>
      <c r="AW275" s="14" t="s">
        <v>33</v>
      </c>
      <c r="AX275" s="14" t="s">
        <v>87</v>
      </c>
      <c r="AY275" s="258" t="s">
        <v>140</v>
      </c>
    </row>
    <row r="276" s="2" customFormat="1" ht="16.5" customHeight="1">
      <c r="A276" s="38"/>
      <c r="B276" s="39"/>
      <c r="C276" s="259" t="s">
        <v>403</v>
      </c>
      <c r="D276" s="259" t="s">
        <v>155</v>
      </c>
      <c r="E276" s="260" t="s">
        <v>1030</v>
      </c>
      <c r="F276" s="261" t="s">
        <v>1031</v>
      </c>
      <c r="G276" s="262" t="s">
        <v>227</v>
      </c>
      <c r="H276" s="263">
        <v>22</v>
      </c>
      <c r="I276" s="264"/>
      <c r="J276" s="265">
        <f>ROUND(I276*H276,2)</f>
        <v>0</v>
      </c>
      <c r="K276" s="261" t="s">
        <v>159</v>
      </c>
      <c r="L276" s="44"/>
      <c r="M276" s="266" t="s">
        <v>1</v>
      </c>
      <c r="N276" s="267" t="s">
        <v>44</v>
      </c>
      <c r="O276" s="91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0" t="s">
        <v>148</v>
      </c>
      <c r="AT276" s="230" t="s">
        <v>155</v>
      </c>
      <c r="AU276" s="230" t="s">
        <v>89</v>
      </c>
      <c r="AY276" s="17" t="s">
        <v>140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7" t="s">
        <v>87</v>
      </c>
      <c r="BK276" s="231">
        <f>ROUND(I276*H276,2)</f>
        <v>0</v>
      </c>
      <c r="BL276" s="17" t="s">
        <v>148</v>
      </c>
      <c r="BM276" s="230" t="s">
        <v>1032</v>
      </c>
    </row>
    <row r="277" s="2" customFormat="1">
      <c r="A277" s="38"/>
      <c r="B277" s="39"/>
      <c r="C277" s="40"/>
      <c r="D277" s="232" t="s">
        <v>150</v>
      </c>
      <c r="E277" s="40"/>
      <c r="F277" s="233" t="s">
        <v>1033</v>
      </c>
      <c r="G277" s="40"/>
      <c r="H277" s="40"/>
      <c r="I277" s="234"/>
      <c r="J277" s="40"/>
      <c r="K277" s="40"/>
      <c r="L277" s="44"/>
      <c r="M277" s="235"/>
      <c r="N277" s="236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150</v>
      </c>
      <c r="AU277" s="17" t="s">
        <v>89</v>
      </c>
    </row>
    <row r="278" s="2" customFormat="1" ht="16.5" customHeight="1">
      <c r="A278" s="38"/>
      <c r="B278" s="39"/>
      <c r="C278" s="218" t="s">
        <v>409</v>
      </c>
      <c r="D278" s="218" t="s">
        <v>142</v>
      </c>
      <c r="E278" s="219" t="s">
        <v>1034</v>
      </c>
      <c r="F278" s="220" t="s">
        <v>1035</v>
      </c>
      <c r="G278" s="221" t="s">
        <v>227</v>
      </c>
      <c r="H278" s="222">
        <v>22</v>
      </c>
      <c r="I278" s="223"/>
      <c r="J278" s="224">
        <f>ROUND(I278*H278,2)</f>
        <v>0</v>
      </c>
      <c r="K278" s="220" t="s">
        <v>1</v>
      </c>
      <c r="L278" s="225"/>
      <c r="M278" s="226" t="s">
        <v>1</v>
      </c>
      <c r="N278" s="227" t="s">
        <v>44</v>
      </c>
      <c r="O278" s="91"/>
      <c r="P278" s="228">
        <f>O278*H278</f>
        <v>0</v>
      </c>
      <c r="Q278" s="228">
        <v>0.0050000000000000001</v>
      </c>
      <c r="R278" s="228">
        <f>Q278*H278</f>
        <v>0.11</v>
      </c>
      <c r="S278" s="228">
        <v>0</v>
      </c>
      <c r="T278" s="229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0" t="s">
        <v>147</v>
      </c>
      <c r="AT278" s="230" t="s">
        <v>142</v>
      </c>
      <c r="AU278" s="230" t="s">
        <v>89</v>
      </c>
      <c r="AY278" s="17" t="s">
        <v>140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7" t="s">
        <v>87</v>
      </c>
      <c r="BK278" s="231">
        <f>ROUND(I278*H278,2)</f>
        <v>0</v>
      </c>
      <c r="BL278" s="17" t="s">
        <v>148</v>
      </c>
      <c r="BM278" s="230" t="s">
        <v>1036</v>
      </c>
    </row>
    <row r="279" s="12" customFormat="1" ht="22.8" customHeight="1">
      <c r="A279" s="12"/>
      <c r="B279" s="202"/>
      <c r="C279" s="203"/>
      <c r="D279" s="204" t="s">
        <v>78</v>
      </c>
      <c r="E279" s="216" t="s">
        <v>89</v>
      </c>
      <c r="F279" s="216" t="s">
        <v>326</v>
      </c>
      <c r="G279" s="203"/>
      <c r="H279" s="203"/>
      <c r="I279" s="206"/>
      <c r="J279" s="217">
        <f>BK279</f>
        <v>0</v>
      </c>
      <c r="K279" s="203"/>
      <c r="L279" s="208"/>
      <c r="M279" s="209"/>
      <c r="N279" s="210"/>
      <c r="O279" s="210"/>
      <c r="P279" s="211">
        <f>SUM(P280:P306)</f>
        <v>0</v>
      </c>
      <c r="Q279" s="210"/>
      <c r="R279" s="211">
        <f>SUM(R280:R306)</f>
        <v>10.32381013</v>
      </c>
      <c r="S279" s="210"/>
      <c r="T279" s="212">
        <f>SUM(T280:T306)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3" t="s">
        <v>87</v>
      </c>
      <c r="AT279" s="214" t="s">
        <v>78</v>
      </c>
      <c r="AU279" s="214" t="s">
        <v>87</v>
      </c>
      <c r="AY279" s="213" t="s">
        <v>140</v>
      </c>
      <c r="BK279" s="215">
        <f>SUM(BK280:BK306)</f>
        <v>0</v>
      </c>
    </row>
    <row r="280" s="2" customFormat="1" ht="16.5" customHeight="1">
      <c r="A280" s="38"/>
      <c r="B280" s="39"/>
      <c r="C280" s="259" t="s">
        <v>415</v>
      </c>
      <c r="D280" s="259" t="s">
        <v>155</v>
      </c>
      <c r="E280" s="260" t="s">
        <v>1037</v>
      </c>
      <c r="F280" s="261" t="s">
        <v>1038</v>
      </c>
      <c r="G280" s="262" t="s">
        <v>158</v>
      </c>
      <c r="H280" s="263">
        <v>118.72</v>
      </c>
      <c r="I280" s="264"/>
      <c r="J280" s="265">
        <f>ROUND(I280*H280,2)</f>
        <v>0</v>
      </c>
      <c r="K280" s="261" t="s">
        <v>159</v>
      </c>
      <c r="L280" s="44"/>
      <c r="M280" s="266" t="s">
        <v>1</v>
      </c>
      <c r="N280" s="267" t="s">
        <v>44</v>
      </c>
      <c r="O280" s="91"/>
      <c r="P280" s="228">
        <f>O280*H280</f>
        <v>0</v>
      </c>
      <c r="Q280" s="228">
        <v>0.00031</v>
      </c>
      <c r="R280" s="228">
        <f>Q280*H280</f>
        <v>0.036803200000000001</v>
      </c>
      <c r="S280" s="228">
        <v>0</v>
      </c>
      <c r="T280" s="229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0" t="s">
        <v>148</v>
      </c>
      <c r="AT280" s="230" t="s">
        <v>155</v>
      </c>
      <c r="AU280" s="230" t="s">
        <v>89</v>
      </c>
      <c r="AY280" s="17" t="s">
        <v>140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7" t="s">
        <v>87</v>
      </c>
      <c r="BK280" s="231">
        <f>ROUND(I280*H280,2)</f>
        <v>0</v>
      </c>
      <c r="BL280" s="17" t="s">
        <v>148</v>
      </c>
      <c r="BM280" s="230" t="s">
        <v>1039</v>
      </c>
    </row>
    <row r="281" s="2" customFormat="1">
      <c r="A281" s="38"/>
      <c r="B281" s="39"/>
      <c r="C281" s="40"/>
      <c r="D281" s="232" t="s">
        <v>150</v>
      </c>
      <c r="E281" s="40"/>
      <c r="F281" s="233" t="s">
        <v>1040</v>
      </c>
      <c r="G281" s="40"/>
      <c r="H281" s="40"/>
      <c r="I281" s="234"/>
      <c r="J281" s="40"/>
      <c r="K281" s="40"/>
      <c r="L281" s="44"/>
      <c r="M281" s="235"/>
      <c r="N281" s="236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150</v>
      </c>
      <c r="AU281" s="17" t="s">
        <v>89</v>
      </c>
    </row>
    <row r="282" s="13" customFormat="1">
      <c r="A282" s="13"/>
      <c r="B282" s="237"/>
      <c r="C282" s="238"/>
      <c r="D282" s="232" t="s">
        <v>151</v>
      </c>
      <c r="E282" s="239" t="s">
        <v>1</v>
      </c>
      <c r="F282" s="240" t="s">
        <v>1041</v>
      </c>
      <c r="G282" s="238"/>
      <c r="H282" s="241">
        <v>118.72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7" t="s">
        <v>151</v>
      </c>
      <c r="AU282" s="247" t="s">
        <v>89</v>
      </c>
      <c r="AV282" s="13" t="s">
        <v>89</v>
      </c>
      <c r="AW282" s="13" t="s">
        <v>33</v>
      </c>
      <c r="AX282" s="13" t="s">
        <v>87</v>
      </c>
      <c r="AY282" s="247" t="s">
        <v>140</v>
      </c>
    </row>
    <row r="283" s="2" customFormat="1" ht="16.5" customHeight="1">
      <c r="A283" s="38"/>
      <c r="B283" s="39"/>
      <c r="C283" s="218" t="s">
        <v>422</v>
      </c>
      <c r="D283" s="218" t="s">
        <v>142</v>
      </c>
      <c r="E283" s="219" t="s">
        <v>1042</v>
      </c>
      <c r="F283" s="220" t="s">
        <v>1043</v>
      </c>
      <c r="G283" s="221" t="s">
        <v>158</v>
      </c>
      <c r="H283" s="222">
        <v>140.624</v>
      </c>
      <c r="I283" s="223"/>
      <c r="J283" s="224">
        <f>ROUND(I283*H283,2)</f>
        <v>0</v>
      </c>
      <c r="K283" s="220" t="s">
        <v>159</v>
      </c>
      <c r="L283" s="225"/>
      <c r="M283" s="226" t="s">
        <v>1</v>
      </c>
      <c r="N283" s="227" t="s">
        <v>44</v>
      </c>
      <c r="O283" s="91"/>
      <c r="P283" s="228">
        <f>O283*H283</f>
        <v>0</v>
      </c>
      <c r="Q283" s="228">
        <v>0.00020000000000000001</v>
      </c>
      <c r="R283" s="228">
        <f>Q283*H283</f>
        <v>0.028124800000000002</v>
      </c>
      <c r="S283" s="228">
        <v>0</v>
      </c>
      <c r="T283" s="229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0" t="s">
        <v>147</v>
      </c>
      <c r="AT283" s="230" t="s">
        <v>142</v>
      </c>
      <c r="AU283" s="230" t="s">
        <v>89</v>
      </c>
      <c r="AY283" s="17" t="s">
        <v>140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7" t="s">
        <v>87</v>
      </c>
      <c r="BK283" s="231">
        <f>ROUND(I283*H283,2)</f>
        <v>0</v>
      </c>
      <c r="BL283" s="17" t="s">
        <v>148</v>
      </c>
      <c r="BM283" s="230" t="s">
        <v>1044</v>
      </c>
    </row>
    <row r="284" s="2" customFormat="1">
      <c r="A284" s="38"/>
      <c r="B284" s="39"/>
      <c r="C284" s="40"/>
      <c r="D284" s="232" t="s">
        <v>150</v>
      </c>
      <c r="E284" s="40"/>
      <c r="F284" s="233" t="s">
        <v>1043</v>
      </c>
      <c r="G284" s="40"/>
      <c r="H284" s="40"/>
      <c r="I284" s="234"/>
      <c r="J284" s="40"/>
      <c r="K284" s="40"/>
      <c r="L284" s="44"/>
      <c r="M284" s="235"/>
      <c r="N284" s="236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150</v>
      </c>
      <c r="AU284" s="17" t="s">
        <v>89</v>
      </c>
    </row>
    <row r="285" s="13" customFormat="1">
      <c r="A285" s="13"/>
      <c r="B285" s="237"/>
      <c r="C285" s="238"/>
      <c r="D285" s="232" t="s">
        <v>151</v>
      </c>
      <c r="E285" s="239" t="s">
        <v>1</v>
      </c>
      <c r="F285" s="240" t="s">
        <v>1041</v>
      </c>
      <c r="G285" s="238"/>
      <c r="H285" s="241">
        <v>118.72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7" t="s">
        <v>151</v>
      </c>
      <c r="AU285" s="247" t="s">
        <v>89</v>
      </c>
      <c r="AV285" s="13" t="s">
        <v>89</v>
      </c>
      <c r="AW285" s="13" t="s">
        <v>33</v>
      </c>
      <c r="AX285" s="13" t="s">
        <v>87</v>
      </c>
      <c r="AY285" s="247" t="s">
        <v>140</v>
      </c>
    </row>
    <row r="286" s="13" customFormat="1">
      <c r="A286" s="13"/>
      <c r="B286" s="237"/>
      <c r="C286" s="238"/>
      <c r="D286" s="232" t="s">
        <v>151</v>
      </c>
      <c r="E286" s="238"/>
      <c r="F286" s="240" t="s">
        <v>1045</v>
      </c>
      <c r="G286" s="238"/>
      <c r="H286" s="241">
        <v>140.624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7" t="s">
        <v>151</v>
      </c>
      <c r="AU286" s="247" t="s">
        <v>89</v>
      </c>
      <c r="AV286" s="13" t="s">
        <v>89</v>
      </c>
      <c r="AW286" s="13" t="s">
        <v>4</v>
      </c>
      <c r="AX286" s="13" t="s">
        <v>87</v>
      </c>
      <c r="AY286" s="247" t="s">
        <v>140</v>
      </c>
    </row>
    <row r="287" s="2" customFormat="1">
      <c r="A287" s="38"/>
      <c r="B287" s="39"/>
      <c r="C287" s="259" t="s">
        <v>428</v>
      </c>
      <c r="D287" s="259" t="s">
        <v>155</v>
      </c>
      <c r="E287" s="260" t="s">
        <v>1046</v>
      </c>
      <c r="F287" s="261" t="s">
        <v>1047</v>
      </c>
      <c r="G287" s="262" t="s">
        <v>183</v>
      </c>
      <c r="H287" s="263">
        <v>39.5</v>
      </c>
      <c r="I287" s="264"/>
      <c r="J287" s="265">
        <f>ROUND(I287*H287,2)</f>
        <v>0</v>
      </c>
      <c r="K287" s="261" t="s">
        <v>159</v>
      </c>
      <c r="L287" s="44"/>
      <c r="M287" s="266" t="s">
        <v>1</v>
      </c>
      <c r="N287" s="267" t="s">
        <v>44</v>
      </c>
      <c r="O287" s="91"/>
      <c r="P287" s="228">
        <f>O287*H287</f>
        <v>0</v>
      </c>
      <c r="Q287" s="228">
        <v>0.20469000000000001</v>
      </c>
      <c r="R287" s="228">
        <f>Q287*H287</f>
        <v>8.0852550000000001</v>
      </c>
      <c r="S287" s="228">
        <v>0</v>
      </c>
      <c r="T287" s="229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0" t="s">
        <v>148</v>
      </c>
      <c r="AT287" s="230" t="s">
        <v>155</v>
      </c>
      <c r="AU287" s="230" t="s">
        <v>89</v>
      </c>
      <c r="AY287" s="17" t="s">
        <v>140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7" t="s">
        <v>87</v>
      </c>
      <c r="BK287" s="231">
        <f>ROUND(I287*H287,2)</f>
        <v>0</v>
      </c>
      <c r="BL287" s="17" t="s">
        <v>148</v>
      </c>
      <c r="BM287" s="230" t="s">
        <v>1048</v>
      </c>
    </row>
    <row r="288" s="2" customFormat="1">
      <c r="A288" s="38"/>
      <c r="B288" s="39"/>
      <c r="C288" s="40"/>
      <c r="D288" s="232" t="s">
        <v>150</v>
      </c>
      <c r="E288" s="40"/>
      <c r="F288" s="233" t="s">
        <v>1049</v>
      </c>
      <c r="G288" s="40"/>
      <c r="H288" s="40"/>
      <c r="I288" s="234"/>
      <c r="J288" s="40"/>
      <c r="K288" s="40"/>
      <c r="L288" s="44"/>
      <c r="M288" s="235"/>
      <c r="N288" s="236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150</v>
      </c>
      <c r="AU288" s="17" t="s">
        <v>89</v>
      </c>
    </row>
    <row r="289" s="13" customFormat="1">
      <c r="A289" s="13"/>
      <c r="B289" s="237"/>
      <c r="C289" s="238"/>
      <c r="D289" s="232" t="s">
        <v>151</v>
      </c>
      <c r="E289" s="239" t="s">
        <v>1</v>
      </c>
      <c r="F289" s="240" t="s">
        <v>1050</v>
      </c>
      <c r="G289" s="238"/>
      <c r="H289" s="241">
        <v>39.5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7" t="s">
        <v>151</v>
      </c>
      <c r="AU289" s="247" t="s">
        <v>89</v>
      </c>
      <c r="AV289" s="13" t="s">
        <v>89</v>
      </c>
      <c r="AW289" s="13" t="s">
        <v>33</v>
      </c>
      <c r="AX289" s="13" t="s">
        <v>87</v>
      </c>
      <c r="AY289" s="247" t="s">
        <v>140</v>
      </c>
    </row>
    <row r="290" s="2" customFormat="1" ht="16.5" customHeight="1">
      <c r="A290" s="38"/>
      <c r="B290" s="39"/>
      <c r="C290" s="259" t="s">
        <v>432</v>
      </c>
      <c r="D290" s="259" t="s">
        <v>155</v>
      </c>
      <c r="E290" s="260" t="s">
        <v>328</v>
      </c>
      <c r="F290" s="261" t="s">
        <v>329</v>
      </c>
      <c r="G290" s="262" t="s">
        <v>158</v>
      </c>
      <c r="H290" s="263">
        <v>67</v>
      </c>
      <c r="I290" s="264"/>
      <c r="J290" s="265">
        <f>ROUND(I290*H290,2)</f>
        <v>0</v>
      </c>
      <c r="K290" s="261" t="s">
        <v>159</v>
      </c>
      <c r="L290" s="44"/>
      <c r="M290" s="266" t="s">
        <v>1</v>
      </c>
      <c r="N290" s="267" t="s">
        <v>44</v>
      </c>
      <c r="O290" s="91"/>
      <c r="P290" s="228">
        <f>O290*H290</f>
        <v>0</v>
      </c>
      <c r="Q290" s="228">
        <v>0.00010000000000000001</v>
      </c>
      <c r="R290" s="228">
        <f>Q290*H290</f>
        <v>0.0067000000000000002</v>
      </c>
      <c r="S290" s="228">
        <v>0</v>
      </c>
      <c r="T290" s="229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0" t="s">
        <v>148</v>
      </c>
      <c r="AT290" s="230" t="s">
        <v>155</v>
      </c>
      <c r="AU290" s="230" t="s">
        <v>89</v>
      </c>
      <c r="AY290" s="17" t="s">
        <v>140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7" t="s">
        <v>87</v>
      </c>
      <c r="BK290" s="231">
        <f>ROUND(I290*H290,2)</f>
        <v>0</v>
      </c>
      <c r="BL290" s="17" t="s">
        <v>148</v>
      </c>
      <c r="BM290" s="230" t="s">
        <v>1051</v>
      </c>
    </row>
    <row r="291" s="2" customFormat="1">
      <c r="A291" s="38"/>
      <c r="B291" s="39"/>
      <c r="C291" s="40"/>
      <c r="D291" s="232" t="s">
        <v>150</v>
      </c>
      <c r="E291" s="40"/>
      <c r="F291" s="233" t="s">
        <v>331</v>
      </c>
      <c r="G291" s="40"/>
      <c r="H291" s="40"/>
      <c r="I291" s="234"/>
      <c r="J291" s="40"/>
      <c r="K291" s="40"/>
      <c r="L291" s="44"/>
      <c r="M291" s="235"/>
      <c r="N291" s="236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150</v>
      </c>
      <c r="AU291" s="17" t="s">
        <v>89</v>
      </c>
    </row>
    <row r="292" s="13" customFormat="1">
      <c r="A292" s="13"/>
      <c r="B292" s="237"/>
      <c r="C292" s="238"/>
      <c r="D292" s="232" t="s">
        <v>151</v>
      </c>
      <c r="E292" s="239" t="s">
        <v>1</v>
      </c>
      <c r="F292" s="240" t="s">
        <v>1052</v>
      </c>
      <c r="G292" s="238"/>
      <c r="H292" s="241">
        <v>67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7" t="s">
        <v>151</v>
      </c>
      <c r="AU292" s="247" t="s">
        <v>89</v>
      </c>
      <c r="AV292" s="13" t="s">
        <v>89</v>
      </c>
      <c r="AW292" s="13" t="s">
        <v>33</v>
      </c>
      <c r="AX292" s="13" t="s">
        <v>87</v>
      </c>
      <c r="AY292" s="247" t="s">
        <v>140</v>
      </c>
    </row>
    <row r="293" s="2" customFormat="1" ht="24.15" customHeight="1">
      <c r="A293" s="38"/>
      <c r="B293" s="39"/>
      <c r="C293" s="218" t="s">
        <v>437</v>
      </c>
      <c r="D293" s="218" t="s">
        <v>142</v>
      </c>
      <c r="E293" s="219" t="s">
        <v>334</v>
      </c>
      <c r="F293" s="220" t="s">
        <v>335</v>
      </c>
      <c r="G293" s="221" t="s">
        <v>158</v>
      </c>
      <c r="H293" s="222">
        <v>70.349999999999994</v>
      </c>
      <c r="I293" s="223"/>
      <c r="J293" s="224">
        <f>ROUND(I293*H293,2)</f>
        <v>0</v>
      </c>
      <c r="K293" s="220" t="s">
        <v>146</v>
      </c>
      <c r="L293" s="225"/>
      <c r="M293" s="226" t="s">
        <v>1</v>
      </c>
      <c r="N293" s="227" t="s">
        <v>44</v>
      </c>
      <c r="O293" s="91"/>
      <c r="P293" s="228">
        <f>O293*H293</f>
        <v>0</v>
      </c>
      <c r="Q293" s="228">
        <v>0.00029999999999999997</v>
      </c>
      <c r="R293" s="228">
        <f>Q293*H293</f>
        <v>0.021104999999999995</v>
      </c>
      <c r="S293" s="228">
        <v>0</v>
      </c>
      <c r="T293" s="229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0" t="s">
        <v>147</v>
      </c>
      <c r="AT293" s="230" t="s">
        <v>142</v>
      </c>
      <c r="AU293" s="230" t="s">
        <v>89</v>
      </c>
      <c r="AY293" s="17" t="s">
        <v>140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7" t="s">
        <v>87</v>
      </c>
      <c r="BK293" s="231">
        <f>ROUND(I293*H293,2)</f>
        <v>0</v>
      </c>
      <c r="BL293" s="17" t="s">
        <v>148</v>
      </c>
      <c r="BM293" s="230" t="s">
        <v>1053</v>
      </c>
    </row>
    <row r="294" s="2" customFormat="1">
      <c r="A294" s="38"/>
      <c r="B294" s="39"/>
      <c r="C294" s="40"/>
      <c r="D294" s="232" t="s">
        <v>150</v>
      </c>
      <c r="E294" s="40"/>
      <c r="F294" s="233" t="s">
        <v>335</v>
      </c>
      <c r="G294" s="40"/>
      <c r="H294" s="40"/>
      <c r="I294" s="234"/>
      <c r="J294" s="40"/>
      <c r="K294" s="40"/>
      <c r="L294" s="44"/>
      <c r="M294" s="235"/>
      <c r="N294" s="236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150</v>
      </c>
      <c r="AU294" s="17" t="s">
        <v>89</v>
      </c>
    </row>
    <row r="295" s="13" customFormat="1">
      <c r="A295" s="13"/>
      <c r="B295" s="237"/>
      <c r="C295" s="238"/>
      <c r="D295" s="232" t="s">
        <v>151</v>
      </c>
      <c r="E295" s="239" t="s">
        <v>1</v>
      </c>
      <c r="F295" s="240" t="s">
        <v>1054</v>
      </c>
      <c r="G295" s="238"/>
      <c r="H295" s="241">
        <v>70.349999999999994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7" t="s">
        <v>151</v>
      </c>
      <c r="AU295" s="247" t="s">
        <v>89</v>
      </c>
      <c r="AV295" s="13" t="s">
        <v>89</v>
      </c>
      <c r="AW295" s="13" t="s">
        <v>33</v>
      </c>
      <c r="AX295" s="13" t="s">
        <v>87</v>
      </c>
      <c r="AY295" s="247" t="s">
        <v>140</v>
      </c>
    </row>
    <row r="296" s="2" customFormat="1" ht="16.5" customHeight="1">
      <c r="A296" s="38"/>
      <c r="B296" s="39"/>
      <c r="C296" s="259" t="s">
        <v>441</v>
      </c>
      <c r="D296" s="259" t="s">
        <v>155</v>
      </c>
      <c r="E296" s="260" t="s">
        <v>1055</v>
      </c>
      <c r="F296" s="261" t="s">
        <v>1056</v>
      </c>
      <c r="G296" s="262" t="s">
        <v>204</v>
      </c>
      <c r="H296" s="263">
        <v>0.71799999999999997</v>
      </c>
      <c r="I296" s="264"/>
      <c r="J296" s="265">
        <f>ROUND(I296*H296,2)</f>
        <v>0</v>
      </c>
      <c r="K296" s="261" t="s">
        <v>159</v>
      </c>
      <c r="L296" s="44"/>
      <c r="M296" s="266" t="s">
        <v>1</v>
      </c>
      <c r="N296" s="267" t="s">
        <v>44</v>
      </c>
      <c r="O296" s="91"/>
      <c r="P296" s="228">
        <f>O296*H296</f>
        <v>0</v>
      </c>
      <c r="Q296" s="228">
        <v>2.45329</v>
      </c>
      <c r="R296" s="228">
        <f>Q296*H296</f>
        <v>1.7614622199999999</v>
      </c>
      <c r="S296" s="228">
        <v>0</v>
      </c>
      <c r="T296" s="229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0" t="s">
        <v>148</v>
      </c>
      <c r="AT296" s="230" t="s">
        <v>155</v>
      </c>
      <c r="AU296" s="230" t="s">
        <v>89</v>
      </c>
      <c r="AY296" s="17" t="s">
        <v>140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7" t="s">
        <v>87</v>
      </c>
      <c r="BK296" s="231">
        <f>ROUND(I296*H296,2)</f>
        <v>0</v>
      </c>
      <c r="BL296" s="17" t="s">
        <v>148</v>
      </c>
      <c r="BM296" s="230" t="s">
        <v>1057</v>
      </c>
    </row>
    <row r="297" s="2" customFormat="1">
      <c r="A297" s="38"/>
      <c r="B297" s="39"/>
      <c r="C297" s="40"/>
      <c r="D297" s="232" t="s">
        <v>150</v>
      </c>
      <c r="E297" s="40"/>
      <c r="F297" s="233" t="s">
        <v>1058</v>
      </c>
      <c r="G297" s="40"/>
      <c r="H297" s="40"/>
      <c r="I297" s="234"/>
      <c r="J297" s="40"/>
      <c r="K297" s="40"/>
      <c r="L297" s="44"/>
      <c r="M297" s="235"/>
      <c r="N297" s="236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150</v>
      </c>
      <c r="AU297" s="17" t="s">
        <v>89</v>
      </c>
    </row>
    <row r="298" s="13" customFormat="1">
      <c r="A298" s="13"/>
      <c r="B298" s="237"/>
      <c r="C298" s="238"/>
      <c r="D298" s="232" t="s">
        <v>151</v>
      </c>
      <c r="E298" s="239" t="s">
        <v>1</v>
      </c>
      <c r="F298" s="240" t="s">
        <v>947</v>
      </c>
      <c r="G298" s="238"/>
      <c r="H298" s="241">
        <v>0.71799999999999997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7" t="s">
        <v>151</v>
      </c>
      <c r="AU298" s="247" t="s">
        <v>89</v>
      </c>
      <c r="AV298" s="13" t="s">
        <v>89</v>
      </c>
      <c r="AW298" s="13" t="s">
        <v>33</v>
      </c>
      <c r="AX298" s="13" t="s">
        <v>87</v>
      </c>
      <c r="AY298" s="247" t="s">
        <v>140</v>
      </c>
    </row>
    <row r="299" s="2" customFormat="1" ht="16.5" customHeight="1">
      <c r="A299" s="38"/>
      <c r="B299" s="39"/>
      <c r="C299" s="259" t="s">
        <v>445</v>
      </c>
      <c r="D299" s="259" t="s">
        <v>155</v>
      </c>
      <c r="E299" s="260" t="s">
        <v>1059</v>
      </c>
      <c r="F299" s="261" t="s">
        <v>1060</v>
      </c>
      <c r="G299" s="262" t="s">
        <v>145</v>
      </c>
      <c r="H299" s="263">
        <v>0.017999999999999999</v>
      </c>
      <c r="I299" s="264"/>
      <c r="J299" s="265">
        <f>ROUND(I299*H299,2)</f>
        <v>0</v>
      </c>
      <c r="K299" s="261" t="s">
        <v>159</v>
      </c>
      <c r="L299" s="44"/>
      <c r="M299" s="266" t="s">
        <v>1</v>
      </c>
      <c r="N299" s="267" t="s">
        <v>44</v>
      </c>
      <c r="O299" s="91"/>
      <c r="P299" s="228">
        <f>O299*H299</f>
        <v>0</v>
      </c>
      <c r="Q299" s="228">
        <v>1.0606199999999999</v>
      </c>
      <c r="R299" s="228">
        <f>Q299*H299</f>
        <v>0.019091159999999996</v>
      </c>
      <c r="S299" s="228">
        <v>0</v>
      </c>
      <c r="T299" s="229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0" t="s">
        <v>148</v>
      </c>
      <c r="AT299" s="230" t="s">
        <v>155</v>
      </c>
      <c r="AU299" s="230" t="s">
        <v>89</v>
      </c>
      <c r="AY299" s="17" t="s">
        <v>140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7" t="s">
        <v>87</v>
      </c>
      <c r="BK299" s="231">
        <f>ROUND(I299*H299,2)</f>
        <v>0</v>
      </c>
      <c r="BL299" s="17" t="s">
        <v>148</v>
      </c>
      <c r="BM299" s="230" t="s">
        <v>1061</v>
      </c>
    </row>
    <row r="300" s="2" customFormat="1">
      <c r="A300" s="38"/>
      <c r="B300" s="39"/>
      <c r="C300" s="40"/>
      <c r="D300" s="232" t="s">
        <v>150</v>
      </c>
      <c r="E300" s="40"/>
      <c r="F300" s="233" t="s">
        <v>1062</v>
      </c>
      <c r="G300" s="40"/>
      <c r="H300" s="40"/>
      <c r="I300" s="234"/>
      <c r="J300" s="40"/>
      <c r="K300" s="40"/>
      <c r="L300" s="44"/>
      <c r="M300" s="235"/>
      <c r="N300" s="236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150</v>
      </c>
      <c r="AU300" s="17" t="s">
        <v>89</v>
      </c>
    </row>
    <row r="301" s="13" customFormat="1">
      <c r="A301" s="13"/>
      <c r="B301" s="237"/>
      <c r="C301" s="238"/>
      <c r="D301" s="232" t="s">
        <v>151</v>
      </c>
      <c r="E301" s="239" t="s">
        <v>1</v>
      </c>
      <c r="F301" s="240" t="s">
        <v>1063</v>
      </c>
      <c r="G301" s="238"/>
      <c r="H301" s="241">
        <v>0.017999999999999999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7" t="s">
        <v>151</v>
      </c>
      <c r="AU301" s="247" t="s">
        <v>89</v>
      </c>
      <c r="AV301" s="13" t="s">
        <v>89</v>
      </c>
      <c r="AW301" s="13" t="s">
        <v>33</v>
      </c>
      <c r="AX301" s="13" t="s">
        <v>87</v>
      </c>
      <c r="AY301" s="247" t="s">
        <v>140</v>
      </c>
    </row>
    <row r="302" s="2" customFormat="1" ht="16.5" customHeight="1">
      <c r="A302" s="38"/>
      <c r="B302" s="39"/>
      <c r="C302" s="259" t="s">
        <v>450</v>
      </c>
      <c r="D302" s="259" t="s">
        <v>155</v>
      </c>
      <c r="E302" s="260" t="s">
        <v>1064</v>
      </c>
      <c r="F302" s="261" t="s">
        <v>1065</v>
      </c>
      <c r="G302" s="262" t="s">
        <v>158</v>
      </c>
      <c r="H302" s="263">
        <v>0.625</v>
      </c>
      <c r="I302" s="264"/>
      <c r="J302" s="265">
        <f>ROUND(I302*H302,2)</f>
        <v>0</v>
      </c>
      <c r="K302" s="261" t="s">
        <v>159</v>
      </c>
      <c r="L302" s="44"/>
      <c r="M302" s="266" t="s">
        <v>1</v>
      </c>
      <c r="N302" s="267" t="s">
        <v>44</v>
      </c>
      <c r="O302" s="91"/>
      <c r="P302" s="228">
        <f>O302*H302</f>
        <v>0</v>
      </c>
      <c r="Q302" s="228">
        <v>0.58443000000000001</v>
      </c>
      <c r="R302" s="228">
        <f>Q302*H302</f>
        <v>0.36526875000000003</v>
      </c>
      <c r="S302" s="228">
        <v>0</v>
      </c>
      <c r="T302" s="229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0" t="s">
        <v>148</v>
      </c>
      <c r="AT302" s="230" t="s">
        <v>155</v>
      </c>
      <c r="AU302" s="230" t="s">
        <v>89</v>
      </c>
      <c r="AY302" s="17" t="s">
        <v>140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7" t="s">
        <v>87</v>
      </c>
      <c r="BK302" s="231">
        <f>ROUND(I302*H302,2)</f>
        <v>0</v>
      </c>
      <c r="BL302" s="17" t="s">
        <v>148</v>
      </c>
      <c r="BM302" s="230" t="s">
        <v>1066</v>
      </c>
    </row>
    <row r="303" s="2" customFormat="1">
      <c r="A303" s="38"/>
      <c r="B303" s="39"/>
      <c r="C303" s="40"/>
      <c r="D303" s="232" t="s">
        <v>150</v>
      </c>
      <c r="E303" s="40"/>
      <c r="F303" s="233" t="s">
        <v>1067</v>
      </c>
      <c r="G303" s="40"/>
      <c r="H303" s="40"/>
      <c r="I303" s="234"/>
      <c r="J303" s="40"/>
      <c r="K303" s="40"/>
      <c r="L303" s="44"/>
      <c r="M303" s="235"/>
      <c r="N303" s="236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150</v>
      </c>
      <c r="AU303" s="17" t="s">
        <v>89</v>
      </c>
    </row>
    <row r="304" s="13" customFormat="1">
      <c r="A304" s="13"/>
      <c r="B304" s="237"/>
      <c r="C304" s="238"/>
      <c r="D304" s="232" t="s">
        <v>151</v>
      </c>
      <c r="E304" s="239" t="s">
        <v>1</v>
      </c>
      <c r="F304" s="240" t="s">
        <v>1068</v>
      </c>
      <c r="G304" s="238"/>
      <c r="H304" s="241">
        <v>0.125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7" t="s">
        <v>151</v>
      </c>
      <c r="AU304" s="247" t="s">
        <v>89</v>
      </c>
      <c r="AV304" s="13" t="s">
        <v>89</v>
      </c>
      <c r="AW304" s="13" t="s">
        <v>33</v>
      </c>
      <c r="AX304" s="13" t="s">
        <v>79</v>
      </c>
      <c r="AY304" s="247" t="s">
        <v>140</v>
      </c>
    </row>
    <row r="305" s="13" customFormat="1">
      <c r="A305" s="13"/>
      <c r="B305" s="237"/>
      <c r="C305" s="238"/>
      <c r="D305" s="232" t="s">
        <v>151</v>
      </c>
      <c r="E305" s="239" t="s">
        <v>1</v>
      </c>
      <c r="F305" s="240" t="s">
        <v>1069</v>
      </c>
      <c r="G305" s="238"/>
      <c r="H305" s="241">
        <v>0.5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7" t="s">
        <v>151</v>
      </c>
      <c r="AU305" s="247" t="s">
        <v>89</v>
      </c>
      <c r="AV305" s="13" t="s">
        <v>89</v>
      </c>
      <c r="AW305" s="13" t="s">
        <v>33</v>
      </c>
      <c r="AX305" s="13" t="s">
        <v>79</v>
      </c>
      <c r="AY305" s="247" t="s">
        <v>140</v>
      </c>
    </row>
    <row r="306" s="14" customFormat="1">
      <c r="A306" s="14"/>
      <c r="B306" s="248"/>
      <c r="C306" s="249"/>
      <c r="D306" s="232" t="s">
        <v>151</v>
      </c>
      <c r="E306" s="250" t="s">
        <v>1</v>
      </c>
      <c r="F306" s="251" t="s">
        <v>154</v>
      </c>
      <c r="G306" s="249"/>
      <c r="H306" s="252">
        <v>0.625</v>
      </c>
      <c r="I306" s="253"/>
      <c r="J306" s="249"/>
      <c r="K306" s="249"/>
      <c r="L306" s="254"/>
      <c r="M306" s="255"/>
      <c r="N306" s="256"/>
      <c r="O306" s="256"/>
      <c r="P306" s="256"/>
      <c r="Q306" s="256"/>
      <c r="R306" s="256"/>
      <c r="S306" s="256"/>
      <c r="T306" s="25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8" t="s">
        <v>151</v>
      </c>
      <c r="AU306" s="258" t="s">
        <v>89</v>
      </c>
      <c r="AV306" s="14" t="s">
        <v>148</v>
      </c>
      <c r="AW306" s="14" t="s">
        <v>33</v>
      </c>
      <c r="AX306" s="14" t="s">
        <v>87</v>
      </c>
      <c r="AY306" s="258" t="s">
        <v>140</v>
      </c>
    </row>
    <row r="307" s="12" customFormat="1" ht="22.8" customHeight="1">
      <c r="A307" s="12"/>
      <c r="B307" s="202"/>
      <c r="C307" s="203"/>
      <c r="D307" s="204" t="s">
        <v>78</v>
      </c>
      <c r="E307" s="216" t="s">
        <v>163</v>
      </c>
      <c r="F307" s="216" t="s">
        <v>1070</v>
      </c>
      <c r="G307" s="203"/>
      <c r="H307" s="203"/>
      <c r="I307" s="206"/>
      <c r="J307" s="217">
        <f>BK307</f>
        <v>0</v>
      </c>
      <c r="K307" s="203"/>
      <c r="L307" s="208"/>
      <c r="M307" s="209"/>
      <c r="N307" s="210"/>
      <c r="O307" s="210"/>
      <c r="P307" s="211">
        <f>SUM(P308:P325)</f>
        <v>0</v>
      </c>
      <c r="Q307" s="210"/>
      <c r="R307" s="211">
        <f>SUM(R308:R325)</f>
        <v>24.071428999999998</v>
      </c>
      <c r="S307" s="210"/>
      <c r="T307" s="212">
        <f>SUM(T308:T325)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3" t="s">
        <v>87</v>
      </c>
      <c r="AT307" s="214" t="s">
        <v>78</v>
      </c>
      <c r="AU307" s="214" t="s">
        <v>87</v>
      </c>
      <c r="AY307" s="213" t="s">
        <v>140</v>
      </c>
      <c r="BK307" s="215">
        <f>SUM(BK308:BK325)</f>
        <v>0</v>
      </c>
    </row>
    <row r="308" s="2" customFormat="1" ht="16.5" customHeight="1">
      <c r="A308" s="38"/>
      <c r="B308" s="39"/>
      <c r="C308" s="259" t="s">
        <v>454</v>
      </c>
      <c r="D308" s="259" t="s">
        <v>155</v>
      </c>
      <c r="E308" s="260" t="s">
        <v>1071</v>
      </c>
      <c r="F308" s="261" t="s">
        <v>1072</v>
      </c>
      <c r="G308" s="262" t="s">
        <v>183</v>
      </c>
      <c r="H308" s="263">
        <v>17</v>
      </c>
      <c r="I308" s="264"/>
      <c r="J308" s="265">
        <f>ROUND(I308*H308,2)</f>
        <v>0</v>
      </c>
      <c r="K308" s="261" t="s">
        <v>159</v>
      </c>
      <c r="L308" s="44"/>
      <c r="M308" s="266" t="s">
        <v>1</v>
      </c>
      <c r="N308" s="267" t="s">
        <v>44</v>
      </c>
      <c r="O308" s="91"/>
      <c r="P308" s="228">
        <f>O308*H308</f>
        <v>0</v>
      </c>
      <c r="Q308" s="228">
        <v>0.24127000000000001</v>
      </c>
      <c r="R308" s="228">
        <f>Q308*H308</f>
        <v>4.1015899999999998</v>
      </c>
      <c r="S308" s="228">
        <v>0</v>
      </c>
      <c r="T308" s="229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0" t="s">
        <v>148</v>
      </c>
      <c r="AT308" s="230" t="s">
        <v>155</v>
      </c>
      <c r="AU308" s="230" t="s">
        <v>89</v>
      </c>
      <c r="AY308" s="17" t="s">
        <v>140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7" t="s">
        <v>87</v>
      </c>
      <c r="BK308" s="231">
        <f>ROUND(I308*H308,2)</f>
        <v>0</v>
      </c>
      <c r="BL308" s="17" t="s">
        <v>148</v>
      </c>
      <c r="BM308" s="230" t="s">
        <v>1073</v>
      </c>
    </row>
    <row r="309" s="2" customFormat="1">
      <c r="A309" s="38"/>
      <c r="B309" s="39"/>
      <c r="C309" s="40"/>
      <c r="D309" s="232" t="s">
        <v>150</v>
      </c>
      <c r="E309" s="40"/>
      <c r="F309" s="233" t="s">
        <v>1074</v>
      </c>
      <c r="G309" s="40"/>
      <c r="H309" s="40"/>
      <c r="I309" s="234"/>
      <c r="J309" s="40"/>
      <c r="K309" s="40"/>
      <c r="L309" s="44"/>
      <c r="M309" s="235"/>
      <c r="N309" s="236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150</v>
      </c>
      <c r="AU309" s="17" t="s">
        <v>89</v>
      </c>
    </row>
    <row r="310" s="13" customFormat="1">
      <c r="A310" s="13"/>
      <c r="B310" s="237"/>
      <c r="C310" s="238"/>
      <c r="D310" s="232" t="s">
        <v>151</v>
      </c>
      <c r="E310" s="239" t="s">
        <v>1</v>
      </c>
      <c r="F310" s="240" t="s">
        <v>1075</v>
      </c>
      <c r="G310" s="238"/>
      <c r="H310" s="241">
        <v>17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7" t="s">
        <v>151</v>
      </c>
      <c r="AU310" s="247" t="s">
        <v>89</v>
      </c>
      <c r="AV310" s="13" t="s">
        <v>89</v>
      </c>
      <c r="AW310" s="13" t="s">
        <v>33</v>
      </c>
      <c r="AX310" s="13" t="s">
        <v>87</v>
      </c>
      <c r="AY310" s="247" t="s">
        <v>140</v>
      </c>
    </row>
    <row r="311" s="2" customFormat="1" ht="16.5" customHeight="1">
      <c r="A311" s="38"/>
      <c r="B311" s="39"/>
      <c r="C311" s="259" t="s">
        <v>458</v>
      </c>
      <c r="D311" s="259" t="s">
        <v>155</v>
      </c>
      <c r="E311" s="260" t="s">
        <v>1076</v>
      </c>
      <c r="F311" s="261" t="s">
        <v>1077</v>
      </c>
      <c r="G311" s="262" t="s">
        <v>183</v>
      </c>
      <c r="H311" s="263">
        <v>20.199999999999999</v>
      </c>
      <c r="I311" s="264"/>
      <c r="J311" s="265">
        <f>ROUND(I311*H311,2)</f>
        <v>0</v>
      </c>
      <c r="K311" s="261" t="s">
        <v>159</v>
      </c>
      <c r="L311" s="44"/>
      <c r="M311" s="266" t="s">
        <v>1</v>
      </c>
      <c r="N311" s="267" t="s">
        <v>44</v>
      </c>
      <c r="O311" s="91"/>
      <c r="P311" s="228">
        <f>O311*H311</f>
        <v>0</v>
      </c>
      <c r="Q311" s="228">
        <v>0.29757</v>
      </c>
      <c r="R311" s="228">
        <f>Q311*H311</f>
        <v>6.0109139999999996</v>
      </c>
      <c r="S311" s="228">
        <v>0</v>
      </c>
      <c r="T311" s="229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0" t="s">
        <v>148</v>
      </c>
      <c r="AT311" s="230" t="s">
        <v>155</v>
      </c>
      <c r="AU311" s="230" t="s">
        <v>89</v>
      </c>
      <c r="AY311" s="17" t="s">
        <v>140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7" t="s">
        <v>87</v>
      </c>
      <c r="BK311" s="231">
        <f>ROUND(I311*H311,2)</f>
        <v>0</v>
      </c>
      <c r="BL311" s="17" t="s">
        <v>148</v>
      </c>
      <c r="BM311" s="230" t="s">
        <v>1078</v>
      </c>
    </row>
    <row r="312" s="2" customFormat="1">
      <c r="A312" s="38"/>
      <c r="B312" s="39"/>
      <c r="C312" s="40"/>
      <c r="D312" s="232" t="s">
        <v>150</v>
      </c>
      <c r="E312" s="40"/>
      <c r="F312" s="233" t="s">
        <v>1079</v>
      </c>
      <c r="G312" s="40"/>
      <c r="H312" s="40"/>
      <c r="I312" s="234"/>
      <c r="J312" s="40"/>
      <c r="K312" s="40"/>
      <c r="L312" s="44"/>
      <c r="M312" s="235"/>
      <c r="N312" s="236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150</v>
      </c>
      <c r="AU312" s="17" t="s">
        <v>89</v>
      </c>
    </row>
    <row r="313" s="13" customFormat="1">
      <c r="A313" s="13"/>
      <c r="B313" s="237"/>
      <c r="C313" s="238"/>
      <c r="D313" s="232" t="s">
        <v>151</v>
      </c>
      <c r="E313" s="239" t="s">
        <v>1</v>
      </c>
      <c r="F313" s="240" t="s">
        <v>1080</v>
      </c>
      <c r="G313" s="238"/>
      <c r="H313" s="241">
        <v>20.199999999999999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7" t="s">
        <v>151</v>
      </c>
      <c r="AU313" s="247" t="s">
        <v>89</v>
      </c>
      <c r="AV313" s="13" t="s">
        <v>89</v>
      </c>
      <c r="AW313" s="13" t="s">
        <v>33</v>
      </c>
      <c r="AX313" s="13" t="s">
        <v>87</v>
      </c>
      <c r="AY313" s="247" t="s">
        <v>140</v>
      </c>
    </row>
    <row r="314" s="2" customFormat="1" ht="16.5" customHeight="1">
      <c r="A314" s="38"/>
      <c r="B314" s="39"/>
      <c r="C314" s="218" t="s">
        <v>464</v>
      </c>
      <c r="D314" s="218" t="s">
        <v>142</v>
      </c>
      <c r="E314" s="219" t="s">
        <v>1081</v>
      </c>
      <c r="F314" s="220" t="s">
        <v>1082</v>
      </c>
      <c r="G314" s="221" t="s">
        <v>227</v>
      </c>
      <c r="H314" s="222">
        <v>24.48</v>
      </c>
      <c r="I314" s="223"/>
      <c r="J314" s="224">
        <f>ROUND(I314*H314,2)</f>
        <v>0</v>
      </c>
      <c r="K314" s="220" t="s">
        <v>159</v>
      </c>
      <c r="L314" s="225"/>
      <c r="M314" s="226" t="s">
        <v>1</v>
      </c>
      <c r="N314" s="227" t="s">
        <v>44</v>
      </c>
      <c r="O314" s="91"/>
      <c r="P314" s="228">
        <f>O314*H314</f>
        <v>0</v>
      </c>
      <c r="Q314" s="228">
        <v>0.036499999999999998</v>
      </c>
      <c r="R314" s="228">
        <f>Q314*H314</f>
        <v>0.89351999999999998</v>
      </c>
      <c r="S314" s="228">
        <v>0</v>
      </c>
      <c r="T314" s="229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0" t="s">
        <v>147</v>
      </c>
      <c r="AT314" s="230" t="s">
        <v>142</v>
      </c>
      <c r="AU314" s="230" t="s">
        <v>89</v>
      </c>
      <c r="AY314" s="17" t="s">
        <v>140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7" t="s">
        <v>87</v>
      </c>
      <c r="BK314" s="231">
        <f>ROUND(I314*H314,2)</f>
        <v>0</v>
      </c>
      <c r="BL314" s="17" t="s">
        <v>148</v>
      </c>
      <c r="BM314" s="230" t="s">
        <v>1083</v>
      </c>
    </row>
    <row r="315" s="2" customFormat="1">
      <c r="A315" s="38"/>
      <c r="B315" s="39"/>
      <c r="C315" s="40"/>
      <c r="D315" s="232" t="s">
        <v>150</v>
      </c>
      <c r="E315" s="40"/>
      <c r="F315" s="233" t="s">
        <v>1082</v>
      </c>
      <c r="G315" s="40"/>
      <c r="H315" s="40"/>
      <c r="I315" s="234"/>
      <c r="J315" s="40"/>
      <c r="K315" s="40"/>
      <c r="L315" s="44"/>
      <c r="M315" s="235"/>
      <c r="N315" s="236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150</v>
      </c>
      <c r="AU315" s="17" t="s">
        <v>89</v>
      </c>
    </row>
    <row r="316" s="13" customFormat="1">
      <c r="A316" s="13"/>
      <c r="B316" s="237"/>
      <c r="C316" s="238"/>
      <c r="D316" s="232" t="s">
        <v>151</v>
      </c>
      <c r="E316" s="239" t="s">
        <v>1</v>
      </c>
      <c r="F316" s="240" t="s">
        <v>1084</v>
      </c>
      <c r="G316" s="238"/>
      <c r="H316" s="241">
        <v>24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7" t="s">
        <v>151</v>
      </c>
      <c r="AU316" s="247" t="s">
        <v>89</v>
      </c>
      <c r="AV316" s="13" t="s">
        <v>89</v>
      </c>
      <c r="AW316" s="13" t="s">
        <v>33</v>
      </c>
      <c r="AX316" s="13" t="s">
        <v>87</v>
      </c>
      <c r="AY316" s="247" t="s">
        <v>140</v>
      </c>
    </row>
    <row r="317" s="13" customFormat="1">
      <c r="A317" s="13"/>
      <c r="B317" s="237"/>
      <c r="C317" s="238"/>
      <c r="D317" s="232" t="s">
        <v>151</v>
      </c>
      <c r="E317" s="238"/>
      <c r="F317" s="240" t="s">
        <v>1085</v>
      </c>
      <c r="G317" s="238"/>
      <c r="H317" s="241">
        <v>24.48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7" t="s">
        <v>151</v>
      </c>
      <c r="AU317" s="247" t="s">
        <v>89</v>
      </c>
      <c r="AV317" s="13" t="s">
        <v>89</v>
      </c>
      <c r="AW317" s="13" t="s">
        <v>4</v>
      </c>
      <c r="AX317" s="13" t="s">
        <v>87</v>
      </c>
      <c r="AY317" s="247" t="s">
        <v>140</v>
      </c>
    </row>
    <row r="318" s="2" customFormat="1" ht="16.5" customHeight="1">
      <c r="A318" s="38"/>
      <c r="B318" s="39"/>
      <c r="C318" s="218" t="s">
        <v>469</v>
      </c>
      <c r="D318" s="218" t="s">
        <v>142</v>
      </c>
      <c r="E318" s="219" t="s">
        <v>1086</v>
      </c>
      <c r="F318" s="220" t="s">
        <v>1087</v>
      </c>
      <c r="G318" s="221" t="s">
        <v>227</v>
      </c>
      <c r="H318" s="222">
        <v>74.605999999999995</v>
      </c>
      <c r="I318" s="223"/>
      <c r="J318" s="224">
        <f>ROUND(I318*H318,2)</f>
        <v>0</v>
      </c>
      <c r="K318" s="220" t="s">
        <v>159</v>
      </c>
      <c r="L318" s="225"/>
      <c r="M318" s="226" t="s">
        <v>1</v>
      </c>
      <c r="N318" s="227" t="s">
        <v>44</v>
      </c>
      <c r="O318" s="91"/>
      <c r="P318" s="228">
        <f>O318*H318</f>
        <v>0</v>
      </c>
      <c r="Q318" s="228">
        <v>0.061499999999999999</v>
      </c>
      <c r="R318" s="228">
        <f>Q318*H318</f>
        <v>4.5882689999999995</v>
      </c>
      <c r="S318" s="228">
        <v>0</v>
      </c>
      <c r="T318" s="229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0" t="s">
        <v>147</v>
      </c>
      <c r="AT318" s="230" t="s">
        <v>142</v>
      </c>
      <c r="AU318" s="230" t="s">
        <v>89</v>
      </c>
      <c r="AY318" s="17" t="s">
        <v>140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7" t="s">
        <v>87</v>
      </c>
      <c r="BK318" s="231">
        <f>ROUND(I318*H318,2)</f>
        <v>0</v>
      </c>
      <c r="BL318" s="17" t="s">
        <v>148</v>
      </c>
      <c r="BM318" s="230" t="s">
        <v>1088</v>
      </c>
    </row>
    <row r="319" s="2" customFormat="1">
      <c r="A319" s="38"/>
      <c r="B319" s="39"/>
      <c r="C319" s="40"/>
      <c r="D319" s="232" t="s">
        <v>150</v>
      </c>
      <c r="E319" s="40"/>
      <c r="F319" s="233" t="s">
        <v>1087</v>
      </c>
      <c r="G319" s="40"/>
      <c r="H319" s="40"/>
      <c r="I319" s="234"/>
      <c r="J319" s="40"/>
      <c r="K319" s="40"/>
      <c r="L319" s="44"/>
      <c r="M319" s="235"/>
      <c r="N319" s="236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150</v>
      </c>
      <c r="AU319" s="17" t="s">
        <v>89</v>
      </c>
    </row>
    <row r="320" s="13" customFormat="1">
      <c r="A320" s="13"/>
      <c r="B320" s="237"/>
      <c r="C320" s="238"/>
      <c r="D320" s="232" t="s">
        <v>151</v>
      </c>
      <c r="E320" s="239" t="s">
        <v>1</v>
      </c>
      <c r="F320" s="240" t="s">
        <v>1089</v>
      </c>
      <c r="G320" s="238"/>
      <c r="H320" s="241">
        <v>73.143000000000001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7" t="s">
        <v>151</v>
      </c>
      <c r="AU320" s="247" t="s">
        <v>89</v>
      </c>
      <c r="AV320" s="13" t="s">
        <v>89</v>
      </c>
      <c r="AW320" s="13" t="s">
        <v>33</v>
      </c>
      <c r="AX320" s="13" t="s">
        <v>87</v>
      </c>
      <c r="AY320" s="247" t="s">
        <v>140</v>
      </c>
    </row>
    <row r="321" s="13" customFormat="1">
      <c r="A321" s="13"/>
      <c r="B321" s="237"/>
      <c r="C321" s="238"/>
      <c r="D321" s="232" t="s">
        <v>151</v>
      </c>
      <c r="E321" s="238"/>
      <c r="F321" s="240" t="s">
        <v>1090</v>
      </c>
      <c r="G321" s="238"/>
      <c r="H321" s="241">
        <v>74.605999999999995</v>
      </c>
      <c r="I321" s="242"/>
      <c r="J321" s="238"/>
      <c r="K321" s="238"/>
      <c r="L321" s="243"/>
      <c r="M321" s="244"/>
      <c r="N321" s="245"/>
      <c r="O321" s="245"/>
      <c r="P321" s="245"/>
      <c r="Q321" s="245"/>
      <c r="R321" s="245"/>
      <c r="S321" s="245"/>
      <c r="T321" s="24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7" t="s">
        <v>151</v>
      </c>
      <c r="AU321" s="247" t="s">
        <v>89</v>
      </c>
      <c r="AV321" s="13" t="s">
        <v>89</v>
      </c>
      <c r="AW321" s="13" t="s">
        <v>4</v>
      </c>
      <c r="AX321" s="13" t="s">
        <v>87</v>
      </c>
      <c r="AY321" s="247" t="s">
        <v>140</v>
      </c>
    </row>
    <row r="322" s="2" customFormat="1" ht="16.5" customHeight="1">
      <c r="A322" s="38"/>
      <c r="B322" s="39"/>
      <c r="C322" s="218" t="s">
        <v>475</v>
      </c>
      <c r="D322" s="218" t="s">
        <v>142</v>
      </c>
      <c r="E322" s="219" t="s">
        <v>1091</v>
      </c>
      <c r="F322" s="220" t="s">
        <v>1092</v>
      </c>
      <c r="G322" s="221" t="s">
        <v>227</v>
      </c>
      <c r="H322" s="222">
        <v>117.738</v>
      </c>
      <c r="I322" s="223"/>
      <c r="J322" s="224">
        <f>ROUND(I322*H322,2)</f>
        <v>0</v>
      </c>
      <c r="K322" s="220" t="s">
        <v>159</v>
      </c>
      <c r="L322" s="225"/>
      <c r="M322" s="226" t="s">
        <v>1</v>
      </c>
      <c r="N322" s="227" t="s">
        <v>44</v>
      </c>
      <c r="O322" s="91"/>
      <c r="P322" s="228">
        <f>O322*H322</f>
        <v>0</v>
      </c>
      <c r="Q322" s="228">
        <v>0.071999999999999995</v>
      </c>
      <c r="R322" s="228">
        <f>Q322*H322</f>
        <v>8.4771359999999998</v>
      </c>
      <c r="S322" s="228">
        <v>0</v>
      </c>
      <c r="T322" s="229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0" t="s">
        <v>147</v>
      </c>
      <c r="AT322" s="230" t="s">
        <v>142</v>
      </c>
      <c r="AU322" s="230" t="s">
        <v>89</v>
      </c>
      <c r="AY322" s="17" t="s">
        <v>140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7" t="s">
        <v>87</v>
      </c>
      <c r="BK322" s="231">
        <f>ROUND(I322*H322,2)</f>
        <v>0</v>
      </c>
      <c r="BL322" s="17" t="s">
        <v>148</v>
      </c>
      <c r="BM322" s="230" t="s">
        <v>1093</v>
      </c>
    </row>
    <row r="323" s="2" customFormat="1">
      <c r="A323" s="38"/>
      <c r="B323" s="39"/>
      <c r="C323" s="40"/>
      <c r="D323" s="232" t="s">
        <v>150</v>
      </c>
      <c r="E323" s="40"/>
      <c r="F323" s="233" t="s">
        <v>1092</v>
      </c>
      <c r="G323" s="40"/>
      <c r="H323" s="40"/>
      <c r="I323" s="234"/>
      <c r="J323" s="40"/>
      <c r="K323" s="40"/>
      <c r="L323" s="44"/>
      <c r="M323" s="235"/>
      <c r="N323" s="236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150</v>
      </c>
      <c r="AU323" s="17" t="s">
        <v>89</v>
      </c>
    </row>
    <row r="324" s="13" customFormat="1">
      <c r="A324" s="13"/>
      <c r="B324" s="237"/>
      <c r="C324" s="238"/>
      <c r="D324" s="232" t="s">
        <v>151</v>
      </c>
      <c r="E324" s="239" t="s">
        <v>1</v>
      </c>
      <c r="F324" s="240" t="s">
        <v>1094</v>
      </c>
      <c r="G324" s="238"/>
      <c r="H324" s="241">
        <v>115.429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7" t="s">
        <v>151</v>
      </c>
      <c r="AU324" s="247" t="s">
        <v>89</v>
      </c>
      <c r="AV324" s="13" t="s">
        <v>89</v>
      </c>
      <c r="AW324" s="13" t="s">
        <v>33</v>
      </c>
      <c r="AX324" s="13" t="s">
        <v>87</v>
      </c>
      <c r="AY324" s="247" t="s">
        <v>140</v>
      </c>
    </row>
    <row r="325" s="13" customFormat="1">
      <c r="A325" s="13"/>
      <c r="B325" s="237"/>
      <c r="C325" s="238"/>
      <c r="D325" s="232" t="s">
        <v>151</v>
      </c>
      <c r="E325" s="238"/>
      <c r="F325" s="240" t="s">
        <v>1095</v>
      </c>
      <c r="G325" s="238"/>
      <c r="H325" s="241">
        <v>117.738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7" t="s">
        <v>151</v>
      </c>
      <c r="AU325" s="247" t="s">
        <v>89</v>
      </c>
      <c r="AV325" s="13" t="s">
        <v>89</v>
      </c>
      <c r="AW325" s="13" t="s">
        <v>4</v>
      </c>
      <c r="AX325" s="13" t="s">
        <v>87</v>
      </c>
      <c r="AY325" s="247" t="s">
        <v>140</v>
      </c>
    </row>
    <row r="326" s="12" customFormat="1" ht="22.8" customHeight="1">
      <c r="A326" s="12"/>
      <c r="B326" s="202"/>
      <c r="C326" s="203"/>
      <c r="D326" s="204" t="s">
        <v>78</v>
      </c>
      <c r="E326" s="216" t="s">
        <v>174</v>
      </c>
      <c r="F326" s="216" t="s">
        <v>338</v>
      </c>
      <c r="G326" s="203"/>
      <c r="H326" s="203"/>
      <c r="I326" s="206"/>
      <c r="J326" s="217">
        <f>BK326</f>
        <v>0</v>
      </c>
      <c r="K326" s="203"/>
      <c r="L326" s="208"/>
      <c r="M326" s="209"/>
      <c r="N326" s="210"/>
      <c r="O326" s="210"/>
      <c r="P326" s="211">
        <f>SUM(P327:P383)</f>
        <v>0</v>
      </c>
      <c r="Q326" s="210"/>
      <c r="R326" s="211">
        <f>SUM(R327:R383)</f>
        <v>225.467623</v>
      </c>
      <c r="S326" s="210"/>
      <c r="T326" s="212">
        <f>SUM(T327:T383)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3" t="s">
        <v>87</v>
      </c>
      <c r="AT326" s="214" t="s">
        <v>78</v>
      </c>
      <c r="AU326" s="214" t="s">
        <v>87</v>
      </c>
      <c r="AY326" s="213" t="s">
        <v>140</v>
      </c>
      <c r="BK326" s="215">
        <f>SUM(BK327:BK383)</f>
        <v>0</v>
      </c>
    </row>
    <row r="327" s="2" customFormat="1" ht="16.5" customHeight="1">
      <c r="A327" s="38"/>
      <c r="B327" s="39"/>
      <c r="C327" s="259" t="s">
        <v>481</v>
      </c>
      <c r="D327" s="259" t="s">
        <v>155</v>
      </c>
      <c r="E327" s="260" t="s">
        <v>346</v>
      </c>
      <c r="F327" s="261" t="s">
        <v>347</v>
      </c>
      <c r="G327" s="262" t="s">
        <v>158</v>
      </c>
      <c r="H327" s="263">
        <v>293.69999999999999</v>
      </c>
      <c r="I327" s="264"/>
      <c r="J327" s="265">
        <f>ROUND(I327*H327,2)</f>
        <v>0</v>
      </c>
      <c r="K327" s="261" t="s">
        <v>159</v>
      </c>
      <c r="L327" s="44"/>
      <c r="M327" s="266" t="s">
        <v>1</v>
      </c>
      <c r="N327" s="267" t="s">
        <v>44</v>
      </c>
      <c r="O327" s="91"/>
      <c r="P327" s="228">
        <f>O327*H327</f>
        <v>0</v>
      </c>
      <c r="Q327" s="228">
        <v>0</v>
      </c>
      <c r="R327" s="228">
        <f>Q327*H327</f>
        <v>0</v>
      </c>
      <c r="S327" s="228">
        <v>0</v>
      </c>
      <c r="T327" s="229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0" t="s">
        <v>148</v>
      </c>
      <c r="AT327" s="230" t="s">
        <v>155</v>
      </c>
      <c r="AU327" s="230" t="s">
        <v>89</v>
      </c>
      <c r="AY327" s="17" t="s">
        <v>140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7" t="s">
        <v>87</v>
      </c>
      <c r="BK327" s="231">
        <f>ROUND(I327*H327,2)</f>
        <v>0</v>
      </c>
      <c r="BL327" s="17" t="s">
        <v>148</v>
      </c>
      <c r="BM327" s="230" t="s">
        <v>1096</v>
      </c>
    </row>
    <row r="328" s="2" customFormat="1">
      <c r="A328" s="38"/>
      <c r="B328" s="39"/>
      <c r="C328" s="40"/>
      <c r="D328" s="232" t="s">
        <v>150</v>
      </c>
      <c r="E328" s="40"/>
      <c r="F328" s="233" t="s">
        <v>349</v>
      </c>
      <c r="G328" s="40"/>
      <c r="H328" s="40"/>
      <c r="I328" s="234"/>
      <c r="J328" s="40"/>
      <c r="K328" s="40"/>
      <c r="L328" s="44"/>
      <c r="M328" s="235"/>
      <c r="N328" s="236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150</v>
      </c>
      <c r="AU328" s="17" t="s">
        <v>89</v>
      </c>
    </row>
    <row r="329" s="13" customFormat="1">
      <c r="A329" s="13"/>
      <c r="B329" s="237"/>
      <c r="C329" s="238"/>
      <c r="D329" s="232" t="s">
        <v>151</v>
      </c>
      <c r="E329" s="239" t="s">
        <v>1</v>
      </c>
      <c r="F329" s="240" t="s">
        <v>1027</v>
      </c>
      <c r="G329" s="238"/>
      <c r="H329" s="241">
        <v>169.90000000000001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7" t="s">
        <v>151</v>
      </c>
      <c r="AU329" s="247" t="s">
        <v>89</v>
      </c>
      <c r="AV329" s="13" t="s">
        <v>89</v>
      </c>
      <c r="AW329" s="13" t="s">
        <v>33</v>
      </c>
      <c r="AX329" s="13" t="s">
        <v>79</v>
      </c>
      <c r="AY329" s="247" t="s">
        <v>140</v>
      </c>
    </row>
    <row r="330" s="13" customFormat="1">
      <c r="A330" s="13"/>
      <c r="B330" s="237"/>
      <c r="C330" s="238"/>
      <c r="D330" s="232" t="s">
        <v>151</v>
      </c>
      <c r="E330" s="239" t="s">
        <v>1</v>
      </c>
      <c r="F330" s="240" t="s">
        <v>1097</v>
      </c>
      <c r="G330" s="238"/>
      <c r="H330" s="241">
        <v>123.8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7" t="s">
        <v>151</v>
      </c>
      <c r="AU330" s="247" t="s">
        <v>89</v>
      </c>
      <c r="AV330" s="13" t="s">
        <v>89</v>
      </c>
      <c r="AW330" s="13" t="s">
        <v>33</v>
      </c>
      <c r="AX330" s="13" t="s">
        <v>79</v>
      </c>
      <c r="AY330" s="247" t="s">
        <v>140</v>
      </c>
    </row>
    <row r="331" s="14" customFormat="1">
      <c r="A331" s="14"/>
      <c r="B331" s="248"/>
      <c r="C331" s="249"/>
      <c r="D331" s="232" t="s">
        <v>151</v>
      </c>
      <c r="E331" s="250" t="s">
        <v>1</v>
      </c>
      <c r="F331" s="251" t="s">
        <v>154</v>
      </c>
      <c r="G331" s="249"/>
      <c r="H331" s="252">
        <v>293.69999999999999</v>
      </c>
      <c r="I331" s="253"/>
      <c r="J331" s="249"/>
      <c r="K331" s="249"/>
      <c r="L331" s="254"/>
      <c r="M331" s="255"/>
      <c r="N331" s="256"/>
      <c r="O331" s="256"/>
      <c r="P331" s="256"/>
      <c r="Q331" s="256"/>
      <c r="R331" s="256"/>
      <c r="S331" s="256"/>
      <c r="T331" s="257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8" t="s">
        <v>151</v>
      </c>
      <c r="AU331" s="258" t="s">
        <v>89</v>
      </c>
      <c r="AV331" s="14" t="s">
        <v>148</v>
      </c>
      <c r="AW331" s="14" t="s">
        <v>33</v>
      </c>
      <c r="AX331" s="14" t="s">
        <v>87</v>
      </c>
      <c r="AY331" s="258" t="s">
        <v>140</v>
      </c>
    </row>
    <row r="332" s="2" customFormat="1" ht="16.5" customHeight="1">
      <c r="A332" s="38"/>
      <c r="B332" s="39"/>
      <c r="C332" s="259" t="s">
        <v>487</v>
      </c>
      <c r="D332" s="259" t="s">
        <v>155</v>
      </c>
      <c r="E332" s="260" t="s">
        <v>340</v>
      </c>
      <c r="F332" s="261" t="s">
        <v>341</v>
      </c>
      <c r="G332" s="262" t="s">
        <v>158</v>
      </c>
      <c r="H332" s="263">
        <v>313.19999999999999</v>
      </c>
      <c r="I332" s="264"/>
      <c r="J332" s="265">
        <f>ROUND(I332*H332,2)</f>
        <v>0</v>
      </c>
      <c r="K332" s="261" t="s">
        <v>159</v>
      </c>
      <c r="L332" s="44"/>
      <c r="M332" s="266" t="s">
        <v>1</v>
      </c>
      <c r="N332" s="267" t="s">
        <v>44</v>
      </c>
      <c r="O332" s="91"/>
      <c r="P332" s="228">
        <f>O332*H332</f>
        <v>0</v>
      </c>
      <c r="Q332" s="228">
        <v>0</v>
      </c>
      <c r="R332" s="228">
        <f>Q332*H332</f>
        <v>0</v>
      </c>
      <c r="S332" s="228">
        <v>0</v>
      </c>
      <c r="T332" s="229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0" t="s">
        <v>148</v>
      </c>
      <c r="AT332" s="230" t="s">
        <v>155</v>
      </c>
      <c r="AU332" s="230" t="s">
        <v>89</v>
      </c>
      <c r="AY332" s="17" t="s">
        <v>140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7" t="s">
        <v>87</v>
      </c>
      <c r="BK332" s="231">
        <f>ROUND(I332*H332,2)</f>
        <v>0</v>
      </c>
      <c r="BL332" s="17" t="s">
        <v>148</v>
      </c>
      <c r="BM332" s="230" t="s">
        <v>1098</v>
      </c>
    </row>
    <row r="333" s="2" customFormat="1">
      <c r="A333" s="38"/>
      <c r="B333" s="39"/>
      <c r="C333" s="40"/>
      <c r="D333" s="232" t="s">
        <v>150</v>
      </c>
      <c r="E333" s="40"/>
      <c r="F333" s="233" t="s">
        <v>343</v>
      </c>
      <c r="G333" s="40"/>
      <c r="H333" s="40"/>
      <c r="I333" s="234"/>
      <c r="J333" s="40"/>
      <c r="K333" s="40"/>
      <c r="L333" s="44"/>
      <c r="M333" s="235"/>
      <c r="N333" s="236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150</v>
      </c>
      <c r="AU333" s="17" t="s">
        <v>89</v>
      </c>
    </row>
    <row r="334" s="13" customFormat="1">
      <c r="A334" s="13"/>
      <c r="B334" s="237"/>
      <c r="C334" s="238"/>
      <c r="D334" s="232" t="s">
        <v>151</v>
      </c>
      <c r="E334" s="239" t="s">
        <v>1</v>
      </c>
      <c r="F334" s="240" t="s">
        <v>1028</v>
      </c>
      <c r="G334" s="238"/>
      <c r="H334" s="241">
        <v>313.19999999999999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7" t="s">
        <v>151</v>
      </c>
      <c r="AU334" s="247" t="s">
        <v>89</v>
      </c>
      <c r="AV334" s="13" t="s">
        <v>89</v>
      </c>
      <c r="AW334" s="13" t="s">
        <v>33</v>
      </c>
      <c r="AX334" s="13" t="s">
        <v>87</v>
      </c>
      <c r="AY334" s="247" t="s">
        <v>140</v>
      </c>
    </row>
    <row r="335" s="2" customFormat="1" ht="16.5" customHeight="1">
      <c r="A335" s="38"/>
      <c r="B335" s="39"/>
      <c r="C335" s="259" t="s">
        <v>492</v>
      </c>
      <c r="D335" s="259" t="s">
        <v>155</v>
      </c>
      <c r="E335" s="260" t="s">
        <v>353</v>
      </c>
      <c r="F335" s="261" t="s">
        <v>354</v>
      </c>
      <c r="G335" s="262" t="s">
        <v>158</v>
      </c>
      <c r="H335" s="263">
        <v>375.10000000000002</v>
      </c>
      <c r="I335" s="264"/>
      <c r="J335" s="265">
        <f>ROUND(I335*H335,2)</f>
        <v>0</v>
      </c>
      <c r="K335" s="261" t="s">
        <v>159</v>
      </c>
      <c r="L335" s="44"/>
      <c r="M335" s="266" t="s">
        <v>1</v>
      </c>
      <c r="N335" s="267" t="s">
        <v>44</v>
      </c>
      <c r="O335" s="91"/>
      <c r="P335" s="228">
        <f>O335*H335</f>
        <v>0</v>
      </c>
      <c r="Q335" s="228">
        <v>0</v>
      </c>
      <c r="R335" s="228">
        <f>Q335*H335</f>
        <v>0</v>
      </c>
      <c r="S335" s="228">
        <v>0</v>
      </c>
      <c r="T335" s="229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0" t="s">
        <v>148</v>
      </c>
      <c r="AT335" s="230" t="s">
        <v>155</v>
      </c>
      <c r="AU335" s="230" t="s">
        <v>89</v>
      </c>
      <c r="AY335" s="17" t="s">
        <v>140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7" t="s">
        <v>87</v>
      </c>
      <c r="BK335" s="231">
        <f>ROUND(I335*H335,2)</f>
        <v>0</v>
      </c>
      <c r="BL335" s="17" t="s">
        <v>148</v>
      </c>
      <c r="BM335" s="230" t="s">
        <v>1099</v>
      </c>
    </row>
    <row r="336" s="2" customFormat="1">
      <c r="A336" s="38"/>
      <c r="B336" s="39"/>
      <c r="C336" s="40"/>
      <c r="D336" s="232" t="s">
        <v>150</v>
      </c>
      <c r="E336" s="40"/>
      <c r="F336" s="233" t="s">
        <v>356</v>
      </c>
      <c r="G336" s="40"/>
      <c r="H336" s="40"/>
      <c r="I336" s="234"/>
      <c r="J336" s="40"/>
      <c r="K336" s="40"/>
      <c r="L336" s="44"/>
      <c r="M336" s="235"/>
      <c r="N336" s="236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150</v>
      </c>
      <c r="AU336" s="17" t="s">
        <v>89</v>
      </c>
    </row>
    <row r="337" s="13" customFormat="1">
      <c r="A337" s="13"/>
      <c r="B337" s="237"/>
      <c r="C337" s="238"/>
      <c r="D337" s="232" t="s">
        <v>151</v>
      </c>
      <c r="E337" s="239" t="s">
        <v>1</v>
      </c>
      <c r="F337" s="240" t="s">
        <v>1100</v>
      </c>
      <c r="G337" s="238"/>
      <c r="H337" s="241">
        <v>375.10000000000002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7" t="s">
        <v>151</v>
      </c>
      <c r="AU337" s="247" t="s">
        <v>89</v>
      </c>
      <c r="AV337" s="13" t="s">
        <v>89</v>
      </c>
      <c r="AW337" s="13" t="s">
        <v>33</v>
      </c>
      <c r="AX337" s="13" t="s">
        <v>87</v>
      </c>
      <c r="AY337" s="247" t="s">
        <v>140</v>
      </c>
    </row>
    <row r="338" s="2" customFormat="1" ht="16.5" customHeight="1">
      <c r="A338" s="38"/>
      <c r="B338" s="39"/>
      <c r="C338" s="259" t="s">
        <v>496</v>
      </c>
      <c r="D338" s="259" t="s">
        <v>155</v>
      </c>
      <c r="E338" s="260" t="s">
        <v>359</v>
      </c>
      <c r="F338" s="261" t="s">
        <v>360</v>
      </c>
      <c r="G338" s="262" t="s">
        <v>158</v>
      </c>
      <c r="H338" s="263">
        <v>590.5</v>
      </c>
      <c r="I338" s="264"/>
      <c r="J338" s="265">
        <f>ROUND(I338*H338,2)</f>
        <v>0</v>
      </c>
      <c r="K338" s="261" t="s">
        <v>159</v>
      </c>
      <c r="L338" s="44"/>
      <c r="M338" s="266" t="s">
        <v>1</v>
      </c>
      <c r="N338" s="267" t="s">
        <v>44</v>
      </c>
      <c r="O338" s="91"/>
      <c r="P338" s="228">
        <f>O338*H338</f>
        <v>0</v>
      </c>
      <c r="Q338" s="228">
        <v>0.13188</v>
      </c>
      <c r="R338" s="228">
        <f>Q338*H338</f>
        <v>77.875140000000002</v>
      </c>
      <c r="S338" s="228">
        <v>0</v>
      </c>
      <c r="T338" s="229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0" t="s">
        <v>148</v>
      </c>
      <c r="AT338" s="230" t="s">
        <v>155</v>
      </c>
      <c r="AU338" s="230" t="s">
        <v>89</v>
      </c>
      <c r="AY338" s="17" t="s">
        <v>140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7" t="s">
        <v>87</v>
      </c>
      <c r="BK338" s="231">
        <f>ROUND(I338*H338,2)</f>
        <v>0</v>
      </c>
      <c r="BL338" s="17" t="s">
        <v>148</v>
      </c>
      <c r="BM338" s="230" t="s">
        <v>1101</v>
      </c>
    </row>
    <row r="339" s="2" customFormat="1">
      <c r="A339" s="38"/>
      <c r="B339" s="39"/>
      <c r="C339" s="40"/>
      <c r="D339" s="232" t="s">
        <v>150</v>
      </c>
      <c r="E339" s="40"/>
      <c r="F339" s="233" t="s">
        <v>362</v>
      </c>
      <c r="G339" s="40"/>
      <c r="H339" s="40"/>
      <c r="I339" s="234"/>
      <c r="J339" s="40"/>
      <c r="K339" s="40"/>
      <c r="L339" s="44"/>
      <c r="M339" s="235"/>
      <c r="N339" s="236"/>
      <c r="O339" s="91"/>
      <c r="P339" s="91"/>
      <c r="Q339" s="91"/>
      <c r="R339" s="91"/>
      <c r="S339" s="91"/>
      <c r="T339" s="92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150</v>
      </c>
      <c r="AU339" s="17" t="s">
        <v>89</v>
      </c>
    </row>
    <row r="340" s="13" customFormat="1">
      <c r="A340" s="13"/>
      <c r="B340" s="237"/>
      <c r="C340" s="238"/>
      <c r="D340" s="232" t="s">
        <v>151</v>
      </c>
      <c r="E340" s="239" t="s">
        <v>1</v>
      </c>
      <c r="F340" s="240" t="s">
        <v>1102</v>
      </c>
      <c r="G340" s="238"/>
      <c r="H340" s="241">
        <v>590.5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7" t="s">
        <v>151</v>
      </c>
      <c r="AU340" s="247" t="s">
        <v>89</v>
      </c>
      <c r="AV340" s="13" t="s">
        <v>89</v>
      </c>
      <c r="AW340" s="13" t="s">
        <v>33</v>
      </c>
      <c r="AX340" s="13" t="s">
        <v>87</v>
      </c>
      <c r="AY340" s="247" t="s">
        <v>140</v>
      </c>
    </row>
    <row r="341" s="2" customFormat="1" ht="16.5" customHeight="1">
      <c r="A341" s="38"/>
      <c r="B341" s="39"/>
      <c r="C341" s="259" t="s">
        <v>502</v>
      </c>
      <c r="D341" s="259" t="s">
        <v>155</v>
      </c>
      <c r="E341" s="260" t="s">
        <v>365</v>
      </c>
      <c r="F341" s="261" t="s">
        <v>366</v>
      </c>
      <c r="G341" s="262" t="s">
        <v>158</v>
      </c>
      <c r="H341" s="263">
        <v>61.899999999999999</v>
      </c>
      <c r="I341" s="264"/>
      <c r="J341" s="265">
        <f>ROUND(I341*H341,2)</f>
        <v>0</v>
      </c>
      <c r="K341" s="261" t="s">
        <v>159</v>
      </c>
      <c r="L341" s="44"/>
      <c r="M341" s="266" t="s">
        <v>1</v>
      </c>
      <c r="N341" s="267" t="s">
        <v>44</v>
      </c>
      <c r="O341" s="91"/>
      <c r="P341" s="228">
        <f>O341*H341</f>
        <v>0</v>
      </c>
      <c r="Q341" s="228">
        <v>0</v>
      </c>
      <c r="R341" s="228">
        <f>Q341*H341</f>
        <v>0</v>
      </c>
      <c r="S341" s="228">
        <v>0</v>
      </c>
      <c r="T341" s="229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0" t="s">
        <v>148</v>
      </c>
      <c r="AT341" s="230" t="s">
        <v>155</v>
      </c>
      <c r="AU341" s="230" t="s">
        <v>89</v>
      </c>
      <c r="AY341" s="17" t="s">
        <v>140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7" t="s">
        <v>87</v>
      </c>
      <c r="BK341" s="231">
        <f>ROUND(I341*H341,2)</f>
        <v>0</v>
      </c>
      <c r="BL341" s="17" t="s">
        <v>148</v>
      </c>
      <c r="BM341" s="230" t="s">
        <v>1103</v>
      </c>
    </row>
    <row r="342" s="2" customFormat="1">
      <c r="A342" s="38"/>
      <c r="B342" s="39"/>
      <c r="C342" s="40"/>
      <c r="D342" s="232" t="s">
        <v>150</v>
      </c>
      <c r="E342" s="40"/>
      <c r="F342" s="233" t="s">
        <v>368</v>
      </c>
      <c r="G342" s="40"/>
      <c r="H342" s="40"/>
      <c r="I342" s="234"/>
      <c r="J342" s="40"/>
      <c r="K342" s="40"/>
      <c r="L342" s="44"/>
      <c r="M342" s="235"/>
      <c r="N342" s="236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150</v>
      </c>
      <c r="AU342" s="17" t="s">
        <v>89</v>
      </c>
    </row>
    <row r="343" s="13" customFormat="1">
      <c r="A343" s="13"/>
      <c r="B343" s="237"/>
      <c r="C343" s="238"/>
      <c r="D343" s="232" t="s">
        <v>151</v>
      </c>
      <c r="E343" s="239" t="s">
        <v>1</v>
      </c>
      <c r="F343" s="240" t="s">
        <v>1029</v>
      </c>
      <c r="G343" s="238"/>
      <c r="H343" s="241">
        <v>61.899999999999999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7" t="s">
        <v>151</v>
      </c>
      <c r="AU343" s="247" t="s">
        <v>89</v>
      </c>
      <c r="AV343" s="13" t="s">
        <v>89</v>
      </c>
      <c r="AW343" s="13" t="s">
        <v>33</v>
      </c>
      <c r="AX343" s="13" t="s">
        <v>87</v>
      </c>
      <c r="AY343" s="247" t="s">
        <v>140</v>
      </c>
    </row>
    <row r="344" s="2" customFormat="1" ht="16.5" customHeight="1">
      <c r="A344" s="38"/>
      <c r="B344" s="39"/>
      <c r="C344" s="259" t="s">
        <v>507</v>
      </c>
      <c r="D344" s="259" t="s">
        <v>155</v>
      </c>
      <c r="E344" s="260" t="s">
        <v>370</v>
      </c>
      <c r="F344" s="261" t="s">
        <v>371</v>
      </c>
      <c r="G344" s="262" t="s">
        <v>158</v>
      </c>
      <c r="H344" s="263">
        <v>590.5</v>
      </c>
      <c r="I344" s="264"/>
      <c r="J344" s="265">
        <f>ROUND(I344*H344,2)</f>
        <v>0</v>
      </c>
      <c r="K344" s="261" t="s">
        <v>159</v>
      </c>
      <c r="L344" s="44"/>
      <c r="M344" s="266" t="s">
        <v>1</v>
      </c>
      <c r="N344" s="267" t="s">
        <v>44</v>
      </c>
      <c r="O344" s="91"/>
      <c r="P344" s="228">
        <f>O344*H344</f>
        <v>0</v>
      </c>
      <c r="Q344" s="228">
        <v>0</v>
      </c>
      <c r="R344" s="228">
        <f>Q344*H344</f>
        <v>0</v>
      </c>
      <c r="S344" s="228">
        <v>0</v>
      </c>
      <c r="T344" s="229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0" t="s">
        <v>148</v>
      </c>
      <c r="AT344" s="230" t="s">
        <v>155</v>
      </c>
      <c r="AU344" s="230" t="s">
        <v>89</v>
      </c>
      <c r="AY344" s="17" t="s">
        <v>140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7" t="s">
        <v>87</v>
      </c>
      <c r="BK344" s="231">
        <f>ROUND(I344*H344,2)</f>
        <v>0</v>
      </c>
      <c r="BL344" s="17" t="s">
        <v>148</v>
      </c>
      <c r="BM344" s="230" t="s">
        <v>1104</v>
      </c>
    </row>
    <row r="345" s="2" customFormat="1">
      <c r="A345" s="38"/>
      <c r="B345" s="39"/>
      <c r="C345" s="40"/>
      <c r="D345" s="232" t="s">
        <v>150</v>
      </c>
      <c r="E345" s="40"/>
      <c r="F345" s="233" t="s">
        <v>373</v>
      </c>
      <c r="G345" s="40"/>
      <c r="H345" s="40"/>
      <c r="I345" s="234"/>
      <c r="J345" s="40"/>
      <c r="K345" s="40"/>
      <c r="L345" s="44"/>
      <c r="M345" s="235"/>
      <c r="N345" s="236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150</v>
      </c>
      <c r="AU345" s="17" t="s">
        <v>89</v>
      </c>
    </row>
    <row r="346" s="13" customFormat="1">
      <c r="A346" s="13"/>
      <c r="B346" s="237"/>
      <c r="C346" s="238"/>
      <c r="D346" s="232" t="s">
        <v>151</v>
      </c>
      <c r="E346" s="239" t="s">
        <v>1</v>
      </c>
      <c r="F346" s="240" t="s">
        <v>1102</v>
      </c>
      <c r="G346" s="238"/>
      <c r="H346" s="241">
        <v>590.5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7" t="s">
        <v>151</v>
      </c>
      <c r="AU346" s="247" t="s">
        <v>89</v>
      </c>
      <c r="AV346" s="13" t="s">
        <v>89</v>
      </c>
      <c r="AW346" s="13" t="s">
        <v>33</v>
      </c>
      <c r="AX346" s="13" t="s">
        <v>87</v>
      </c>
      <c r="AY346" s="247" t="s">
        <v>140</v>
      </c>
    </row>
    <row r="347" s="2" customFormat="1" ht="21.75" customHeight="1">
      <c r="A347" s="38"/>
      <c r="B347" s="39"/>
      <c r="C347" s="259" t="s">
        <v>514</v>
      </c>
      <c r="D347" s="259" t="s">
        <v>155</v>
      </c>
      <c r="E347" s="260" t="s">
        <v>375</v>
      </c>
      <c r="F347" s="261" t="s">
        <v>376</v>
      </c>
      <c r="G347" s="262" t="s">
        <v>158</v>
      </c>
      <c r="H347" s="263">
        <v>590.5</v>
      </c>
      <c r="I347" s="264"/>
      <c r="J347" s="265">
        <f>ROUND(I347*H347,2)</f>
        <v>0</v>
      </c>
      <c r="K347" s="261" t="s">
        <v>159</v>
      </c>
      <c r="L347" s="44"/>
      <c r="M347" s="266" t="s">
        <v>1</v>
      </c>
      <c r="N347" s="267" t="s">
        <v>44</v>
      </c>
      <c r="O347" s="91"/>
      <c r="P347" s="228">
        <f>O347*H347</f>
        <v>0</v>
      </c>
      <c r="Q347" s="228">
        <v>0</v>
      </c>
      <c r="R347" s="228">
        <f>Q347*H347</f>
        <v>0</v>
      </c>
      <c r="S347" s="228">
        <v>0</v>
      </c>
      <c r="T347" s="229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0" t="s">
        <v>148</v>
      </c>
      <c r="AT347" s="230" t="s">
        <v>155</v>
      </c>
      <c r="AU347" s="230" t="s">
        <v>89</v>
      </c>
      <c r="AY347" s="17" t="s">
        <v>140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7" t="s">
        <v>87</v>
      </c>
      <c r="BK347" s="231">
        <f>ROUND(I347*H347,2)</f>
        <v>0</v>
      </c>
      <c r="BL347" s="17" t="s">
        <v>148</v>
      </c>
      <c r="BM347" s="230" t="s">
        <v>1105</v>
      </c>
    </row>
    <row r="348" s="2" customFormat="1">
      <c r="A348" s="38"/>
      <c r="B348" s="39"/>
      <c r="C348" s="40"/>
      <c r="D348" s="232" t="s">
        <v>150</v>
      </c>
      <c r="E348" s="40"/>
      <c r="F348" s="233" t="s">
        <v>378</v>
      </c>
      <c r="G348" s="40"/>
      <c r="H348" s="40"/>
      <c r="I348" s="234"/>
      <c r="J348" s="40"/>
      <c r="K348" s="40"/>
      <c r="L348" s="44"/>
      <c r="M348" s="235"/>
      <c r="N348" s="236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150</v>
      </c>
      <c r="AU348" s="17" t="s">
        <v>89</v>
      </c>
    </row>
    <row r="349" s="13" customFormat="1">
      <c r="A349" s="13"/>
      <c r="B349" s="237"/>
      <c r="C349" s="238"/>
      <c r="D349" s="232" t="s">
        <v>151</v>
      </c>
      <c r="E349" s="239" t="s">
        <v>1</v>
      </c>
      <c r="F349" s="240" t="s">
        <v>1102</v>
      </c>
      <c r="G349" s="238"/>
      <c r="H349" s="241">
        <v>590.5</v>
      </c>
      <c r="I349" s="242"/>
      <c r="J349" s="238"/>
      <c r="K349" s="238"/>
      <c r="L349" s="243"/>
      <c r="M349" s="244"/>
      <c r="N349" s="245"/>
      <c r="O349" s="245"/>
      <c r="P349" s="245"/>
      <c r="Q349" s="245"/>
      <c r="R349" s="245"/>
      <c r="S349" s="245"/>
      <c r="T349" s="24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7" t="s">
        <v>151</v>
      </c>
      <c r="AU349" s="247" t="s">
        <v>89</v>
      </c>
      <c r="AV349" s="13" t="s">
        <v>89</v>
      </c>
      <c r="AW349" s="13" t="s">
        <v>33</v>
      </c>
      <c r="AX349" s="13" t="s">
        <v>87</v>
      </c>
      <c r="AY349" s="247" t="s">
        <v>140</v>
      </c>
    </row>
    <row r="350" s="2" customFormat="1" ht="16.5" customHeight="1">
      <c r="A350" s="38"/>
      <c r="B350" s="39"/>
      <c r="C350" s="259" t="s">
        <v>520</v>
      </c>
      <c r="D350" s="259" t="s">
        <v>155</v>
      </c>
      <c r="E350" s="260" t="s">
        <v>380</v>
      </c>
      <c r="F350" s="261" t="s">
        <v>381</v>
      </c>
      <c r="G350" s="262" t="s">
        <v>158</v>
      </c>
      <c r="H350" s="263">
        <v>171.69999999999999</v>
      </c>
      <c r="I350" s="264"/>
      <c r="J350" s="265">
        <f>ROUND(I350*H350,2)</f>
        <v>0</v>
      </c>
      <c r="K350" s="261" t="s">
        <v>159</v>
      </c>
      <c r="L350" s="44"/>
      <c r="M350" s="266" t="s">
        <v>1</v>
      </c>
      <c r="N350" s="267" t="s">
        <v>44</v>
      </c>
      <c r="O350" s="91"/>
      <c r="P350" s="228">
        <f>O350*H350</f>
        <v>0</v>
      </c>
      <c r="Q350" s="228">
        <v>0.084250000000000005</v>
      </c>
      <c r="R350" s="228">
        <f>Q350*H350</f>
        <v>14.465725000000001</v>
      </c>
      <c r="S350" s="228">
        <v>0</v>
      </c>
      <c r="T350" s="229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30" t="s">
        <v>148</v>
      </c>
      <c r="AT350" s="230" t="s">
        <v>155</v>
      </c>
      <c r="AU350" s="230" t="s">
        <v>89</v>
      </c>
      <c r="AY350" s="17" t="s">
        <v>140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7" t="s">
        <v>87</v>
      </c>
      <c r="BK350" s="231">
        <f>ROUND(I350*H350,2)</f>
        <v>0</v>
      </c>
      <c r="BL350" s="17" t="s">
        <v>148</v>
      </c>
      <c r="BM350" s="230" t="s">
        <v>1106</v>
      </c>
    </row>
    <row r="351" s="2" customFormat="1">
      <c r="A351" s="38"/>
      <c r="B351" s="39"/>
      <c r="C351" s="40"/>
      <c r="D351" s="232" t="s">
        <v>150</v>
      </c>
      <c r="E351" s="40"/>
      <c r="F351" s="233" t="s">
        <v>383</v>
      </c>
      <c r="G351" s="40"/>
      <c r="H351" s="40"/>
      <c r="I351" s="234"/>
      <c r="J351" s="40"/>
      <c r="K351" s="40"/>
      <c r="L351" s="44"/>
      <c r="M351" s="235"/>
      <c r="N351" s="236"/>
      <c r="O351" s="91"/>
      <c r="P351" s="91"/>
      <c r="Q351" s="91"/>
      <c r="R351" s="91"/>
      <c r="S351" s="91"/>
      <c r="T351" s="92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150</v>
      </c>
      <c r="AU351" s="17" t="s">
        <v>89</v>
      </c>
    </row>
    <row r="352" s="13" customFormat="1">
      <c r="A352" s="13"/>
      <c r="B352" s="237"/>
      <c r="C352" s="238"/>
      <c r="D352" s="232" t="s">
        <v>151</v>
      </c>
      <c r="E352" s="239" t="s">
        <v>1</v>
      </c>
      <c r="F352" s="240" t="s">
        <v>1107</v>
      </c>
      <c r="G352" s="238"/>
      <c r="H352" s="241">
        <v>1.8</v>
      </c>
      <c r="I352" s="242"/>
      <c r="J352" s="238"/>
      <c r="K352" s="238"/>
      <c r="L352" s="243"/>
      <c r="M352" s="244"/>
      <c r="N352" s="245"/>
      <c r="O352" s="245"/>
      <c r="P352" s="245"/>
      <c r="Q352" s="245"/>
      <c r="R352" s="245"/>
      <c r="S352" s="245"/>
      <c r="T352" s="24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7" t="s">
        <v>151</v>
      </c>
      <c r="AU352" s="247" t="s">
        <v>89</v>
      </c>
      <c r="AV352" s="13" t="s">
        <v>89</v>
      </c>
      <c r="AW352" s="13" t="s">
        <v>33</v>
      </c>
      <c r="AX352" s="13" t="s">
        <v>79</v>
      </c>
      <c r="AY352" s="247" t="s">
        <v>140</v>
      </c>
    </row>
    <row r="353" s="13" customFormat="1">
      <c r="A353" s="13"/>
      <c r="B353" s="237"/>
      <c r="C353" s="238"/>
      <c r="D353" s="232" t="s">
        <v>151</v>
      </c>
      <c r="E353" s="239" t="s">
        <v>1</v>
      </c>
      <c r="F353" s="240" t="s">
        <v>1108</v>
      </c>
      <c r="G353" s="238"/>
      <c r="H353" s="241">
        <v>169.90000000000001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7" t="s">
        <v>151</v>
      </c>
      <c r="AU353" s="247" t="s">
        <v>89</v>
      </c>
      <c r="AV353" s="13" t="s">
        <v>89</v>
      </c>
      <c r="AW353" s="13" t="s">
        <v>33</v>
      </c>
      <c r="AX353" s="13" t="s">
        <v>79</v>
      </c>
      <c r="AY353" s="247" t="s">
        <v>140</v>
      </c>
    </row>
    <row r="354" s="14" customFormat="1">
      <c r="A354" s="14"/>
      <c r="B354" s="248"/>
      <c r="C354" s="249"/>
      <c r="D354" s="232" t="s">
        <v>151</v>
      </c>
      <c r="E354" s="250" t="s">
        <v>1</v>
      </c>
      <c r="F354" s="251" t="s">
        <v>154</v>
      </c>
      <c r="G354" s="249"/>
      <c r="H354" s="252">
        <v>171.69999999999999</v>
      </c>
      <c r="I354" s="253"/>
      <c r="J354" s="249"/>
      <c r="K354" s="249"/>
      <c r="L354" s="254"/>
      <c r="M354" s="255"/>
      <c r="N354" s="256"/>
      <c r="O354" s="256"/>
      <c r="P354" s="256"/>
      <c r="Q354" s="256"/>
      <c r="R354" s="256"/>
      <c r="S354" s="256"/>
      <c r="T354" s="25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8" t="s">
        <v>151</v>
      </c>
      <c r="AU354" s="258" t="s">
        <v>89</v>
      </c>
      <c r="AV354" s="14" t="s">
        <v>148</v>
      </c>
      <c r="AW354" s="14" t="s">
        <v>33</v>
      </c>
      <c r="AX354" s="14" t="s">
        <v>87</v>
      </c>
      <c r="AY354" s="258" t="s">
        <v>140</v>
      </c>
    </row>
    <row r="355" s="2" customFormat="1" ht="16.5" customHeight="1">
      <c r="A355" s="38"/>
      <c r="B355" s="39"/>
      <c r="C355" s="218" t="s">
        <v>525</v>
      </c>
      <c r="D355" s="218" t="s">
        <v>142</v>
      </c>
      <c r="E355" s="219" t="s">
        <v>386</v>
      </c>
      <c r="F355" s="220" t="s">
        <v>387</v>
      </c>
      <c r="G355" s="221" t="s">
        <v>158</v>
      </c>
      <c r="H355" s="222">
        <v>26.622</v>
      </c>
      <c r="I355" s="223"/>
      <c r="J355" s="224">
        <f>ROUND(I355*H355,2)</f>
        <v>0</v>
      </c>
      <c r="K355" s="220" t="s">
        <v>146</v>
      </c>
      <c r="L355" s="225"/>
      <c r="M355" s="226" t="s">
        <v>1</v>
      </c>
      <c r="N355" s="227" t="s">
        <v>44</v>
      </c>
      <c r="O355" s="91"/>
      <c r="P355" s="228">
        <f>O355*H355</f>
        <v>0</v>
      </c>
      <c r="Q355" s="228">
        <v>0.13100000000000001</v>
      </c>
      <c r="R355" s="228">
        <f>Q355*H355</f>
        <v>3.487482</v>
      </c>
      <c r="S355" s="228">
        <v>0</v>
      </c>
      <c r="T355" s="229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0" t="s">
        <v>147</v>
      </c>
      <c r="AT355" s="230" t="s">
        <v>142</v>
      </c>
      <c r="AU355" s="230" t="s">
        <v>89</v>
      </c>
      <c r="AY355" s="17" t="s">
        <v>140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7" t="s">
        <v>87</v>
      </c>
      <c r="BK355" s="231">
        <f>ROUND(I355*H355,2)</f>
        <v>0</v>
      </c>
      <c r="BL355" s="17" t="s">
        <v>148</v>
      </c>
      <c r="BM355" s="230" t="s">
        <v>1109</v>
      </c>
    </row>
    <row r="356" s="2" customFormat="1">
      <c r="A356" s="38"/>
      <c r="B356" s="39"/>
      <c r="C356" s="40"/>
      <c r="D356" s="232" t="s">
        <v>150</v>
      </c>
      <c r="E356" s="40"/>
      <c r="F356" s="233" t="s">
        <v>387</v>
      </c>
      <c r="G356" s="40"/>
      <c r="H356" s="40"/>
      <c r="I356" s="234"/>
      <c r="J356" s="40"/>
      <c r="K356" s="40"/>
      <c r="L356" s="44"/>
      <c r="M356" s="235"/>
      <c r="N356" s="236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150</v>
      </c>
      <c r="AU356" s="17" t="s">
        <v>89</v>
      </c>
    </row>
    <row r="357" s="13" customFormat="1">
      <c r="A357" s="13"/>
      <c r="B357" s="237"/>
      <c r="C357" s="238"/>
      <c r="D357" s="232" t="s">
        <v>151</v>
      </c>
      <c r="E357" s="239" t="s">
        <v>1</v>
      </c>
      <c r="F357" s="240" t="s">
        <v>1110</v>
      </c>
      <c r="G357" s="238"/>
      <c r="H357" s="241">
        <v>26.100000000000001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7" t="s">
        <v>151</v>
      </c>
      <c r="AU357" s="247" t="s">
        <v>89</v>
      </c>
      <c r="AV357" s="13" t="s">
        <v>89</v>
      </c>
      <c r="AW357" s="13" t="s">
        <v>33</v>
      </c>
      <c r="AX357" s="13" t="s">
        <v>87</v>
      </c>
      <c r="AY357" s="247" t="s">
        <v>140</v>
      </c>
    </row>
    <row r="358" s="13" customFormat="1">
      <c r="A358" s="13"/>
      <c r="B358" s="237"/>
      <c r="C358" s="238"/>
      <c r="D358" s="232" t="s">
        <v>151</v>
      </c>
      <c r="E358" s="238"/>
      <c r="F358" s="240" t="s">
        <v>1111</v>
      </c>
      <c r="G358" s="238"/>
      <c r="H358" s="241">
        <v>26.622</v>
      </c>
      <c r="I358" s="242"/>
      <c r="J358" s="238"/>
      <c r="K358" s="238"/>
      <c r="L358" s="243"/>
      <c r="M358" s="244"/>
      <c r="N358" s="245"/>
      <c r="O358" s="245"/>
      <c r="P358" s="245"/>
      <c r="Q358" s="245"/>
      <c r="R358" s="245"/>
      <c r="S358" s="245"/>
      <c r="T358" s="24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7" t="s">
        <v>151</v>
      </c>
      <c r="AU358" s="247" t="s">
        <v>89</v>
      </c>
      <c r="AV358" s="13" t="s">
        <v>89</v>
      </c>
      <c r="AW358" s="13" t="s">
        <v>4</v>
      </c>
      <c r="AX358" s="13" t="s">
        <v>87</v>
      </c>
      <c r="AY358" s="247" t="s">
        <v>140</v>
      </c>
    </row>
    <row r="359" s="2" customFormat="1" ht="16.5" customHeight="1">
      <c r="A359" s="38"/>
      <c r="B359" s="39"/>
      <c r="C359" s="218" t="s">
        <v>531</v>
      </c>
      <c r="D359" s="218" t="s">
        <v>142</v>
      </c>
      <c r="E359" s="219" t="s">
        <v>392</v>
      </c>
      <c r="F359" s="220" t="s">
        <v>393</v>
      </c>
      <c r="G359" s="221" t="s">
        <v>158</v>
      </c>
      <c r="H359" s="222">
        <v>146.67599999999999</v>
      </c>
      <c r="I359" s="223"/>
      <c r="J359" s="224">
        <f>ROUND(I359*H359,2)</f>
        <v>0</v>
      </c>
      <c r="K359" s="220" t="s">
        <v>146</v>
      </c>
      <c r="L359" s="225"/>
      <c r="M359" s="226" t="s">
        <v>1</v>
      </c>
      <c r="N359" s="227" t="s">
        <v>44</v>
      </c>
      <c r="O359" s="91"/>
      <c r="P359" s="228">
        <f>O359*H359</f>
        <v>0</v>
      </c>
      <c r="Q359" s="228">
        <v>0.13100000000000001</v>
      </c>
      <c r="R359" s="228">
        <f>Q359*H359</f>
        <v>19.214555999999998</v>
      </c>
      <c r="S359" s="228">
        <v>0</v>
      </c>
      <c r="T359" s="229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0" t="s">
        <v>147</v>
      </c>
      <c r="AT359" s="230" t="s">
        <v>142</v>
      </c>
      <c r="AU359" s="230" t="s">
        <v>89</v>
      </c>
      <c r="AY359" s="17" t="s">
        <v>140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7" t="s">
        <v>87</v>
      </c>
      <c r="BK359" s="231">
        <f>ROUND(I359*H359,2)</f>
        <v>0</v>
      </c>
      <c r="BL359" s="17" t="s">
        <v>148</v>
      </c>
      <c r="BM359" s="230" t="s">
        <v>1112</v>
      </c>
    </row>
    <row r="360" s="2" customFormat="1">
      <c r="A360" s="38"/>
      <c r="B360" s="39"/>
      <c r="C360" s="40"/>
      <c r="D360" s="232" t="s">
        <v>150</v>
      </c>
      <c r="E360" s="40"/>
      <c r="F360" s="233" t="s">
        <v>393</v>
      </c>
      <c r="G360" s="40"/>
      <c r="H360" s="40"/>
      <c r="I360" s="234"/>
      <c r="J360" s="40"/>
      <c r="K360" s="40"/>
      <c r="L360" s="44"/>
      <c r="M360" s="235"/>
      <c r="N360" s="236"/>
      <c r="O360" s="91"/>
      <c r="P360" s="91"/>
      <c r="Q360" s="91"/>
      <c r="R360" s="91"/>
      <c r="S360" s="91"/>
      <c r="T360" s="92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150</v>
      </c>
      <c r="AU360" s="17" t="s">
        <v>89</v>
      </c>
    </row>
    <row r="361" s="13" customFormat="1">
      <c r="A361" s="13"/>
      <c r="B361" s="237"/>
      <c r="C361" s="238"/>
      <c r="D361" s="232" t="s">
        <v>151</v>
      </c>
      <c r="E361" s="239" t="s">
        <v>1</v>
      </c>
      <c r="F361" s="240" t="s">
        <v>1113</v>
      </c>
      <c r="G361" s="238"/>
      <c r="H361" s="241">
        <v>143.80000000000001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7" t="s">
        <v>151</v>
      </c>
      <c r="AU361" s="247" t="s">
        <v>89</v>
      </c>
      <c r="AV361" s="13" t="s">
        <v>89</v>
      </c>
      <c r="AW361" s="13" t="s">
        <v>33</v>
      </c>
      <c r="AX361" s="13" t="s">
        <v>87</v>
      </c>
      <c r="AY361" s="247" t="s">
        <v>140</v>
      </c>
    </row>
    <row r="362" s="13" customFormat="1">
      <c r="A362" s="13"/>
      <c r="B362" s="237"/>
      <c r="C362" s="238"/>
      <c r="D362" s="232" t="s">
        <v>151</v>
      </c>
      <c r="E362" s="238"/>
      <c r="F362" s="240" t="s">
        <v>1114</v>
      </c>
      <c r="G362" s="238"/>
      <c r="H362" s="241">
        <v>146.67599999999999</v>
      </c>
      <c r="I362" s="242"/>
      <c r="J362" s="238"/>
      <c r="K362" s="238"/>
      <c r="L362" s="243"/>
      <c r="M362" s="244"/>
      <c r="N362" s="245"/>
      <c r="O362" s="245"/>
      <c r="P362" s="245"/>
      <c r="Q362" s="245"/>
      <c r="R362" s="245"/>
      <c r="S362" s="245"/>
      <c r="T362" s="24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7" t="s">
        <v>151</v>
      </c>
      <c r="AU362" s="247" t="s">
        <v>89</v>
      </c>
      <c r="AV362" s="13" t="s">
        <v>89</v>
      </c>
      <c r="AW362" s="13" t="s">
        <v>4</v>
      </c>
      <c r="AX362" s="13" t="s">
        <v>87</v>
      </c>
      <c r="AY362" s="247" t="s">
        <v>140</v>
      </c>
    </row>
    <row r="363" s="2" customFormat="1" ht="16.5" customHeight="1">
      <c r="A363" s="38"/>
      <c r="B363" s="39"/>
      <c r="C363" s="218" t="s">
        <v>536</v>
      </c>
      <c r="D363" s="218" t="s">
        <v>142</v>
      </c>
      <c r="E363" s="219" t="s">
        <v>1115</v>
      </c>
      <c r="F363" s="220" t="s">
        <v>1116</v>
      </c>
      <c r="G363" s="221" t="s">
        <v>158</v>
      </c>
      <c r="H363" s="222">
        <v>1.8360000000000001</v>
      </c>
      <c r="I363" s="223"/>
      <c r="J363" s="224">
        <f>ROUND(I363*H363,2)</f>
        <v>0</v>
      </c>
      <c r="K363" s="220" t="s">
        <v>159</v>
      </c>
      <c r="L363" s="225"/>
      <c r="M363" s="226" t="s">
        <v>1</v>
      </c>
      <c r="N363" s="227" t="s">
        <v>44</v>
      </c>
      <c r="O363" s="91"/>
      <c r="P363" s="228">
        <f>O363*H363</f>
        <v>0</v>
      </c>
      <c r="Q363" s="228">
        <v>0.13100000000000001</v>
      </c>
      <c r="R363" s="228">
        <f>Q363*H363</f>
        <v>0.24051600000000001</v>
      </c>
      <c r="S363" s="228">
        <v>0</v>
      </c>
      <c r="T363" s="229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30" t="s">
        <v>147</v>
      </c>
      <c r="AT363" s="230" t="s">
        <v>142</v>
      </c>
      <c r="AU363" s="230" t="s">
        <v>89</v>
      </c>
      <c r="AY363" s="17" t="s">
        <v>140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7" t="s">
        <v>87</v>
      </c>
      <c r="BK363" s="231">
        <f>ROUND(I363*H363,2)</f>
        <v>0</v>
      </c>
      <c r="BL363" s="17" t="s">
        <v>148</v>
      </c>
      <c r="BM363" s="230" t="s">
        <v>1117</v>
      </c>
    </row>
    <row r="364" s="2" customFormat="1">
      <c r="A364" s="38"/>
      <c r="B364" s="39"/>
      <c r="C364" s="40"/>
      <c r="D364" s="232" t="s">
        <v>150</v>
      </c>
      <c r="E364" s="40"/>
      <c r="F364" s="233" t="s">
        <v>1116</v>
      </c>
      <c r="G364" s="40"/>
      <c r="H364" s="40"/>
      <c r="I364" s="234"/>
      <c r="J364" s="40"/>
      <c r="K364" s="40"/>
      <c r="L364" s="44"/>
      <c r="M364" s="235"/>
      <c r="N364" s="236"/>
      <c r="O364" s="91"/>
      <c r="P364" s="91"/>
      <c r="Q364" s="91"/>
      <c r="R364" s="91"/>
      <c r="S364" s="91"/>
      <c r="T364" s="92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150</v>
      </c>
      <c r="AU364" s="17" t="s">
        <v>89</v>
      </c>
    </row>
    <row r="365" s="13" customFormat="1">
      <c r="A365" s="13"/>
      <c r="B365" s="237"/>
      <c r="C365" s="238"/>
      <c r="D365" s="232" t="s">
        <v>151</v>
      </c>
      <c r="E365" s="239" t="s">
        <v>1</v>
      </c>
      <c r="F365" s="240" t="s">
        <v>1107</v>
      </c>
      <c r="G365" s="238"/>
      <c r="H365" s="241">
        <v>1.8</v>
      </c>
      <c r="I365" s="242"/>
      <c r="J365" s="238"/>
      <c r="K365" s="238"/>
      <c r="L365" s="243"/>
      <c r="M365" s="244"/>
      <c r="N365" s="245"/>
      <c r="O365" s="245"/>
      <c r="P365" s="245"/>
      <c r="Q365" s="245"/>
      <c r="R365" s="245"/>
      <c r="S365" s="245"/>
      <c r="T365" s="24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7" t="s">
        <v>151</v>
      </c>
      <c r="AU365" s="247" t="s">
        <v>89</v>
      </c>
      <c r="AV365" s="13" t="s">
        <v>89</v>
      </c>
      <c r="AW365" s="13" t="s">
        <v>33</v>
      </c>
      <c r="AX365" s="13" t="s">
        <v>87</v>
      </c>
      <c r="AY365" s="247" t="s">
        <v>140</v>
      </c>
    </row>
    <row r="366" s="13" customFormat="1">
      <c r="A366" s="13"/>
      <c r="B366" s="237"/>
      <c r="C366" s="238"/>
      <c r="D366" s="232" t="s">
        <v>151</v>
      </c>
      <c r="E366" s="238"/>
      <c r="F366" s="240" t="s">
        <v>1118</v>
      </c>
      <c r="G366" s="238"/>
      <c r="H366" s="241">
        <v>1.8360000000000001</v>
      </c>
      <c r="I366" s="242"/>
      <c r="J366" s="238"/>
      <c r="K366" s="238"/>
      <c r="L366" s="243"/>
      <c r="M366" s="244"/>
      <c r="N366" s="245"/>
      <c r="O366" s="245"/>
      <c r="P366" s="245"/>
      <c r="Q366" s="245"/>
      <c r="R366" s="245"/>
      <c r="S366" s="245"/>
      <c r="T366" s="24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7" t="s">
        <v>151</v>
      </c>
      <c r="AU366" s="247" t="s">
        <v>89</v>
      </c>
      <c r="AV366" s="13" t="s">
        <v>89</v>
      </c>
      <c r="AW366" s="13" t="s">
        <v>4</v>
      </c>
      <c r="AX366" s="13" t="s">
        <v>87</v>
      </c>
      <c r="AY366" s="247" t="s">
        <v>140</v>
      </c>
    </row>
    <row r="367" s="2" customFormat="1" ht="16.5" customHeight="1">
      <c r="A367" s="38"/>
      <c r="B367" s="39"/>
      <c r="C367" s="259" t="s">
        <v>543</v>
      </c>
      <c r="D367" s="259" t="s">
        <v>155</v>
      </c>
      <c r="E367" s="260" t="s">
        <v>398</v>
      </c>
      <c r="F367" s="261" t="s">
        <v>399</v>
      </c>
      <c r="G367" s="262" t="s">
        <v>158</v>
      </c>
      <c r="H367" s="263">
        <v>397</v>
      </c>
      <c r="I367" s="264"/>
      <c r="J367" s="265">
        <f>ROUND(I367*H367,2)</f>
        <v>0</v>
      </c>
      <c r="K367" s="261" t="s">
        <v>159</v>
      </c>
      <c r="L367" s="44"/>
      <c r="M367" s="266" t="s">
        <v>1</v>
      </c>
      <c r="N367" s="267" t="s">
        <v>44</v>
      </c>
      <c r="O367" s="91"/>
      <c r="P367" s="228">
        <f>O367*H367</f>
        <v>0</v>
      </c>
      <c r="Q367" s="228">
        <v>0.10362</v>
      </c>
      <c r="R367" s="228">
        <f>Q367*H367</f>
        <v>41.137140000000002</v>
      </c>
      <c r="S367" s="228">
        <v>0</v>
      </c>
      <c r="T367" s="229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0" t="s">
        <v>148</v>
      </c>
      <c r="AT367" s="230" t="s">
        <v>155</v>
      </c>
      <c r="AU367" s="230" t="s">
        <v>89</v>
      </c>
      <c r="AY367" s="17" t="s">
        <v>140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7" t="s">
        <v>87</v>
      </c>
      <c r="BK367" s="231">
        <f>ROUND(I367*H367,2)</f>
        <v>0</v>
      </c>
      <c r="BL367" s="17" t="s">
        <v>148</v>
      </c>
      <c r="BM367" s="230" t="s">
        <v>1119</v>
      </c>
    </row>
    <row r="368" s="2" customFormat="1">
      <c r="A368" s="38"/>
      <c r="B368" s="39"/>
      <c r="C368" s="40"/>
      <c r="D368" s="232" t="s">
        <v>150</v>
      </c>
      <c r="E368" s="40"/>
      <c r="F368" s="233" t="s">
        <v>401</v>
      </c>
      <c r="G368" s="40"/>
      <c r="H368" s="40"/>
      <c r="I368" s="234"/>
      <c r="J368" s="40"/>
      <c r="K368" s="40"/>
      <c r="L368" s="44"/>
      <c r="M368" s="235"/>
      <c r="N368" s="236"/>
      <c r="O368" s="91"/>
      <c r="P368" s="91"/>
      <c r="Q368" s="91"/>
      <c r="R368" s="91"/>
      <c r="S368" s="91"/>
      <c r="T368" s="92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150</v>
      </c>
      <c r="AU368" s="17" t="s">
        <v>89</v>
      </c>
    </row>
    <row r="369" s="13" customFormat="1">
      <c r="A369" s="13"/>
      <c r="B369" s="237"/>
      <c r="C369" s="238"/>
      <c r="D369" s="232" t="s">
        <v>151</v>
      </c>
      <c r="E369" s="239" t="s">
        <v>1</v>
      </c>
      <c r="F369" s="240" t="s">
        <v>1120</v>
      </c>
      <c r="G369" s="238"/>
      <c r="H369" s="241">
        <v>83.799999999999997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7" t="s">
        <v>151</v>
      </c>
      <c r="AU369" s="247" t="s">
        <v>89</v>
      </c>
      <c r="AV369" s="13" t="s">
        <v>89</v>
      </c>
      <c r="AW369" s="13" t="s">
        <v>33</v>
      </c>
      <c r="AX369" s="13" t="s">
        <v>79</v>
      </c>
      <c r="AY369" s="247" t="s">
        <v>140</v>
      </c>
    </row>
    <row r="370" s="13" customFormat="1">
      <c r="A370" s="13"/>
      <c r="B370" s="237"/>
      <c r="C370" s="238"/>
      <c r="D370" s="232" t="s">
        <v>151</v>
      </c>
      <c r="E370" s="239" t="s">
        <v>1</v>
      </c>
      <c r="F370" s="240" t="s">
        <v>1028</v>
      </c>
      <c r="G370" s="238"/>
      <c r="H370" s="241">
        <v>313.19999999999999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7" t="s">
        <v>151</v>
      </c>
      <c r="AU370" s="247" t="s">
        <v>89</v>
      </c>
      <c r="AV370" s="13" t="s">
        <v>89</v>
      </c>
      <c r="AW370" s="13" t="s">
        <v>33</v>
      </c>
      <c r="AX370" s="13" t="s">
        <v>79</v>
      </c>
      <c r="AY370" s="247" t="s">
        <v>140</v>
      </c>
    </row>
    <row r="371" s="14" customFormat="1">
      <c r="A371" s="14"/>
      <c r="B371" s="248"/>
      <c r="C371" s="249"/>
      <c r="D371" s="232" t="s">
        <v>151</v>
      </c>
      <c r="E371" s="250" t="s">
        <v>1</v>
      </c>
      <c r="F371" s="251" t="s">
        <v>154</v>
      </c>
      <c r="G371" s="249"/>
      <c r="H371" s="252">
        <v>397</v>
      </c>
      <c r="I371" s="253"/>
      <c r="J371" s="249"/>
      <c r="K371" s="249"/>
      <c r="L371" s="254"/>
      <c r="M371" s="255"/>
      <c r="N371" s="256"/>
      <c r="O371" s="256"/>
      <c r="P371" s="256"/>
      <c r="Q371" s="256"/>
      <c r="R371" s="256"/>
      <c r="S371" s="256"/>
      <c r="T371" s="257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8" t="s">
        <v>151</v>
      </c>
      <c r="AU371" s="258" t="s">
        <v>89</v>
      </c>
      <c r="AV371" s="14" t="s">
        <v>148</v>
      </c>
      <c r="AW371" s="14" t="s">
        <v>33</v>
      </c>
      <c r="AX371" s="14" t="s">
        <v>87</v>
      </c>
      <c r="AY371" s="258" t="s">
        <v>140</v>
      </c>
    </row>
    <row r="372" s="2" customFormat="1" ht="16.5" customHeight="1">
      <c r="A372" s="38"/>
      <c r="B372" s="39"/>
      <c r="C372" s="218" t="s">
        <v>548</v>
      </c>
      <c r="D372" s="218" t="s">
        <v>142</v>
      </c>
      <c r="E372" s="219" t="s">
        <v>404</v>
      </c>
      <c r="F372" s="220" t="s">
        <v>405</v>
      </c>
      <c r="G372" s="221" t="s">
        <v>158</v>
      </c>
      <c r="H372" s="222">
        <v>308.24400000000003</v>
      </c>
      <c r="I372" s="223"/>
      <c r="J372" s="224">
        <f>ROUND(I372*H372,2)</f>
        <v>0</v>
      </c>
      <c r="K372" s="220" t="s">
        <v>159</v>
      </c>
      <c r="L372" s="225"/>
      <c r="M372" s="226" t="s">
        <v>1</v>
      </c>
      <c r="N372" s="227" t="s">
        <v>44</v>
      </c>
      <c r="O372" s="91"/>
      <c r="P372" s="228">
        <f>O372*H372</f>
        <v>0</v>
      </c>
      <c r="Q372" s="228">
        <v>0.17599999999999999</v>
      </c>
      <c r="R372" s="228">
        <f>Q372*H372</f>
        <v>54.250944000000004</v>
      </c>
      <c r="S372" s="228">
        <v>0</v>
      </c>
      <c r="T372" s="229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0" t="s">
        <v>147</v>
      </c>
      <c r="AT372" s="230" t="s">
        <v>142</v>
      </c>
      <c r="AU372" s="230" t="s">
        <v>89</v>
      </c>
      <c r="AY372" s="17" t="s">
        <v>140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7" t="s">
        <v>87</v>
      </c>
      <c r="BK372" s="231">
        <f>ROUND(I372*H372,2)</f>
        <v>0</v>
      </c>
      <c r="BL372" s="17" t="s">
        <v>148</v>
      </c>
      <c r="BM372" s="230" t="s">
        <v>1121</v>
      </c>
    </row>
    <row r="373" s="2" customFormat="1">
      <c r="A373" s="38"/>
      <c r="B373" s="39"/>
      <c r="C373" s="40"/>
      <c r="D373" s="232" t="s">
        <v>150</v>
      </c>
      <c r="E373" s="40"/>
      <c r="F373" s="233" t="s">
        <v>405</v>
      </c>
      <c r="G373" s="40"/>
      <c r="H373" s="40"/>
      <c r="I373" s="234"/>
      <c r="J373" s="40"/>
      <c r="K373" s="40"/>
      <c r="L373" s="44"/>
      <c r="M373" s="235"/>
      <c r="N373" s="236"/>
      <c r="O373" s="91"/>
      <c r="P373" s="91"/>
      <c r="Q373" s="91"/>
      <c r="R373" s="91"/>
      <c r="S373" s="91"/>
      <c r="T373" s="92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150</v>
      </c>
      <c r="AU373" s="17" t="s">
        <v>89</v>
      </c>
    </row>
    <row r="374" s="13" customFormat="1">
      <c r="A374" s="13"/>
      <c r="B374" s="237"/>
      <c r="C374" s="238"/>
      <c r="D374" s="232" t="s">
        <v>151</v>
      </c>
      <c r="E374" s="239" t="s">
        <v>1</v>
      </c>
      <c r="F374" s="240" t="s">
        <v>1122</v>
      </c>
      <c r="G374" s="238"/>
      <c r="H374" s="241">
        <v>302.19999999999999</v>
      </c>
      <c r="I374" s="242"/>
      <c r="J374" s="238"/>
      <c r="K374" s="238"/>
      <c r="L374" s="243"/>
      <c r="M374" s="244"/>
      <c r="N374" s="245"/>
      <c r="O374" s="245"/>
      <c r="P374" s="245"/>
      <c r="Q374" s="245"/>
      <c r="R374" s="245"/>
      <c r="S374" s="245"/>
      <c r="T374" s="24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7" t="s">
        <v>151</v>
      </c>
      <c r="AU374" s="247" t="s">
        <v>89</v>
      </c>
      <c r="AV374" s="13" t="s">
        <v>89</v>
      </c>
      <c r="AW374" s="13" t="s">
        <v>33</v>
      </c>
      <c r="AX374" s="13" t="s">
        <v>87</v>
      </c>
      <c r="AY374" s="247" t="s">
        <v>140</v>
      </c>
    </row>
    <row r="375" s="13" customFormat="1">
      <c r="A375" s="13"/>
      <c r="B375" s="237"/>
      <c r="C375" s="238"/>
      <c r="D375" s="232" t="s">
        <v>151</v>
      </c>
      <c r="E375" s="238"/>
      <c r="F375" s="240" t="s">
        <v>1123</v>
      </c>
      <c r="G375" s="238"/>
      <c r="H375" s="241">
        <v>308.24400000000003</v>
      </c>
      <c r="I375" s="242"/>
      <c r="J375" s="238"/>
      <c r="K375" s="238"/>
      <c r="L375" s="243"/>
      <c r="M375" s="244"/>
      <c r="N375" s="245"/>
      <c r="O375" s="245"/>
      <c r="P375" s="245"/>
      <c r="Q375" s="245"/>
      <c r="R375" s="245"/>
      <c r="S375" s="245"/>
      <c r="T375" s="24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7" t="s">
        <v>151</v>
      </c>
      <c r="AU375" s="247" t="s">
        <v>89</v>
      </c>
      <c r="AV375" s="13" t="s">
        <v>89</v>
      </c>
      <c r="AW375" s="13" t="s">
        <v>4</v>
      </c>
      <c r="AX375" s="13" t="s">
        <v>87</v>
      </c>
      <c r="AY375" s="247" t="s">
        <v>140</v>
      </c>
    </row>
    <row r="376" s="2" customFormat="1" ht="16.5" customHeight="1">
      <c r="A376" s="38"/>
      <c r="B376" s="39"/>
      <c r="C376" s="218" t="s">
        <v>554</v>
      </c>
      <c r="D376" s="218" t="s">
        <v>142</v>
      </c>
      <c r="E376" s="219" t="s">
        <v>410</v>
      </c>
      <c r="F376" s="220" t="s">
        <v>411</v>
      </c>
      <c r="G376" s="221" t="s">
        <v>158</v>
      </c>
      <c r="H376" s="222">
        <v>85.475999999999999</v>
      </c>
      <c r="I376" s="223"/>
      <c r="J376" s="224">
        <f>ROUND(I376*H376,2)</f>
        <v>0</v>
      </c>
      <c r="K376" s="220" t="s">
        <v>159</v>
      </c>
      <c r="L376" s="225"/>
      <c r="M376" s="226" t="s">
        <v>1</v>
      </c>
      <c r="N376" s="227" t="s">
        <v>44</v>
      </c>
      <c r="O376" s="91"/>
      <c r="P376" s="228">
        <f>O376*H376</f>
        <v>0</v>
      </c>
      <c r="Q376" s="228">
        <v>0.14999999999999999</v>
      </c>
      <c r="R376" s="228">
        <f>Q376*H376</f>
        <v>12.821399999999999</v>
      </c>
      <c r="S376" s="228">
        <v>0</v>
      </c>
      <c r="T376" s="229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30" t="s">
        <v>147</v>
      </c>
      <c r="AT376" s="230" t="s">
        <v>142</v>
      </c>
      <c r="AU376" s="230" t="s">
        <v>89</v>
      </c>
      <c r="AY376" s="17" t="s">
        <v>140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7" t="s">
        <v>87</v>
      </c>
      <c r="BK376" s="231">
        <f>ROUND(I376*H376,2)</f>
        <v>0</v>
      </c>
      <c r="BL376" s="17" t="s">
        <v>148</v>
      </c>
      <c r="BM376" s="230" t="s">
        <v>1124</v>
      </c>
    </row>
    <row r="377" s="2" customFormat="1">
      <c r="A377" s="38"/>
      <c r="B377" s="39"/>
      <c r="C377" s="40"/>
      <c r="D377" s="232" t="s">
        <v>150</v>
      </c>
      <c r="E377" s="40"/>
      <c r="F377" s="233" t="s">
        <v>411</v>
      </c>
      <c r="G377" s="40"/>
      <c r="H377" s="40"/>
      <c r="I377" s="234"/>
      <c r="J377" s="40"/>
      <c r="K377" s="40"/>
      <c r="L377" s="44"/>
      <c r="M377" s="235"/>
      <c r="N377" s="236"/>
      <c r="O377" s="91"/>
      <c r="P377" s="91"/>
      <c r="Q377" s="91"/>
      <c r="R377" s="91"/>
      <c r="S377" s="91"/>
      <c r="T377" s="92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150</v>
      </c>
      <c r="AU377" s="17" t="s">
        <v>89</v>
      </c>
    </row>
    <row r="378" s="13" customFormat="1">
      <c r="A378" s="13"/>
      <c r="B378" s="237"/>
      <c r="C378" s="238"/>
      <c r="D378" s="232" t="s">
        <v>151</v>
      </c>
      <c r="E378" s="239" t="s">
        <v>1</v>
      </c>
      <c r="F378" s="240" t="s">
        <v>1120</v>
      </c>
      <c r="G378" s="238"/>
      <c r="H378" s="241">
        <v>83.799999999999997</v>
      </c>
      <c r="I378" s="242"/>
      <c r="J378" s="238"/>
      <c r="K378" s="238"/>
      <c r="L378" s="243"/>
      <c r="M378" s="244"/>
      <c r="N378" s="245"/>
      <c r="O378" s="245"/>
      <c r="P378" s="245"/>
      <c r="Q378" s="245"/>
      <c r="R378" s="245"/>
      <c r="S378" s="245"/>
      <c r="T378" s="24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7" t="s">
        <v>151</v>
      </c>
      <c r="AU378" s="247" t="s">
        <v>89</v>
      </c>
      <c r="AV378" s="13" t="s">
        <v>89</v>
      </c>
      <c r="AW378" s="13" t="s">
        <v>33</v>
      </c>
      <c r="AX378" s="13" t="s">
        <v>87</v>
      </c>
      <c r="AY378" s="247" t="s">
        <v>140</v>
      </c>
    </row>
    <row r="379" s="13" customFormat="1">
      <c r="A379" s="13"/>
      <c r="B379" s="237"/>
      <c r="C379" s="238"/>
      <c r="D379" s="232" t="s">
        <v>151</v>
      </c>
      <c r="E379" s="238"/>
      <c r="F379" s="240" t="s">
        <v>1125</v>
      </c>
      <c r="G379" s="238"/>
      <c r="H379" s="241">
        <v>85.475999999999999</v>
      </c>
      <c r="I379" s="242"/>
      <c r="J379" s="238"/>
      <c r="K379" s="238"/>
      <c r="L379" s="243"/>
      <c r="M379" s="244"/>
      <c r="N379" s="245"/>
      <c r="O379" s="245"/>
      <c r="P379" s="245"/>
      <c r="Q379" s="245"/>
      <c r="R379" s="245"/>
      <c r="S379" s="245"/>
      <c r="T379" s="24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7" t="s">
        <v>151</v>
      </c>
      <c r="AU379" s="247" t="s">
        <v>89</v>
      </c>
      <c r="AV379" s="13" t="s">
        <v>89</v>
      </c>
      <c r="AW379" s="13" t="s">
        <v>4</v>
      </c>
      <c r="AX379" s="13" t="s">
        <v>87</v>
      </c>
      <c r="AY379" s="247" t="s">
        <v>140</v>
      </c>
    </row>
    <row r="380" s="2" customFormat="1" ht="16.5" customHeight="1">
      <c r="A380" s="38"/>
      <c r="B380" s="39"/>
      <c r="C380" s="218" t="s">
        <v>560</v>
      </c>
      <c r="D380" s="218" t="s">
        <v>142</v>
      </c>
      <c r="E380" s="219" t="s">
        <v>416</v>
      </c>
      <c r="F380" s="220" t="s">
        <v>417</v>
      </c>
      <c r="G380" s="221" t="s">
        <v>158</v>
      </c>
      <c r="H380" s="222">
        <v>11.220000000000001</v>
      </c>
      <c r="I380" s="223"/>
      <c r="J380" s="224">
        <f>ROUND(I380*H380,2)</f>
        <v>0</v>
      </c>
      <c r="K380" s="220" t="s">
        <v>159</v>
      </c>
      <c r="L380" s="225"/>
      <c r="M380" s="226" t="s">
        <v>1</v>
      </c>
      <c r="N380" s="227" t="s">
        <v>44</v>
      </c>
      <c r="O380" s="91"/>
      <c r="P380" s="228">
        <f>O380*H380</f>
        <v>0</v>
      </c>
      <c r="Q380" s="228">
        <v>0.17599999999999999</v>
      </c>
      <c r="R380" s="228">
        <f>Q380*H380</f>
        <v>1.97472</v>
      </c>
      <c r="S380" s="228">
        <v>0</v>
      </c>
      <c r="T380" s="229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30" t="s">
        <v>147</v>
      </c>
      <c r="AT380" s="230" t="s">
        <v>142</v>
      </c>
      <c r="AU380" s="230" t="s">
        <v>89</v>
      </c>
      <c r="AY380" s="17" t="s">
        <v>140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7" t="s">
        <v>87</v>
      </c>
      <c r="BK380" s="231">
        <f>ROUND(I380*H380,2)</f>
        <v>0</v>
      </c>
      <c r="BL380" s="17" t="s">
        <v>148</v>
      </c>
      <c r="BM380" s="230" t="s">
        <v>1126</v>
      </c>
    </row>
    <row r="381" s="2" customFormat="1">
      <c r="A381" s="38"/>
      <c r="B381" s="39"/>
      <c r="C381" s="40"/>
      <c r="D381" s="232" t="s">
        <v>150</v>
      </c>
      <c r="E381" s="40"/>
      <c r="F381" s="233" t="s">
        <v>417</v>
      </c>
      <c r="G381" s="40"/>
      <c r="H381" s="40"/>
      <c r="I381" s="234"/>
      <c r="J381" s="40"/>
      <c r="K381" s="40"/>
      <c r="L381" s="44"/>
      <c r="M381" s="235"/>
      <c r="N381" s="236"/>
      <c r="O381" s="91"/>
      <c r="P381" s="91"/>
      <c r="Q381" s="91"/>
      <c r="R381" s="91"/>
      <c r="S381" s="91"/>
      <c r="T381" s="92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150</v>
      </c>
      <c r="AU381" s="17" t="s">
        <v>89</v>
      </c>
    </row>
    <row r="382" s="13" customFormat="1">
      <c r="A382" s="13"/>
      <c r="B382" s="237"/>
      <c r="C382" s="238"/>
      <c r="D382" s="232" t="s">
        <v>151</v>
      </c>
      <c r="E382" s="239" t="s">
        <v>1</v>
      </c>
      <c r="F382" s="240" t="s">
        <v>1127</v>
      </c>
      <c r="G382" s="238"/>
      <c r="H382" s="241">
        <v>11</v>
      </c>
      <c r="I382" s="242"/>
      <c r="J382" s="238"/>
      <c r="K382" s="238"/>
      <c r="L382" s="243"/>
      <c r="M382" s="244"/>
      <c r="N382" s="245"/>
      <c r="O382" s="245"/>
      <c r="P382" s="245"/>
      <c r="Q382" s="245"/>
      <c r="R382" s="245"/>
      <c r="S382" s="245"/>
      <c r="T382" s="24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7" t="s">
        <v>151</v>
      </c>
      <c r="AU382" s="247" t="s">
        <v>89</v>
      </c>
      <c r="AV382" s="13" t="s">
        <v>89</v>
      </c>
      <c r="AW382" s="13" t="s">
        <v>33</v>
      </c>
      <c r="AX382" s="13" t="s">
        <v>87</v>
      </c>
      <c r="AY382" s="247" t="s">
        <v>140</v>
      </c>
    </row>
    <row r="383" s="13" customFormat="1">
      <c r="A383" s="13"/>
      <c r="B383" s="237"/>
      <c r="C383" s="238"/>
      <c r="D383" s="232" t="s">
        <v>151</v>
      </c>
      <c r="E383" s="238"/>
      <c r="F383" s="240" t="s">
        <v>1128</v>
      </c>
      <c r="G383" s="238"/>
      <c r="H383" s="241">
        <v>11.220000000000001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7" t="s">
        <v>151</v>
      </c>
      <c r="AU383" s="247" t="s">
        <v>89</v>
      </c>
      <c r="AV383" s="13" t="s">
        <v>89</v>
      </c>
      <c r="AW383" s="13" t="s">
        <v>4</v>
      </c>
      <c r="AX383" s="13" t="s">
        <v>87</v>
      </c>
      <c r="AY383" s="247" t="s">
        <v>140</v>
      </c>
    </row>
    <row r="384" s="12" customFormat="1" ht="22.8" customHeight="1">
      <c r="A384" s="12"/>
      <c r="B384" s="202"/>
      <c r="C384" s="203"/>
      <c r="D384" s="204" t="s">
        <v>78</v>
      </c>
      <c r="E384" s="216" t="s">
        <v>201</v>
      </c>
      <c r="F384" s="216" t="s">
        <v>421</v>
      </c>
      <c r="G384" s="203"/>
      <c r="H384" s="203"/>
      <c r="I384" s="206"/>
      <c r="J384" s="217">
        <f>BK384</f>
        <v>0</v>
      </c>
      <c r="K384" s="203"/>
      <c r="L384" s="208"/>
      <c r="M384" s="209"/>
      <c r="N384" s="210"/>
      <c r="O384" s="210"/>
      <c r="P384" s="211">
        <f>SUM(P385:P464)</f>
        <v>0</v>
      </c>
      <c r="Q384" s="210"/>
      <c r="R384" s="211">
        <f>SUM(R385:R464)</f>
        <v>105.72968484000002</v>
      </c>
      <c r="S384" s="210"/>
      <c r="T384" s="212">
        <f>SUM(T385:T464)</f>
        <v>12.010864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13" t="s">
        <v>87</v>
      </c>
      <c r="AT384" s="214" t="s">
        <v>78</v>
      </c>
      <c r="AU384" s="214" t="s">
        <v>87</v>
      </c>
      <c r="AY384" s="213" t="s">
        <v>140</v>
      </c>
      <c r="BK384" s="215">
        <f>SUM(BK385:BK464)</f>
        <v>0</v>
      </c>
    </row>
    <row r="385" s="2" customFormat="1" ht="16.5" customHeight="1">
      <c r="A385" s="38"/>
      <c r="B385" s="39"/>
      <c r="C385" s="259" t="s">
        <v>565</v>
      </c>
      <c r="D385" s="259" t="s">
        <v>155</v>
      </c>
      <c r="E385" s="260" t="s">
        <v>423</v>
      </c>
      <c r="F385" s="261" t="s">
        <v>424</v>
      </c>
      <c r="G385" s="262" t="s">
        <v>227</v>
      </c>
      <c r="H385" s="263">
        <v>48</v>
      </c>
      <c r="I385" s="264"/>
      <c r="J385" s="265">
        <f>ROUND(I385*H385,2)</f>
        <v>0</v>
      </c>
      <c r="K385" s="261" t="s">
        <v>146</v>
      </c>
      <c r="L385" s="44"/>
      <c r="M385" s="266" t="s">
        <v>1</v>
      </c>
      <c r="N385" s="267" t="s">
        <v>44</v>
      </c>
      <c r="O385" s="91"/>
      <c r="P385" s="228">
        <f>O385*H385</f>
        <v>0</v>
      </c>
      <c r="Q385" s="228">
        <v>0.0011999999999999999</v>
      </c>
      <c r="R385" s="228">
        <f>Q385*H385</f>
        <v>0.057599999999999998</v>
      </c>
      <c r="S385" s="228">
        <v>0</v>
      </c>
      <c r="T385" s="229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0" t="s">
        <v>148</v>
      </c>
      <c r="AT385" s="230" t="s">
        <v>155</v>
      </c>
      <c r="AU385" s="230" t="s">
        <v>89</v>
      </c>
      <c r="AY385" s="17" t="s">
        <v>140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7" t="s">
        <v>87</v>
      </c>
      <c r="BK385" s="231">
        <f>ROUND(I385*H385,2)</f>
        <v>0</v>
      </c>
      <c r="BL385" s="17" t="s">
        <v>148</v>
      </c>
      <c r="BM385" s="230" t="s">
        <v>1129</v>
      </c>
    </row>
    <row r="386" s="2" customFormat="1">
      <c r="A386" s="38"/>
      <c r="B386" s="39"/>
      <c r="C386" s="40"/>
      <c r="D386" s="232" t="s">
        <v>150</v>
      </c>
      <c r="E386" s="40"/>
      <c r="F386" s="233" t="s">
        <v>426</v>
      </c>
      <c r="G386" s="40"/>
      <c r="H386" s="40"/>
      <c r="I386" s="234"/>
      <c r="J386" s="40"/>
      <c r="K386" s="40"/>
      <c r="L386" s="44"/>
      <c r="M386" s="235"/>
      <c r="N386" s="236"/>
      <c r="O386" s="91"/>
      <c r="P386" s="91"/>
      <c r="Q386" s="91"/>
      <c r="R386" s="91"/>
      <c r="S386" s="91"/>
      <c r="T386" s="92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150</v>
      </c>
      <c r="AU386" s="17" t="s">
        <v>89</v>
      </c>
    </row>
    <row r="387" s="13" customFormat="1">
      <c r="A387" s="13"/>
      <c r="B387" s="237"/>
      <c r="C387" s="238"/>
      <c r="D387" s="232" t="s">
        <v>151</v>
      </c>
      <c r="E387" s="239" t="s">
        <v>1</v>
      </c>
      <c r="F387" s="240" t="s">
        <v>1130</v>
      </c>
      <c r="G387" s="238"/>
      <c r="H387" s="241">
        <v>48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7" t="s">
        <v>151</v>
      </c>
      <c r="AU387" s="247" t="s">
        <v>89</v>
      </c>
      <c r="AV387" s="13" t="s">
        <v>89</v>
      </c>
      <c r="AW387" s="13" t="s">
        <v>33</v>
      </c>
      <c r="AX387" s="13" t="s">
        <v>87</v>
      </c>
      <c r="AY387" s="247" t="s">
        <v>140</v>
      </c>
    </row>
    <row r="388" s="2" customFormat="1" ht="16.5" customHeight="1">
      <c r="A388" s="38"/>
      <c r="B388" s="39"/>
      <c r="C388" s="218" t="s">
        <v>570</v>
      </c>
      <c r="D388" s="218" t="s">
        <v>142</v>
      </c>
      <c r="E388" s="219" t="s">
        <v>429</v>
      </c>
      <c r="F388" s="220" t="s">
        <v>430</v>
      </c>
      <c r="G388" s="221" t="s">
        <v>227</v>
      </c>
      <c r="H388" s="222">
        <v>48</v>
      </c>
      <c r="I388" s="223"/>
      <c r="J388" s="224">
        <f>ROUND(I388*H388,2)</f>
        <v>0</v>
      </c>
      <c r="K388" s="220" t="s">
        <v>1</v>
      </c>
      <c r="L388" s="225"/>
      <c r="M388" s="226" t="s">
        <v>1</v>
      </c>
      <c r="N388" s="227" t="s">
        <v>44</v>
      </c>
      <c r="O388" s="91"/>
      <c r="P388" s="228">
        <f>O388*H388</f>
        <v>0</v>
      </c>
      <c r="Q388" s="228">
        <v>0.0060000000000000001</v>
      </c>
      <c r="R388" s="228">
        <f>Q388*H388</f>
        <v>0.28800000000000003</v>
      </c>
      <c r="S388" s="228">
        <v>0</v>
      </c>
      <c r="T388" s="229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0" t="s">
        <v>147</v>
      </c>
      <c r="AT388" s="230" t="s">
        <v>142</v>
      </c>
      <c r="AU388" s="230" t="s">
        <v>89</v>
      </c>
      <c r="AY388" s="17" t="s">
        <v>140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7" t="s">
        <v>87</v>
      </c>
      <c r="BK388" s="231">
        <f>ROUND(I388*H388,2)</f>
        <v>0</v>
      </c>
      <c r="BL388" s="17" t="s">
        <v>148</v>
      </c>
      <c r="BM388" s="230" t="s">
        <v>1131</v>
      </c>
    </row>
    <row r="389" s="2" customFormat="1">
      <c r="A389" s="38"/>
      <c r="B389" s="39"/>
      <c r="C389" s="40"/>
      <c r="D389" s="232" t="s">
        <v>150</v>
      </c>
      <c r="E389" s="40"/>
      <c r="F389" s="233" t="s">
        <v>430</v>
      </c>
      <c r="G389" s="40"/>
      <c r="H389" s="40"/>
      <c r="I389" s="234"/>
      <c r="J389" s="40"/>
      <c r="K389" s="40"/>
      <c r="L389" s="44"/>
      <c r="M389" s="235"/>
      <c r="N389" s="236"/>
      <c r="O389" s="91"/>
      <c r="P389" s="91"/>
      <c r="Q389" s="91"/>
      <c r="R389" s="91"/>
      <c r="S389" s="91"/>
      <c r="T389" s="92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150</v>
      </c>
      <c r="AU389" s="17" t="s">
        <v>89</v>
      </c>
    </row>
    <row r="390" s="2" customFormat="1" ht="16.5" customHeight="1">
      <c r="A390" s="38"/>
      <c r="B390" s="39"/>
      <c r="C390" s="259" t="s">
        <v>577</v>
      </c>
      <c r="D390" s="259" t="s">
        <v>155</v>
      </c>
      <c r="E390" s="260" t="s">
        <v>433</v>
      </c>
      <c r="F390" s="261" t="s">
        <v>434</v>
      </c>
      <c r="G390" s="262" t="s">
        <v>227</v>
      </c>
      <c r="H390" s="263">
        <v>20</v>
      </c>
      <c r="I390" s="264"/>
      <c r="J390" s="265">
        <f>ROUND(I390*H390,2)</f>
        <v>0</v>
      </c>
      <c r="K390" s="261" t="s">
        <v>146</v>
      </c>
      <c r="L390" s="44"/>
      <c r="M390" s="266" t="s">
        <v>1</v>
      </c>
      <c r="N390" s="267" t="s">
        <v>44</v>
      </c>
      <c r="O390" s="91"/>
      <c r="P390" s="228">
        <f>O390*H390</f>
        <v>0</v>
      </c>
      <c r="Q390" s="228">
        <v>0.00069999999999999999</v>
      </c>
      <c r="R390" s="228">
        <f>Q390*H390</f>
        <v>0.014</v>
      </c>
      <c r="S390" s="228">
        <v>0</v>
      </c>
      <c r="T390" s="229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30" t="s">
        <v>148</v>
      </c>
      <c r="AT390" s="230" t="s">
        <v>155</v>
      </c>
      <c r="AU390" s="230" t="s">
        <v>89</v>
      </c>
      <c r="AY390" s="17" t="s">
        <v>140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17" t="s">
        <v>87</v>
      </c>
      <c r="BK390" s="231">
        <f>ROUND(I390*H390,2)</f>
        <v>0</v>
      </c>
      <c r="BL390" s="17" t="s">
        <v>148</v>
      </c>
      <c r="BM390" s="230" t="s">
        <v>1132</v>
      </c>
    </row>
    <row r="391" s="2" customFormat="1">
      <c r="A391" s="38"/>
      <c r="B391" s="39"/>
      <c r="C391" s="40"/>
      <c r="D391" s="232" t="s">
        <v>150</v>
      </c>
      <c r="E391" s="40"/>
      <c r="F391" s="233" t="s">
        <v>436</v>
      </c>
      <c r="G391" s="40"/>
      <c r="H391" s="40"/>
      <c r="I391" s="234"/>
      <c r="J391" s="40"/>
      <c r="K391" s="40"/>
      <c r="L391" s="44"/>
      <c r="M391" s="235"/>
      <c r="N391" s="236"/>
      <c r="O391" s="91"/>
      <c r="P391" s="91"/>
      <c r="Q391" s="91"/>
      <c r="R391" s="91"/>
      <c r="S391" s="91"/>
      <c r="T391" s="92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150</v>
      </c>
      <c r="AU391" s="17" t="s">
        <v>89</v>
      </c>
    </row>
    <row r="392" s="13" customFormat="1">
      <c r="A392" s="13"/>
      <c r="B392" s="237"/>
      <c r="C392" s="238"/>
      <c r="D392" s="232" t="s">
        <v>151</v>
      </c>
      <c r="E392" s="239" t="s">
        <v>1</v>
      </c>
      <c r="F392" s="240" t="s">
        <v>269</v>
      </c>
      <c r="G392" s="238"/>
      <c r="H392" s="241">
        <v>20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7" t="s">
        <v>151</v>
      </c>
      <c r="AU392" s="247" t="s">
        <v>89</v>
      </c>
      <c r="AV392" s="13" t="s">
        <v>89</v>
      </c>
      <c r="AW392" s="13" t="s">
        <v>33</v>
      </c>
      <c r="AX392" s="13" t="s">
        <v>87</v>
      </c>
      <c r="AY392" s="247" t="s">
        <v>140</v>
      </c>
    </row>
    <row r="393" s="2" customFormat="1" ht="16.5" customHeight="1">
      <c r="A393" s="38"/>
      <c r="B393" s="39"/>
      <c r="C393" s="218" t="s">
        <v>585</v>
      </c>
      <c r="D393" s="218" t="s">
        <v>142</v>
      </c>
      <c r="E393" s="219" t="s">
        <v>438</v>
      </c>
      <c r="F393" s="220" t="s">
        <v>439</v>
      </c>
      <c r="G393" s="221" t="s">
        <v>227</v>
      </c>
      <c r="H393" s="222">
        <v>2</v>
      </c>
      <c r="I393" s="223"/>
      <c r="J393" s="224">
        <f>ROUND(I393*H393,2)</f>
        <v>0</v>
      </c>
      <c r="K393" s="220" t="s">
        <v>159</v>
      </c>
      <c r="L393" s="225"/>
      <c r="M393" s="226" t="s">
        <v>1</v>
      </c>
      <c r="N393" s="227" t="s">
        <v>44</v>
      </c>
      <c r="O393" s="91"/>
      <c r="P393" s="228">
        <f>O393*H393</f>
        <v>0</v>
      </c>
      <c r="Q393" s="228">
        <v>0.0035000000000000001</v>
      </c>
      <c r="R393" s="228">
        <f>Q393*H393</f>
        <v>0.0070000000000000001</v>
      </c>
      <c r="S393" s="228">
        <v>0</v>
      </c>
      <c r="T393" s="229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30" t="s">
        <v>147</v>
      </c>
      <c r="AT393" s="230" t="s">
        <v>142</v>
      </c>
      <c r="AU393" s="230" t="s">
        <v>89</v>
      </c>
      <c r="AY393" s="17" t="s">
        <v>140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7" t="s">
        <v>87</v>
      </c>
      <c r="BK393" s="231">
        <f>ROUND(I393*H393,2)</f>
        <v>0</v>
      </c>
      <c r="BL393" s="17" t="s">
        <v>148</v>
      </c>
      <c r="BM393" s="230" t="s">
        <v>1133</v>
      </c>
    </row>
    <row r="394" s="2" customFormat="1">
      <c r="A394" s="38"/>
      <c r="B394" s="39"/>
      <c r="C394" s="40"/>
      <c r="D394" s="232" t="s">
        <v>150</v>
      </c>
      <c r="E394" s="40"/>
      <c r="F394" s="233" t="s">
        <v>439</v>
      </c>
      <c r="G394" s="40"/>
      <c r="H394" s="40"/>
      <c r="I394" s="234"/>
      <c r="J394" s="40"/>
      <c r="K394" s="40"/>
      <c r="L394" s="44"/>
      <c r="M394" s="235"/>
      <c r="N394" s="236"/>
      <c r="O394" s="91"/>
      <c r="P394" s="91"/>
      <c r="Q394" s="91"/>
      <c r="R394" s="91"/>
      <c r="S394" s="91"/>
      <c r="T394" s="92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150</v>
      </c>
      <c r="AU394" s="17" t="s">
        <v>89</v>
      </c>
    </row>
    <row r="395" s="2" customFormat="1" ht="16.5" customHeight="1">
      <c r="A395" s="38"/>
      <c r="B395" s="39"/>
      <c r="C395" s="218" t="s">
        <v>591</v>
      </c>
      <c r="D395" s="218" t="s">
        <v>142</v>
      </c>
      <c r="E395" s="219" t="s">
        <v>1134</v>
      </c>
      <c r="F395" s="220" t="s">
        <v>1135</v>
      </c>
      <c r="G395" s="221" t="s">
        <v>227</v>
      </c>
      <c r="H395" s="222">
        <v>3</v>
      </c>
      <c r="I395" s="223"/>
      <c r="J395" s="224">
        <f>ROUND(I395*H395,2)</f>
        <v>0</v>
      </c>
      <c r="K395" s="220" t="s">
        <v>159</v>
      </c>
      <c r="L395" s="225"/>
      <c r="M395" s="226" t="s">
        <v>1</v>
      </c>
      <c r="N395" s="227" t="s">
        <v>44</v>
      </c>
      <c r="O395" s="91"/>
      <c r="P395" s="228">
        <f>O395*H395</f>
        <v>0</v>
      </c>
      <c r="Q395" s="228">
        <v>0.0025999999999999999</v>
      </c>
      <c r="R395" s="228">
        <f>Q395*H395</f>
        <v>0.0077999999999999996</v>
      </c>
      <c r="S395" s="228">
        <v>0</v>
      </c>
      <c r="T395" s="229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30" t="s">
        <v>147</v>
      </c>
      <c r="AT395" s="230" t="s">
        <v>142</v>
      </c>
      <c r="AU395" s="230" t="s">
        <v>89</v>
      </c>
      <c r="AY395" s="17" t="s">
        <v>140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7" t="s">
        <v>87</v>
      </c>
      <c r="BK395" s="231">
        <f>ROUND(I395*H395,2)</f>
        <v>0</v>
      </c>
      <c r="BL395" s="17" t="s">
        <v>148</v>
      </c>
      <c r="BM395" s="230" t="s">
        <v>1136</v>
      </c>
    </row>
    <row r="396" s="2" customFormat="1">
      <c r="A396" s="38"/>
      <c r="B396" s="39"/>
      <c r="C396" s="40"/>
      <c r="D396" s="232" t="s">
        <v>150</v>
      </c>
      <c r="E396" s="40"/>
      <c r="F396" s="233" t="s">
        <v>1135</v>
      </c>
      <c r="G396" s="40"/>
      <c r="H396" s="40"/>
      <c r="I396" s="234"/>
      <c r="J396" s="40"/>
      <c r="K396" s="40"/>
      <c r="L396" s="44"/>
      <c r="M396" s="235"/>
      <c r="N396" s="236"/>
      <c r="O396" s="91"/>
      <c r="P396" s="91"/>
      <c r="Q396" s="91"/>
      <c r="R396" s="91"/>
      <c r="S396" s="91"/>
      <c r="T396" s="92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150</v>
      </c>
      <c r="AU396" s="17" t="s">
        <v>89</v>
      </c>
    </row>
    <row r="397" s="2" customFormat="1" ht="16.5" customHeight="1">
      <c r="A397" s="38"/>
      <c r="B397" s="39"/>
      <c r="C397" s="218" t="s">
        <v>601</v>
      </c>
      <c r="D397" s="218" t="s">
        <v>142</v>
      </c>
      <c r="E397" s="219" t="s">
        <v>1137</v>
      </c>
      <c r="F397" s="220" t="s">
        <v>1138</v>
      </c>
      <c r="G397" s="221" t="s">
        <v>227</v>
      </c>
      <c r="H397" s="222">
        <v>6</v>
      </c>
      <c r="I397" s="223"/>
      <c r="J397" s="224">
        <f>ROUND(I397*H397,2)</f>
        <v>0</v>
      </c>
      <c r="K397" s="220" t="s">
        <v>159</v>
      </c>
      <c r="L397" s="225"/>
      <c r="M397" s="226" t="s">
        <v>1</v>
      </c>
      <c r="N397" s="227" t="s">
        <v>44</v>
      </c>
      <c r="O397" s="91"/>
      <c r="P397" s="228">
        <f>O397*H397</f>
        <v>0</v>
      </c>
      <c r="Q397" s="228">
        <v>0.0016999999999999999</v>
      </c>
      <c r="R397" s="228">
        <f>Q397*H397</f>
        <v>0.010199999999999999</v>
      </c>
      <c r="S397" s="228">
        <v>0</v>
      </c>
      <c r="T397" s="229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30" t="s">
        <v>147</v>
      </c>
      <c r="AT397" s="230" t="s">
        <v>142</v>
      </c>
      <c r="AU397" s="230" t="s">
        <v>89</v>
      </c>
      <c r="AY397" s="17" t="s">
        <v>140</v>
      </c>
      <c r="BE397" s="231">
        <f>IF(N397="základní",J397,0)</f>
        <v>0</v>
      </c>
      <c r="BF397" s="231">
        <f>IF(N397="snížená",J397,0)</f>
        <v>0</v>
      </c>
      <c r="BG397" s="231">
        <f>IF(N397="zákl. přenesená",J397,0)</f>
        <v>0</v>
      </c>
      <c r="BH397" s="231">
        <f>IF(N397="sníž. přenesená",J397,0)</f>
        <v>0</v>
      </c>
      <c r="BI397" s="231">
        <f>IF(N397="nulová",J397,0)</f>
        <v>0</v>
      </c>
      <c r="BJ397" s="17" t="s">
        <v>87</v>
      </c>
      <c r="BK397" s="231">
        <f>ROUND(I397*H397,2)</f>
        <v>0</v>
      </c>
      <c r="BL397" s="17" t="s">
        <v>148</v>
      </c>
      <c r="BM397" s="230" t="s">
        <v>1139</v>
      </c>
    </row>
    <row r="398" s="2" customFormat="1">
      <c r="A398" s="38"/>
      <c r="B398" s="39"/>
      <c r="C398" s="40"/>
      <c r="D398" s="232" t="s">
        <v>150</v>
      </c>
      <c r="E398" s="40"/>
      <c r="F398" s="233" t="s">
        <v>1138</v>
      </c>
      <c r="G398" s="40"/>
      <c r="H398" s="40"/>
      <c r="I398" s="234"/>
      <c r="J398" s="40"/>
      <c r="K398" s="40"/>
      <c r="L398" s="44"/>
      <c r="M398" s="235"/>
      <c r="N398" s="236"/>
      <c r="O398" s="91"/>
      <c r="P398" s="91"/>
      <c r="Q398" s="91"/>
      <c r="R398" s="91"/>
      <c r="S398" s="91"/>
      <c r="T398" s="92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150</v>
      </c>
      <c r="AU398" s="17" t="s">
        <v>89</v>
      </c>
    </row>
    <row r="399" s="2" customFormat="1" ht="16.5" customHeight="1">
      <c r="A399" s="38"/>
      <c r="B399" s="39"/>
      <c r="C399" s="218" t="s">
        <v>889</v>
      </c>
      <c r="D399" s="218" t="s">
        <v>142</v>
      </c>
      <c r="E399" s="219" t="s">
        <v>1140</v>
      </c>
      <c r="F399" s="220" t="s">
        <v>1141</v>
      </c>
      <c r="G399" s="221" t="s">
        <v>227</v>
      </c>
      <c r="H399" s="222">
        <v>3</v>
      </c>
      <c r="I399" s="223"/>
      <c r="J399" s="224">
        <f>ROUND(I399*H399,2)</f>
        <v>0</v>
      </c>
      <c r="K399" s="220" t="s">
        <v>159</v>
      </c>
      <c r="L399" s="225"/>
      <c r="M399" s="226" t="s">
        <v>1</v>
      </c>
      <c r="N399" s="227" t="s">
        <v>44</v>
      </c>
      <c r="O399" s="91"/>
      <c r="P399" s="228">
        <f>O399*H399</f>
        <v>0</v>
      </c>
      <c r="Q399" s="228">
        <v>0.024500000000000001</v>
      </c>
      <c r="R399" s="228">
        <f>Q399*H399</f>
        <v>0.07350000000000001</v>
      </c>
      <c r="S399" s="228">
        <v>0</v>
      </c>
      <c r="T399" s="229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30" t="s">
        <v>147</v>
      </c>
      <c r="AT399" s="230" t="s">
        <v>142</v>
      </c>
      <c r="AU399" s="230" t="s">
        <v>89</v>
      </c>
      <c r="AY399" s="17" t="s">
        <v>140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7" t="s">
        <v>87</v>
      </c>
      <c r="BK399" s="231">
        <f>ROUND(I399*H399,2)</f>
        <v>0</v>
      </c>
      <c r="BL399" s="17" t="s">
        <v>148</v>
      </c>
      <c r="BM399" s="230" t="s">
        <v>1142</v>
      </c>
    </row>
    <row r="400" s="2" customFormat="1">
      <c r="A400" s="38"/>
      <c r="B400" s="39"/>
      <c r="C400" s="40"/>
      <c r="D400" s="232" t="s">
        <v>150</v>
      </c>
      <c r="E400" s="40"/>
      <c r="F400" s="233" t="s">
        <v>1141</v>
      </c>
      <c r="G400" s="40"/>
      <c r="H400" s="40"/>
      <c r="I400" s="234"/>
      <c r="J400" s="40"/>
      <c r="K400" s="40"/>
      <c r="L400" s="44"/>
      <c r="M400" s="235"/>
      <c r="N400" s="236"/>
      <c r="O400" s="91"/>
      <c r="P400" s="91"/>
      <c r="Q400" s="91"/>
      <c r="R400" s="91"/>
      <c r="S400" s="91"/>
      <c r="T400" s="92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150</v>
      </c>
      <c r="AU400" s="17" t="s">
        <v>89</v>
      </c>
    </row>
    <row r="401" s="2" customFormat="1" ht="16.5" customHeight="1">
      <c r="A401" s="38"/>
      <c r="B401" s="39"/>
      <c r="C401" s="218" t="s">
        <v>892</v>
      </c>
      <c r="D401" s="218" t="s">
        <v>142</v>
      </c>
      <c r="E401" s="219" t="s">
        <v>442</v>
      </c>
      <c r="F401" s="220" t="s">
        <v>443</v>
      </c>
      <c r="G401" s="221" t="s">
        <v>227</v>
      </c>
      <c r="H401" s="222">
        <v>6</v>
      </c>
      <c r="I401" s="223"/>
      <c r="J401" s="224">
        <f>ROUND(I401*H401,2)</f>
        <v>0</v>
      </c>
      <c r="K401" s="220" t="s">
        <v>159</v>
      </c>
      <c r="L401" s="225"/>
      <c r="M401" s="226" t="s">
        <v>1</v>
      </c>
      <c r="N401" s="227" t="s">
        <v>44</v>
      </c>
      <c r="O401" s="91"/>
      <c r="P401" s="228">
        <f>O401*H401</f>
        <v>0</v>
      </c>
      <c r="Q401" s="228">
        <v>0.0025000000000000001</v>
      </c>
      <c r="R401" s="228">
        <f>Q401*H401</f>
        <v>0.014999999999999999</v>
      </c>
      <c r="S401" s="228">
        <v>0</v>
      </c>
      <c r="T401" s="229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30" t="s">
        <v>147</v>
      </c>
      <c r="AT401" s="230" t="s">
        <v>142</v>
      </c>
      <c r="AU401" s="230" t="s">
        <v>89</v>
      </c>
      <c r="AY401" s="17" t="s">
        <v>140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7" t="s">
        <v>87</v>
      </c>
      <c r="BK401" s="231">
        <f>ROUND(I401*H401,2)</f>
        <v>0</v>
      </c>
      <c r="BL401" s="17" t="s">
        <v>148</v>
      </c>
      <c r="BM401" s="230" t="s">
        <v>1143</v>
      </c>
    </row>
    <row r="402" s="2" customFormat="1">
      <c r="A402" s="38"/>
      <c r="B402" s="39"/>
      <c r="C402" s="40"/>
      <c r="D402" s="232" t="s">
        <v>150</v>
      </c>
      <c r="E402" s="40"/>
      <c r="F402" s="233" t="s">
        <v>443</v>
      </c>
      <c r="G402" s="40"/>
      <c r="H402" s="40"/>
      <c r="I402" s="234"/>
      <c r="J402" s="40"/>
      <c r="K402" s="40"/>
      <c r="L402" s="44"/>
      <c r="M402" s="235"/>
      <c r="N402" s="236"/>
      <c r="O402" s="91"/>
      <c r="P402" s="91"/>
      <c r="Q402" s="91"/>
      <c r="R402" s="91"/>
      <c r="S402" s="91"/>
      <c r="T402" s="92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150</v>
      </c>
      <c r="AU402" s="17" t="s">
        <v>89</v>
      </c>
    </row>
    <row r="403" s="2" customFormat="1" ht="16.5" customHeight="1">
      <c r="A403" s="38"/>
      <c r="B403" s="39"/>
      <c r="C403" s="259" t="s">
        <v>1144</v>
      </c>
      <c r="D403" s="259" t="s">
        <v>155</v>
      </c>
      <c r="E403" s="260" t="s">
        <v>446</v>
      </c>
      <c r="F403" s="261" t="s">
        <v>447</v>
      </c>
      <c r="G403" s="262" t="s">
        <v>227</v>
      </c>
      <c r="H403" s="263">
        <v>20</v>
      </c>
      <c r="I403" s="264"/>
      <c r="J403" s="265">
        <f>ROUND(I403*H403,2)</f>
        <v>0</v>
      </c>
      <c r="K403" s="261" t="s">
        <v>146</v>
      </c>
      <c r="L403" s="44"/>
      <c r="M403" s="266" t="s">
        <v>1</v>
      </c>
      <c r="N403" s="267" t="s">
        <v>44</v>
      </c>
      <c r="O403" s="91"/>
      <c r="P403" s="228">
        <f>O403*H403</f>
        <v>0</v>
      </c>
      <c r="Q403" s="228">
        <v>0.10940999999999999</v>
      </c>
      <c r="R403" s="228">
        <f>Q403*H403</f>
        <v>2.1881999999999997</v>
      </c>
      <c r="S403" s="228">
        <v>0</v>
      </c>
      <c r="T403" s="229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30" t="s">
        <v>148</v>
      </c>
      <c r="AT403" s="230" t="s">
        <v>155</v>
      </c>
      <c r="AU403" s="230" t="s">
        <v>89</v>
      </c>
      <c r="AY403" s="17" t="s">
        <v>140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7" t="s">
        <v>87</v>
      </c>
      <c r="BK403" s="231">
        <f>ROUND(I403*H403,2)</f>
        <v>0</v>
      </c>
      <c r="BL403" s="17" t="s">
        <v>148</v>
      </c>
      <c r="BM403" s="230" t="s">
        <v>1145</v>
      </c>
    </row>
    <row r="404" s="2" customFormat="1">
      <c r="A404" s="38"/>
      <c r="B404" s="39"/>
      <c r="C404" s="40"/>
      <c r="D404" s="232" t="s">
        <v>150</v>
      </c>
      <c r="E404" s="40"/>
      <c r="F404" s="233" t="s">
        <v>449</v>
      </c>
      <c r="G404" s="40"/>
      <c r="H404" s="40"/>
      <c r="I404" s="234"/>
      <c r="J404" s="40"/>
      <c r="K404" s="40"/>
      <c r="L404" s="44"/>
      <c r="M404" s="235"/>
      <c r="N404" s="236"/>
      <c r="O404" s="91"/>
      <c r="P404" s="91"/>
      <c r="Q404" s="91"/>
      <c r="R404" s="91"/>
      <c r="S404" s="91"/>
      <c r="T404" s="92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150</v>
      </c>
      <c r="AU404" s="17" t="s">
        <v>89</v>
      </c>
    </row>
    <row r="405" s="2" customFormat="1" ht="16.5" customHeight="1">
      <c r="A405" s="38"/>
      <c r="B405" s="39"/>
      <c r="C405" s="218" t="s">
        <v>1146</v>
      </c>
      <c r="D405" s="218" t="s">
        <v>142</v>
      </c>
      <c r="E405" s="219" t="s">
        <v>451</v>
      </c>
      <c r="F405" s="220" t="s">
        <v>452</v>
      </c>
      <c r="G405" s="221" t="s">
        <v>227</v>
      </c>
      <c r="H405" s="222">
        <v>20</v>
      </c>
      <c r="I405" s="223"/>
      <c r="J405" s="224">
        <f>ROUND(I405*H405,2)</f>
        <v>0</v>
      </c>
      <c r="K405" s="220" t="s">
        <v>146</v>
      </c>
      <c r="L405" s="225"/>
      <c r="M405" s="226" t="s">
        <v>1</v>
      </c>
      <c r="N405" s="227" t="s">
        <v>44</v>
      </c>
      <c r="O405" s="91"/>
      <c r="P405" s="228">
        <f>O405*H405</f>
        <v>0</v>
      </c>
      <c r="Q405" s="228">
        <v>0.0061000000000000004</v>
      </c>
      <c r="R405" s="228">
        <f>Q405*H405</f>
        <v>0.12200000000000001</v>
      </c>
      <c r="S405" s="228">
        <v>0</v>
      </c>
      <c r="T405" s="229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30" t="s">
        <v>147</v>
      </c>
      <c r="AT405" s="230" t="s">
        <v>142</v>
      </c>
      <c r="AU405" s="230" t="s">
        <v>89</v>
      </c>
      <c r="AY405" s="17" t="s">
        <v>140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7" t="s">
        <v>87</v>
      </c>
      <c r="BK405" s="231">
        <f>ROUND(I405*H405,2)</f>
        <v>0</v>
      </c>
      <c r="BL405" s="17" t="s">
        <v>148</v>
      </c>
      <c r="BM405" s="230" t="s">
        <v>1147</v>
      </c>
    </row>
    <row r="406" s="2" customFormat="1">
      <c r="A406" s="38"/>
      <c r="B406" s="39"/>
      <c r="C406" s="40"/>
      <c r="D406" s="232" t="s">
        <v>150</v>
      </c>
      <c r="E406" s="40"/>
      <c r="F406" s="233" t="s">
        <v>452</v>
      </c>
      <c r="G406" s="40"/>
      <c r="H406" s="40"/>
      <c r="I406" s="234"/>
      <c r="J406" s="40"/>
      <c r="K406" s="40"/>
      <c r="L406" s="44"/>
      <c r="M406" s="235"/>
      <c r="N406" s="236"/>
      <c r="O406" s="91"/>
      <c r="P406" s="91"/>
      <c r="Q406" s="91"/>
      <c r="R406" s="91"/>
      <c r="S406" s="91"/>
      <c r="T406" s="92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150</v>
      </c>
      <c r="AU406" s="17" t="s">
        <v>89</v>
      </c>
    </row>
    <row r="407" s="2" customFormat="1" ht="16.5" customHeight="1">
      <c r="A407" s="38"/>
      <c r="B407" s="39"/>
      <c r="C407" s="218" t="s">
        <v>1148</v>
      </c>
      <c r="D407" s="218" t="s">
        <v>142</v>
      </c>
      <c r="E407" s="219" t="s">
        <v>455</v>
      </c>
      <c r="F407" s="220" t="s">
        <v>456</v>
      </c>
      <c r="G407" s="221" t="s">
        <v>227</v>
      </c>
      <c r="H407" s="222">
        <v>20</v>
      </c>
      <c r="I407" s="223"/>
      <c r="J407" s="224">
        <f>ROUND(I407*H407,2)</f>
        <v>0</v>
      </c>
      <c r="K407" s="220" t="s">
        <v>146</v>
      </c>
      <c r="L407" s="225"/>
      <c r="M407" s="226" t="s">
        <v>1</v>
      </c>
      <c r="N407" s="227" t="s">
        <v>44</v>
      </c>
      <c r="O407" s="91"/>
      <c r="P407" s="228">
        <f>O407*H407</f>
        <v>0</v>
      </c>
      <c r="Q407" s="228">
        <v>0.00010000000000000001</v>
      </c>
      <c r="R407" s="228">
        <f>Q407*H407</f>
        <v>0.002</v>
      </c>
      <c r="S407" s="228">
        <v>0</v>
      </c>
      <c r="T407" s="229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30" t="s">
        <v>147</v>
      </c>
      <c r="AT407" s="230" t="s">
        <v>142</v>
      </c>
      <c r="AU407" s="230" t="s">
        <v>89</v>
      </c>
      <c r="AY407" s="17" t="s">
        <v>140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7" t="s">
        <v>87</v>
      </c>
      <c r="BK407" s="231">
        <f>ROUND(I407*H407,2)</f>
        <v>0</v>
      </c>
      <c r="BL407" s="17" t="s">
        <v>148</v>
      </c>
      <c r="BM407" s="230" t="s">
        <v>1149</v>
      </c>
    </row>
    <row r="408" s="2" customFormat="1">
      <c r="A408" s="38"/>
      <c r="B408" s="39"/>
      <c r="C408" s="40"/>
      <c r="D408" s="232" t="s">
        <v>150</v>
      </c>
      <c r="E408" s="40"/>
      <c r="F408" s="233" t="s">
        <v>456</v>
      </c>
      <c r="G408" s="40"/>
      <c r="H408" s="40"/>
      <c r="I408" s="234"/>
      <c r="J408" s="40"/>
      <c r="K408" s="40"/>
      <c r="L408" s="44"/>
      <c r="M408" s="235"/>
      <c r="N408" s="236"/>
      <c r="O408" s="91"/>
      <c r="P408" s="91"/>
      <c r="Q408" s="91"/>
      <c r="R408" s="91"/>
      <c r="S408" s="91"/>
      <c r="T408" s="92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150</v>
      </c>
      <c r="AU408" s="17" t="s">
        <v>89</v>
      </c>
    </row>
    <row r="409" s="2" customFormat="1" ht="16.5" customHeight="1">
      <c r="A409" s="38"/>
      <c r="B409" s="39"/>
      <c r="C409" s="259" t="s">
        <v>1150</v>
      </c>
      <c r="D409" s="259" t="s">
        <v>155</v>
      </c>
      <c r="E409" s="260" t="s">
        <v>459</v>
      </c>
      <c r="F409" s="261" t="s">
        <v>460</v>
      </c>
      <c r="G409" s="262" t="s">
        <v>158</v>
      </c>
      <c r="H409" s="263">
        <v>3</v>
      </c>
      <c r="I409" s="264"/>
      <c r="J409" s="265">
        <f>ROUND(I409*H409,2)</f>
        <v>0</v>
      </c>
      <c r="K409" s="261" t="s">
        <v>159</v>
      </c>
      <c r="L409" s="44"/>
      <c r="M409" s="266" t="s">
        <v>1</v>
      </c>
      <c r="N409" s="267" t="s">
        <v>44</v>
      </c>
      <c r="O409" s="91"/>
      <c r="P409" s="228">
        <f>O409*H409</f>
        <v>0</v>
      </c>
      <c r="Q409" s="228">
        <v>0.00059999999999999995</v>
      </c>
      <c r="R409" s="228">
        <f>Q409*H409</f>
        <v>0.0018</v>
      </c>
      <c r="S409" s="228">
        <v>0</v>
      </c>
      <c r="T409" s="229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30" t="s">
        <v>148</v>
      </c>
      <c r="AT409" s="230" t="s">
        <v>155</v>
      </c>
      <c r="AU409" s="230" t="s">
        <v>89</v>
      </c>
      <c r="AY409" s="17" t="s">
        <v>140</v>
      </c>
      <c r="BE409" s="231">
        <f>IF(N409="základní",J409,0)</f>
        <v>0</v>
      </c>
      <c r="BF409" s="231">
        <f>IF(N409="snížená",J409,0)</f>
        <v>0</v>
      </c>
      <c r="BG409" s="231">
        <f>IF(N409="zákl. přenesená",J409,0)</f>
        <v>0</v>
      </c>
      <c r="BH409" s="231">
        <f>IF(N409="sníž. přenesená",J409,0)</f>
        <v>0</v>
      </c>
      <c r="BI409" s="231">
        <f>IF(N409="nulová",J409,0)</f>
        <v>0</v>
      </c>
      <c r="BJ409" s="17" t="s">
        <v>87</v>
      </c>
      <c r="BK409" s="231">
        <f>ROUND(I409*H409,2)</f>
        <v>0</v>
      </c>
      <c r="BL409" s="17" t="s">
        <v>148</v>
      </c>
      <c r="BM409" s="230" t="s">
        <v>1151</v>
      </c>
    </row>
    <row r="410" s="2" customFormat="1">
      <c r="A410" s="38"/>
      <c r="B410" s="39"/>
      <c r="C410" s="40"/>
      <c r="D410" s="232" t="s">
        <v>150</v>
      </c>
      <c r="E410" s="40"/>
      <c r="F410" s="233" t="s">
        <v>462</v>
      </c>
      <c r="G410" s="40"/>
      <c r="H410" s="40"/>
      <c r="I410" s="234"/>
      <c r="J410" s="40"/>
      <c r="K410" s="40"/>
      <c r="L410" s="44"/>
      <c r="M410" s="235"/>
      <c r="N410" s="236"/>
      <c r="O410" s="91"/>
      <c r="P410" s="91"/>
      <c r="Q410" s="91"/>
      <c r="R410" s="91"/>
      <c r="S410" s="91"/>
      <c r="T410" s="92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150</v>
      </c>
      <c r="AU410" s="17" t="s">
        <v>89</v>
      </c>
    </row>
    <row r="411" s="13" customFormat="1">
      <c r="A411" s="13"/>
      <c r="B411" s="237"/>
      <c r="C411" s="238"/>
      <c r="D411" s="232" t="s">
        <v>151</v>
      </c>
      <c r="E411" s="239" t="s">
        <v>1</v>
      </c>
      <c r="F411" s="240" t="s">
        <v>1152</v>
      </c>
      <c r="G411" s="238"/>
      <c r="H411" s="241">
        <v>3</v>
      </c>
      <c r="I411" s="242"/>
      <c r="J411" s="238"/>
      <c r="K411" s="238"/>
      <c r="L411" s="243"/>
      <c r="M411" s="244"/>
      <c r="N411" s="245"/>
      <c r="O411" s="245"/>
      <c r="P411" s="245"/>
      <c r="Q411" s="245"/>
      <c r="R411" s="245"/>
      <c r="S411" s="245"/>
      <c r="T411" s="24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7" t="s">
        <v>151</v>
      </c>
      <c r="AU411" s="247" t="s">
        <v>89</v>
      </c>
      <c r="AV411" s="13" t="s">
        <v>89</v>
      </c>
      <c r="AW411" s="13" t="s">
        <v>33</v>
      </c>
      <c r="AX411" s="13" t="s">
        <v>87</v>
      </c>
      <c r="AY411" s="247" t="s">
        <v>140</v>
      </c>
    </row>
    <row r="412" s="2" customFormat="1" ht="16.5" customHeight="1">
      <c r="A412" s="38"/>
      <c r="B412" s="39"/>
      <c r="C412" s="259" t="s">
        <v>1153</v>
      </c>
      <c r="D412" s="259" t="s">
        <v>155</v>
      </c>
      <c r="E412" s="260" t="s">
        <v>1154</v>
      </c>
      <c r="F412" s="261" t="s">
        <v>1155</v>
      </c>
      <c r="G412" s="262" t="s">
        <v>183</v>
      </c>
      <c r="H412" s="263">
        <v>3</v>
      </c>
      <c r="I412" s="264"/>
      <c r="J412" s="265">
        <f>ROUND(I412*H412,2)</f>
        <v>0</v>
      </c>
      <c r="K412" s="261" t="s">
        <v>159</v>
      </c>
      <c r="L412" s="44"/>
      <c r="M412" s="266" t="s">
        <v>1</v>
      </c>
      <c r="N412" s="267" t="s">
        <v>44</v>
      </c>
      <c r="O412" s="91"/>
      <c r="P412" s="228">
        <f>O412*H412</f>
        <v>0</v>
      </c>
      <c r="Q412" s="228">
        <v>0.00020000000000000001</v>
      </c>
      <c r="R412" s="228">
        <f>Q412*H412</f>
        <v>0.00060000000000000006</v>
      </c>
      <c r="S412" s="228">
        <v>0</v>
      </c>
      <c r="T412" s="229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30" t="s">
        <v>148</v>
      </c>
      <c r="AT412" s="230" t="s">
        <v>155</v>
      </c>
      <c r="AU412" s="230" t="s">
        <v>89</v>
      </c>
      <c r="AY412" s="17" t="s">
        <v>140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7" t="s">
        <v>87</v>
      </c>
      <c r="BK412" s="231">
        <f>ROUND(I412*H412,2)</f>
        <v>0</v>
      </c>
      <c r="BL412" s="17" t="s">
        <v>148</v>
      </c>
      <c r="BM412" s="230" t="s">
        <v>1156</v>
      </c>
    </row>
    <row r="413" s="2" customFormat="1">
      <c r="A413" s="38"/>
      <c r="B413" s="39"/>
      <c r="C413" s="40"/>
      <c r="D413" s="232" t="s">
        <v>150</v>
      </c>
      <c r="E413" s="40"/>
      <c r="F413" s="233" t="s">
        <v>1157</v>
      </c>
      <c r="G413" s="40"/>
      <c r="H413" s="40"/>
      <c r="I413" s="234"/>
      <c r="J413" s="40"/>
      <c r="K413" s="40"/>
      <c r="L413" s="44"/>
      <c r="M413" s="235"/>
      <c r="N413" s="236"/>
      <c r="O413" s="91"/>
      <c r="P413" s="91"/>
      <c r="Q413" s="91"/>
      <c r="R413" s="91"/>
      <c r="S413" s="91"/>
      <c r="T413" s="92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150</v>
      </c>
      <c r="AU413" s="17" t="s">
        <v>89</v>
      </c>
    </row>
    <row r="414" s="13" customFormat="1">
      <c r="A414" s="13"/>
      <c r="B414" s="237"/>
      <c r="C414" s="238"/>
      <c r="D414" s="232" t="s">
        <v>151</v>
      </c>
      <c r="E414" s="239" t="s">
        <v>1</v>
      </c>
      <c r="F414" s="240" t="s">
        <v>1158</v>
      </c>
      <c r="G414" s="238"/>
      <c r="H414" s="241">
        <v>3</v>
      </c>
      <c r="I414" s="242"/>
      <c r="J414" s="238"/>
      <c r="K414" s="238"/>
      <c r="L414" s="243"/>
      <c r="M414" s="244"/>
      <c r="N414" s="245"/>
      <c r="O414" s="245"/>
      <c r="P414" s="245"/>
      <c r="Q414" s="245"/>
      <c r="R414" s="245"/>
      <c r="S414" s="245"/>
      <c r="T414" s="246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7" t="s">
        <v>151</v>
      </c>
      <c r="AU414" s="247" t="s">
        <v>89</v>
      </c>
      <c r="AV414" s="13" t="s">
        <v>89</v>
      </c>
      <c r="AW414" s="13" t="s">
        <v>33</v>
      </c>
      <c r="AX414" s="13" t="s">
        <v>87</v>
      </c>
      <c r="AY414" s="247" t="s">
        <v>140</v>
      </c>
    </row>
    <row r="415" s="2" customFormat="1" ht="16.5" customHeight="1">
      <c r="A415" s="38"/>
      <c r="B415" s="39"/>
      <c r="C415" s="259" t="s">
        <v>1159</v>
      </c>
      <c r="D415" s="259" t="s">
        <v>155</v>
      </c>
      <c r="E415" s="260" t="s">
        <v>1160</v>
      </c>
      <c r="F415" s="261" t="s">
        <v>1161</v>
      </c>
      <c r="G415" s="262" t="s">
        <v>183</v>
      </c>
      <c r="H415" s="263">
        <v>3</v>
      </c>
      <c r="I415" s="264"/>
      <c r="J415" s="265">
        <f>ROUND(I415*H415,2)</f>
        <v>0</v>
      </c>
      <c r="K415" s="261" t="s">
        <v>159</v>
      </c>
      <c r="L415" s="44"/>
      <c r="M415" s="266" t="s">
        <v>1</v>
      </c>
      <c r="N415" s="267" t="s">
        <v>44</v>
      </c>
      <c r="O415" s="91"/>
      <c r="P415" s="228">
        <f>O415*H415</f>
        <v>0</v>
      </c>
      <c r="Q415" s="228">
        <v>0</v>
      </c>
      <c r="R415" s="228">
        <f>Q415*H415</f>
        <v>0</v>
      </c>
      <c r="S415" s="228">
        <v>0</v>
      </c>
      <c r="T415" s="229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30" t="s">
        <v>148</v>
      </c>
      <c r="AT415" s="230" t="s">
        <v>155</v>
      </c>
      <c r="AU415" s="230" t="s">
        <v>89</v>
      </c>
      <c r="AY415" s="17" t="s">
        <v>140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7" t="s">
        <v>87</v>
      </c>
      <c r="BK415" s="231">
        <f>ROUND(I415*H415,2)</f>
        <v>0</v>
      </c>
      <c r="BL415" s="17" t="s">
        <v>148</v>
      </c>
      <c r="BM415" s="230" t="s">
        <v>1162</v>
      </c>
    </row>
    <row r="416" s="2" customFormat="1">
      <c r="A416" s="38"/>
      <c r="B416" s="39"/>
      <c r="C416" s="40"/>
      <c r="D416" s="232" t="s">
        <v>150</v>
      </c>
      <c r="E416" s="40"/>
      <c r="F416" s="233" t="s">
        <v>1163</v>
      </c>
      <c r="G416" s="40"/>
      <c r="H416" s="40"/>
      <c r="I416" s="234"/>
      <c r="J416" s="40"/>
      <c r="K416" s="40"/>
      <c r="L416" s="44"/>
      <c r="M416" s="235"/>
      <c r="N416" s="236"/>
      <c r="O416" s="91"/>
      <c r="P416" s="91"/>
      <c r="Q416" s="91"/>
      <c r="R416" s="91"/>
      <c r="S416" s="91"/>
      <c r="T416" s="92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150</v>
      </c>
      <c r="AU416" s="17" t="s">
        <v>89</v>
      </c>
    </row>
    <row r="417" s="2" customFormat="1" ht="16.5" customHeight="1">
      <c r="A417" s="38"/>
      <c r="B417" s="39"/>
      <c r="C417" s="259" t="s">
        <v>1164</v>
      </c>
      <c r="D417" s="259" t="s">
        <v>155</v>
      </c>
      <c r="E417" s="260" t="s">
        <v>465</v>
      </c>
      <c r="F417" s="261" t="s">
        <v>466</v>
      </c>
      <c r="G417" s="262" t="s">
        <v>158</v>
      </c>
      <c r="H417" s="263">
        <v>3</v>
      </c>
      <c r="I417" s="264"/>
      <c r="J417" s="265">
        <f>ROUND(I417*H417,2)</f>
        <v>0</v>
      </c>
      <c r="K417" s="261" t="s">
        <v>159</v>
      </c>
      <c r="L417" s="44"/>
      <c r="M417" s="266" t="s">
        <v>1</v>
      </c>
      <c r="N417" s="267" t="s">
        <v>44</v>
      </c>
      <c r="O417" s="91"/>
      <c r="P417" s="228">
        <f>O417*H417</f>
        <v>0</v>
      </c>
      <c r="Q417" s="228">
        <v>1.0000000000000001E-05</v>
      </c>
      <c r="R417" s="228">
        <f>Q417*H417</f>
        <v>3.0000000000000004E-05</v>
      </c>
      <c r="S417" s="228">
        <v>0</v>
      </c>
      <c r="T417" s="229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30" t="s">
        <v>148</v>
      </c>
      <c r="AT417" s="230" t="s">
        <v>155</v>
      </c>
      <c r="AU417" s="230" t="s">
        <v>89</v>
      </c>
      <c r="AY417" s="17" t="s">
        <v>140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7" t="s">
        <v>87</v>
      </c>
      <c r="BK417" s="231">
        <f>ROUND(I417*H417,2)</f>
        <v>0</v>
      </c>
      <c r="BL417" s="17" t="s">
        <v>148</v>
      </c>
      <c r="BM417" s="230" t="s">
        <v>1165</v>
      </c>
    </row>
    <row r="418" s="2" customFormat="1">
      <c r="A418" s="38"/>
      <c r="B418" s="39"/>
      <c r="C418" s="40"/>
      <c r="D418" s="232" t="s">
        <v>150</v>
      </c>
      <c r="E418" s="40"/>
      <c r="F418" s="233" t="s">
        <v>468</v>
      </c>
      <c r="G418" s="40"/>
      <c r="H418" s="40"/>
      <c r="I418" s="234"/>
      <c r="J418" s="40"/>
      <c r="K418" s="40"/>
      <c r="L418" s="44"/>
      <c r="M418" s="235"/>
      <c r="N418" s="236"/>
      <c r="O418" s="91"/>
      <c r="P418" s="91"/>
      <c r="Q418" s="91"/>
      <c r="R418" s="91"/>
      <c r="S418" s="91"/>
      <c r="T418" s="92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150</v>
      </c>
      <c r="AU418" s="17" t="s">
        <v>89</v>
      </c>
    </row>
    <row r="419" s="13" customFormat="1">
      <c r="A419" s="13"/>
      <c r="B419" s="237"/>
      <c r="C419" s="238"/>
      <c r="D419" s="232" t="s">
        <v>151</v>
      </c>
      <c r="E419" s="239" t="s">
        <v>1</v>
      </c>
      <c r="F419" s="240" t="s">
        <v>1152</v>
      </c>
      <c r="G419" s="238"/>
      <c r="H419" s="241">
        <v>3</v>
      </c>
      <c r="I419" s="242"/>
      <c r="J419" s="238"/>
      <c r="K419" s="238"/>
      <c r="L419" s="243"/>
      <c r="M419" s="244"/>
      <c r="N419" s="245"/>
      <c r="O419" s="245"/>
      <c r="P419" s="245"/>
      <c r="Q419" s="245"/>
      <c r="R419" s="245"/>
      <c r="S419" s="245"/>
      <c r="T419" s="24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7" t="s">
        <v>151</v>
      </c>
      <c r="AU419" s="247" t="s">
        <v>89</v>
      </c>
      <c r="AV419" s="13" t="s">
        <v>89</v>
      </c>
      <c r="AW419" s="13" t="s">
        <v>33</v>
      </c>
      <c r="AX419" s="13" t="s">
        <v>87</v>
      </c>
      <c r="AY419" s="247" t="s">
        <v>140</v>
      </c>
    </row>
    <row r="420" s="2" customFormat="1" ht="16.5" customHeight="1">
      <c r="A420" s="38"/>
      <c r="B420" s="39"/>
      <c r="C420" s="259" t="s">
        <v>1166</v>
      </c>
      <c r="D420" s="259" t="s">
        <v>155</v>
      </c>
      <c r="E420" s="260" t="s">
        <v>470</v>
      </c>
      <c r="F420" s="261" t="s">
        <v>471</v>
      </c>
      <c r="G420" s="262" t="s">
        <v>183</v>
      </c>
      <c r="H420" s="263">
        <v>326.30000000000001</v>
      </c>
      <c r="I420" s="264"/>
      <c r="J420" s="265">
        <f>ROUND(I420*H420,2)</f>
        <v>0</v>
      </c>
      <c r="K420" s="261" t="s">
        <v>159</v>
      </c>
      <c r="L420" s="44"/>
      <c r="M420" s="266" t="s">
        <v>1</v>
      </c>
      <c r="N420" s="267" t="s">
        <v>44</v>
      </c>
      <c r="O420" s="91"/>
      <c r="P420" s="228">
        <f>O420*H420</f>
        <v>0</v>
      </c>
      <c r="Q420" s="228">
        <v>0.15540000000000001</v>
      </c>
      <c r="R420" s="228">
        <f>Q420*H420</f>
        <v>50.707020000000007</v>
      </c>
      <c r="S420" s="228">
        <v>0</v>
      </c>
      <c r="T420" s="229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30" t="s">
        <v>148</v>
      </c>
      <c r="AT420" s="230" t="s">
        <v>155</v>
      </c>
      <c r="AU420" s="230" t="s">
        <v>89</v>
      </c>
      <c r="AY420" s="17" t="s">
        <v>140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7" t="s">
        <v>87</v>
      </c>
      <c r="BK420" s="231">
        <f>ROUND(I420*H420,2)</f>
        <v>0</v>
      </c>
      <c r="BL420" s="17" t="s">
        <v>148</v>
      </c>
      <c r="BM420" s="230" t="s">
        <v>1167</v>
      </c>
    </row>
    <row r="421" s="2" customFormat="1">
      <c r="A421" s="38"/>
      <c r="B421" s="39"/>
      <c r="C421" s="40"/>
      <c r="D421" s="232" t="s">
        <v>150</v>
      </c>
      <c r="E421" s="40"/>
      <c r="F421" s="233" t="s">
        <v>473</v>
      </c>
      <c r="G421" s="40"/>
      <c r="H421" s="40"/>
      <c r="I421" s="234"/>
      <c r="J421" s="40"/>
      <c r="K421" s="40"/>
      <c r="L421" s="44"/>
      <c r="M421" s="235"/>
      <c r="N421" s="236"/>
      <c r="O421" s="91"/>
      <c r="P421" s="91"/>
      <c r="Q421" s="91"/>
      <c r="R421" s="91"/>
      <c r="S421" s="91"/>
      <c r="T421" s="92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150</v>
      </c>
      <c r="AU421" s="17" t="s">
        <v>89</v>
      </c>
    </row>
    <row r="422" s="13" customFormat="1">
      <c r="A422" s="13"/>
      <c r="B422" s="237"/>
      <c r="C422" s="238"/>
      <c r="D422" s="232" t="s">
        <v>151</v>
      </c>
      <c r="E422" s="239" t="s">
        <v>1</v>
      </c>
      <c r="F422" s="240" t="s">
        <v>1168</v>
      </c>
      <c r="G422" s="238"/>
      <c r="H422" s="241">
        <v>326.30000000000001</v>
      </c>
      <c r="I422" s="242"/>
      <c r="J422" s="238"/>
      <c r="K422" s="238"/>
      <c r="L422" s="243"/>
      <c r="M422" s="244"/>
      <c r="N422" s="245"/>
      <c r="O422" s="245"/>
      <c r="P422" s="245"/>
      <c r="Q422" s="245"/>
      <c r="R422" s="245"/>
      <c r="S422" s="245"/>
      <c r="T422" s="246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7" t="s">
        <v>151</v>
      </c>
      <c r="AU422" s="247" t="s">
        <v>89</v>
      </c>
      <c r="AV422" s="13" t="s">
        <v>89</v>
      </c>
      <c r="AW422" s="13" t="s">
        <v>33</v>
      </c>
      <c r="AX422" s="13" t="s">
        <v>87</v>
      </c>
      <c r="AY422" s="247" t="s">
        <v>140</v>
      </c>
    </row>
    <row r="423" s="2" customFormat="1" ht="16.5" customHeight="1">
      <c r="A423" s="38"/>
      <c r="B423" s="39"/>
      <c r="C423" s="218" t="s">
        <v>1169</v>
      </c>
      <c r="D423" s="218" t="s">
        <v>142</v>
      </c>
      <c r="E423" s="219" t="s">
        <v>476</v>
      </c>
      <c r="F423" s="220" t="s">
        <v>477</v>
      </c>
      <c r="G423" s="221" t="s">
        <v>183</v>
      </c>
      <c r="H423" s="222">
        <v>199.512</v>
      </c>
      <c r="I423" s="223"/>
      <c r="J423" s="224">
        <f>ROUND(I423*H423,2)</f>
        <v>0</v>
      </c>
      <c r="K423" s="220" t="s">
        <v>159</v>
      </c>
      <c r="L423" s="225"/>
      <c r="M423" s="226" t="s">
        <v>1</v>
      </c>
      <c r="N423" s="227" t="s">
        <v>44</v>
      </c>
      <c r="O423" s="91"/>
      <c r="P423" s="228">
        <f>O423*H423</f>
        <v>0</v>
      </c>
      <c r="Q423" s="228">
        <v>0.080000000000000002</v>
      </c>
      <c r="R423" s="228">
        <f>Q423*H423</f>
        <v>15.96096</v>
      </c>
      <c r="S423" s="228">
        <v>0</v>
      </c>
      <c r="T423" s="229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30" t="s">
        <v>147</v>
      </c>
      <c r="AT423" s="230" t="s">
        <v>142</v>
      </c>
      <c r="AU423" s="230" t="s">
        <v>89</v>
      </c>
      <c r="AY423" s="17" t="s">
        <v>140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7" t="s">
        <v>87</v>
      </c>
      <c r="BK423" s="231">
        <f>ROUND(I423*H423,2)</f>
        <v>0</v>
      </c>
      <c r="BL423" s="17" t="s">
        <v>148</v>
      </c>
      <c r="BM423" s="230" t="s">
        <v>1170</v>
      </c>
    </row>
    <row r="424" s="2" customFormat="1">
      <c r="A424" s="38"/>
      <c r="B424" s="39"/>
      <c r="C424" s="40"/>
      <c r="D424" s="232" t="s">
        <v>150</v>
      </c>
      <c r="E424" s="40"/>
      <c r="F424" s="233" t="s">
        <v>477</v>
      </c>
      <c r="G424" s="40"/>
      <c r="H424" s="40"/>
      <c r="I424" s="234"/>
      <c r="J424" s="40"/>
      <c r="K424" s="40"/>
      <c r="L424" s="44"/>
      <c r="M424" s="235"/>
      <c r="N424" s="236"/>
      <c r="O424" s="91"/>
      <c r="P424" s="91"/>
      <c r="Q424" s="91"/>
      <c r="R424" s="91"/>
      <c r="S424" s="91"/>
      <c r="T424" s="92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150</v>
      </c>
      <c r="AU424" s="17" t="s">
        <v>89</v>
      </c>
    </row>
    <row r="425" s="13" customFormat="1">
      <c r="A425" s="13"/>
      <c r="B425" s="237"/>
      <c r="C425" s="238"/>
      <c r="D425" s="232" t="s">
        <v>151</v>
      </c>
      <c r="E425" s="239" t="s">
        <v>1</v>
      </c>
      <c r="F425" s="240" t="s">
        <v>1171</v>
      </c>
      <c r="G425" s="238"/>
      <c r="H425" s="241">
        <v>195.59999999999999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7" t="s">
        <v>151</v>
      </c>
      <c r="AU425" s="247" t="s">
        <v>89</v>
      </c>
      <c r="AV425" s="13" t="s">
        <v>89</v>
      </c>
      <c r="AW425" s="13" t="s">
        <v>33</v>
      </c>
      <c r="AX425" s="13" t="s">
        <v>87</v>
      </c>
      <c r="AY425" s="247" t="s">
        <v>140</v>
      </c>
    </row>
    <row r="426" s="13" customFormat="1">
      <c r="A426" s="13"/>
      <c r="B426" s="237"/>
      <c r="C426" s="238"/>
      <c r="D426" s="232" t="s">
        <v>151</v>
      </c>
      <c r="E426" s="238"/>
      <c r="F426" s="240" t="s">
        <v>1172</v>
      </c>
      <c r="G426" s="238"/>
      <c r="H426" s="241">
        <v>199.512</v>
      </c>
      <c r="I426" s="242"/>
      <c r="J426" s="238"/>
      <c r="K426" s="238"/>
      <c r="L426" s="243"/>
      <c r="M426" s="244"/>
      <c r="N426" s="245"/>
      <c r="O426" s="245"/>
      <c r="P426" s="245"/>
      <c r="Q426" s="245"/>
      <c r="R426" s="245"/>
      <c r="S426" s="245"/>
      <c r="T426" s="246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7" t="s">
        <v>151</v>
      </c>
      <c r="AU426" s="247" t="s">
        <v>89</v>
      </c>
      <c r="AV426" s="13" t="s">
        <v>89</v>
      </c>
      <c r="AW426" s="13" t="s">
        <v>4</v>
      </c>
      <c r="AX426" s="13" t="s">
        <v>87</v>
      </c>
      <c r="AY426" s="247" t="s">
        <v>140</v>
      </c>
    </row>
    <row r="427" s="2" customFormat="1" ht="16.5" customHeight="1">
      <c r="A427" s="38"/>
      <c r="B427" s="39"/>
      <c r="C427" s="218" t="s">
        <v>1173</v>
      </c>
      <c r="D427" s="218" t="s">
        <v>142</v>
      </c>
      <c r="E427" s="219" t="s">
        <v>482</v>
      </c>
      <c r="F427" s="220" t="s">
        <v>483</v>
      </c>
      <c r="G427" s="221" t="s">
        <v>183</v>
      </c>
      <c r="H427" s="222">
        <v>133.31399999999999</v>
      </c>
      <c r="I427" s="223"/>
      <c r="J427" s="224">
        <f>ROUND(I427*H427,2)</f>
        <v>0</v>
      </c>
      <c r="K427" s="220" t="s">
        <v>159</v>
      </c>
      <c r="L427" s="225"/>
      <c r="M427" s="226" t="s">
        <v>1</v>
      </c>
      <c r="N427" s="227" t="s">
        <v>44</v>
      </c>
      <c r="O427" s="91"/>
      <c r="P427" s="228">
        <f>O427*H427</f>
        <v>0</v>
      </c>
      <c r="Q427" s="228">
        <v>0.048300000000000003</v>
      </c>
      <c r="R427" s="228">
        <f>Q427*H427</f>
        <v>6.4390662000000001</v>
      </c>
      <c r="S427" s="228">
        <v>0</v>
      </c>
      <c r="T427" s="229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30" t="s">
        <v>147</v>
      </c>
      <c r="AT427" s="230" t="s">
        <v>142</v>
      </c>
      <c r="AU427" s="230" t="s">
        <v>89</v>
      </c>
      <c r="AY427" s="17" t="s">
        <v>140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7" t="s">
        <v>87</v>
      </c>
      <c r="BK427" s="231">
        <f>ROUND(I427*H427,2)</f>
        <v>0</v>
      </c>
      <c r="BL427" s="17" t="s">
        <v>148</v>
      </c>
      <c r="BM427" s="230" t="s">
        <v>1174</v>
      </c>
    </row>
    <row r="428" s="2" customFormat="1">
      <c r="A428" s="38"/>
      <c r="B428" s="39"/>
      <c r="C428" s="40"/>
      <c r="D428" s="232" t="s">
        <v>150</v>
      </c>
      <c r="E428" s="40"/>
      <c r="F428" s="233" t="s">
        <v>483</v>
      </c>
      <c r="G428" s="40"/>
      <c r="H428" s="40"/>
      <c r="I428" s="234"/>
      <c r="J428" s="40"/>
      <c r="K428" s="40"/>
      <c r="L428" s="44"/>
      <c r="M428" s="235"/>
      <c r="N428" s="236"/>
      <c r="O428" s="91"/>
      <c r="P428" s="91"/>
      <c r="Q428" s="91"/>
      <c r="R428" s="91"/>
      <c r="S428" s="91"/>
      <c r="T428" s="92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150</v>
      </c>
      <c r="AU428" s="17" t="s">
        <v>89</v>
      </c>
    </row>
    <row r="429" s="13" customFormat="1">
      <c r="A429" s="13"/>
      <c r="B429" s="237"/>
      <c r="C429" s="238"/>
      <c r="D429" s="232" t="s">
        <v>151</v>
      </c>
      <c r="E429" s="239" t="s">
        <v>1</v>
      </c>
      <c r="F429" s="240" t="s">
        <v>1175</v>
      </c>
      <c r="G429" s="238"/>
      <c r="H429" s="241">
        <v>130.69999999999999</v>
      </c>
      <c r="I429" s="242"/>
      <c r="J429" s="238"/>
      <c r="K429" s="238"/>
      <c r="L429" s="243"/>
      <c r="M429" s="244"/>
      <c r="N429" s="245"/>
      <c r="O429" s="245"/>
      <c r="P429" s="245"/>
      <c r="Q429" s="245"/>
      <c r="R429" s="245"/>
      <c r="S429" s="245"/>
      <c r="T429" s="246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7" t="s">
        <v>151</v>
      </c>
      <c r="AU429" s="247" t="s">
        <v>89</v>
      </c>
      <c r="AV429" s="13" t="s">
        <v>89</v>
      </c>
      <c r="AW429" s="13" t="s">
        <v>33</v>
      </c>
      <c r="AX429" s="13" t="s">
        <v>87</v>
      </c>
      <c r="AY429" s="247" t="s">
        <v>140</v>
      </c>
    </row>
    <row r="430" s="13" customFormat="1">
      <c r="A430" s="13"/>
      <c r="B430" s="237"/>
      <c r="C430" s="238"/>
      <c r="D430" s="232" t="s">
        <v>151</v>
      </c>
      <c r="E430" s="238"/>
      <c r="F430" s="240" t="s">
        <v>1176</v>
      </c>
      <c r="G430" s="238"/>
      <c r="H430" s="241">
        <v>133.31399999999999</v>
      </c>
      <c r="I430" s="242"/>
      <c r="J430" s="238"/>
      <c r="K430" s="238"/>
      <c r="L430" s="243"/>
      <c r="M430" s="244"/>
      <c r="N430" s="245"/>
      <c r="O430" s="245"/>
      <c r="P430" s="245"/>
      <c r="Q430" s="245"/>
      <c r="R430" s="245"/>
      <c r="S430" s="245"/>
      <c r="T430" s="246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7" t="s">
        <v>151</v>
      </c>
      <c r="AU430" s="247" t="s">
        <v>89</v>
      </c>
      <c r="AV430" s="13" t="s">
        <v>89</v>
      </c>
      <c r="AW430" s="13" t="s">
        <v>4</v>
      </c>
      <c r="AX430" s="13" t="s">
        <v>87</v>
      </c>
      <c r="AY430" s="247" t="s">
        <v>140</v>
      </c>
    </row>
    <row r="431" s="2" customFormat="1" ht="16.5" customHeight="1">
      <c r="A431" s="38"/>
      <c r="B431" s="39"/>
      <c r="C431" s="218" t="s">
        <v>1177</v>
      </c>
      <c r="D431" s="218" t="s">
        <v>142</v>
      </c>
      <c r="E431" s="219" t="s">
        <v>488</v>
      </c>
      <c r="F431" s="220" t="s">
        <v>489</v>
      </c>
      <c r="G431" s="221" t="s">
        <v>183</v>
      </c>
      <c r="H431" s="222">
        <v>12.24</v>
      </c>
      <c r="I431" s="223"/>
      <c r="J431" s="224">
        <f>ROUND(I431*H431,2)</f>
        <v>0</v>
      </c>
      <c r="K431" s="220" t="s">
        <v>159</v>
      </c>
      <c r="L431" s="225"/>
      <c r="M431" s="226" t="s">
        <v>1</v>
      </c>
      <c r="N431" s="227" t="s">
        <v>44</v>
      </c>
      <c r="O431" s="91"/>
      <c r="P431" s="228">
        <f>O431*H431</f>
        <v>0</v>
      </c>
      <c r="Q431" s="228">
        <v>0.065670000000000006</v>
      </c>
      <c r="R431" s="228">
        <f>Q431*H431</f>
        <v>0.80380080000000009</v>
      </c>
      <c r="S431" s="228">
        <v>0</v>
      </c>
      <c r="T431" s="229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30" t="s">
        <v>147</v>
      </c>
      <c r="AT431" s="230" t="s">
        <v>142</v>
      </c>
      <c r="AU431" s="230" t="s">
        <v>89</v>
      </c>
      <c r="AY431" s="17" t="s">
        <v>140</v>
      </c>
      <c r="BE431" s="231">
        <f>IF(N431="základní",J431,0)</f>
        <v>0</v>
      </c>
      <c r="BF431" s="231">
        <f>IF(N431="snížená",J431,0)</f>
        <v>0</v>
      </c>
      <c r="BG431" s="231">
        <f>IF(N431="zákl. přenesená",J431,0)</f>
        <v>0</v>
      </c>
      <c r="BH431" s="231">
        <f>IF(N431="sníž. přenesená",J431,0)</f>
        <v>0</v>
      </c>
      <c r="BI431" s="231">
        <f>IF(N431="nulová",J431,0)</f>
        <v>0</v>
      </c>
      <c r="BJ431" s="17" t="s">
        <v>87</v>
      </c>
      <c r="BK431" s="231">
        <f>ROUND(I431*H431,2)</f>
        <v>0</v>
      </c>
      <c r="BL431" s="17" t="s">
        <v>148</v>
      </c>
      <c r="BM431" s="230" t="s">
        <v>1178</v>
      </c>
    </row>
    <row r="432" s="2" customFormat="1">
      <c r="A432" s="38"/>
      <c r="B432" s="39"/>
      <c r="C432" s="40"/>
      <c r="D432" s="232" t="s">
        <v>150</v>
      </c>
      <c r="E432" s="40"/>
      <c r="F432" s="233" t="s">
        <v>489</v>
      </c>
      <c r="G432" s="40"/>
      <c r="H432" s="40"/>
      <c r="I432" s="234"/>
      <c r="J432" s="40"/>
      <c r="K432" s="40"/>
      <c r="L432" s="44"/>
      <c r="M432" s="235"/>
      <c r="N432" s="236"/>
      <c r="O432" s="91"/>
      <c r="P432" s="91"/>
      <c r="Q432" s="91"/>
      <c r="R432" s="91"/>
      <c r="S432" s="91"/>
      <c r="T432" s="92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150</v>
      </c>
      <c r="AU432" s="17" t="s">
        <v>89</v>
      </c>
    </row>
    <row r="433" s="13" customFormat="1">
      <c r="A433" s="13"/>
      <c r="B433" s="237"/>
      <c r="C433" s="238"/>
      <c r="D433" s="232" t="s">
        <v>151</v>
      </c>
      <c r="E433" s="239" t="s">
        <v>1</v>
      </c>
      <c r="F433" s="240" t="s">
        <v>224</v>
      </c>
      <c r="G433" s="238"/>
      <c r="H433" s="241">
        <v>12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7" t="s">
        <v>151</v>
      </c>
      <c r="AU433" s="247" t="s">
        <v>89</v>
      </c>
      <c r="AV433" s="13" t="s">
        <v>89</v>
      </c>
      <c r="AW433" s="13" t="s">
        <v>33</v>
      </c>
      <c r="AX433" s="13" t="s">
        <v>87</v>
      </c>
      <c r="AY433" s="247" t="s">
        <v>140</v>
      </c>
    </row>
    <row r="434" s="13" customFormat="1">
      <c r="A434" s="13"/>
      <c r="B434" s="237"/>
      <c r="C434" s="238"/>
      <c r="D434" s="232" t="s">
        <v>151</v>
      </c>
      <c r="E434" s="238"/>
      <c r="F434" s="240" t="s">
        <v>1179</v>
      </c>
      <c r="G434" s="238"/>
      <c r="H434" s="241">
        <v>12.24</v>
      </c>
      <c r="I434" s="242"/>
      <c r="J434" s="238"/>
      <c r="K434" s="238"/>
      <c r="L434" s="243"/>
      <c r="M434" s="244"/>
      <c r="N434" s="245"/>
      <c r="O434" s="245"/>
      <c r="P434" s="245"/>
      <c r="Q434" s="245"/>
      <c r="R434" s="245"/>
      <c r="S434" s="245"/>
      <c r="T434" s="24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7" t="s">
        <v>151</v>
      </c>
      <c r="AU434" s="247" t="s">
        <v>89</v>
      </c>
      <c r="AV434" s="13" t="s">
        <v>89</v>
      </c>
      <c r="AW434" s="13" t="s">
        <v>4</v>
      </c>
      <c r="AX434" s="13" t="s">
        <v>87</v>
      </c>
      <c r="AY434" s="247" t="s">
        <v>140</v>
      </c>
    </row>
    <row r="435" s="2" customFormat="1" ht="16.5" customHeight="1">
      <c r="A435" s="38"/>
      <c r="B435" s="39"/>
      <c r="C435" s="259" t="s">
        <v>1180</v>
      </c>
      <c r="D435" s="259" t="s">
        <v>155</v>
      </c>
      <c r="E435" s="260" t="s">
        <v>497</v>
      </c>
      <c r="F435" s="261" t="s">
        <v>498</v>
      </c>
      <c r="G435" s="262" t="s">
        <v>183</v>
      </c>
      <c r="H435" s="263">
        <v>174.09999999999999</v>
      </c>
      <c r="I435" s="264"/>
      <c r="J435" s="265">
        <f>ROUND(I435*H435,2)</f>
        <v>0</v>
      </c>
      <c r="K435" s="261" t="s">
        <v>159</v>
      </c>
      <c r="L435" s="44"/>
      <c r="M435" s="266" t="s">
        <v>1</v>
      </c>
      <c r="N435" s="267" t="s">
        <v>44</v>
      </c>
      <c r="O435" s="91"/>
      <c r="P435" s="228">
        <f>O435*H435</f>
        <v>0</v>
      </c>
      <c r="Q435" s="228">
        <v>0.1295</v>
      </c>
      <c r="R435" s="228">
        <f>Q435*H435</f>
        <v>22.545950000000001</v>
      </c>
      <c r="S435" s="228">
        <v>0</v>
      </c>
      <c r="T435" s="229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30" t="s">
        <v>148</v>
      </c>
      <c r="AT435" s="230" t="s">
        <v>155</v>
      </c>
      <c r="AU435" s="230" t="s">
        <v>89</v>
      </c>
      <c r="AY435" s="17" t="s">
        <v>140</v>
      </c>
      <c r="BE435" s="231">
        <f>IF(N435="základní",J435,0)</f>
        <v>0</v>
      </c>
      <c r="BF435" s="231">
        <f>IF(N435="snížená",J435,0)</f>
        <v>0</v>
      </c>
      <c r="BG435" s="231">
        <f>IF(N435="zákl. přenesená",J435,0)</f>
        <v>0</v>
      </c>
      <c r="BH435" s="231">
        <f>IF(N435="sníž. přenesená",J435,0)</f>
        <v>0</v>
      </c>
      <c r="BI435" s="231">
        <f>IF(N435="nulová",J435,0)</f>
        <v>0</v>
      </c>
      <c r="BJ435" s="17" t="s">
        <v>87</v>
      </c>
      <c r="BK435" s="231">
        <f>ROUND(I435*H435,2)</f>
        <v>0</v>
      </c>
      <c r="BL435" s="17" t="s">
        <v>148</v>
      </c>
      <c r="BM435" s="230" t="s">
        <v>1181</v>
      </c>
    </row>
    <row r="436" s="2" customFormat="1">
      <c r="A436" s="38"/>
      <c r="B436" s="39"/>
      <c r="C436" s="40"/>
      <c r="D436" s="232" t="s">
        <v>150</v>
      </c>
      <c r="E436" s="40"/>
      <c r="F436" s="233" t="s">
        <v>500</v>
      </c>
      <c r="G436" s="40"/>
      <c r="H436" s="40"/>
      <c r="I436" s="234"/>
      <c r="J436" s="40"/>
      <c r="K436" s="40"/>
      <c r="L436" s="44"/>
      <c r="M436" s="235"/>
      <c r="N436" s="236"/>
      <c r="O436" s="91"/>
      <c r="P436" s="91"/>
      <c r="Q436" s="91"/>
      <c r="R436" s="91"/>
      <c r="S436" s="91"/>
      <c r="T436" s="92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150</v>
      </c>
      <c r="AU436" s="17" t="s">
        <v>89</v>
      </c>
    </row>
    <row r="437" s="13" customFormat="1">
      <c r="A437" s="13"/>
      <c r="B437" s="237"/>
      <c r="C437" s="238"/>
      <c r="D437" s="232" t="s">
        <v>151</v>
      </c>
      <c r="E437" s="239" t="s">
        <v>1</v>
      </c>
      <c r="F437" s="240" t="s">
        <v>1182</v>
      </c>
      <c r="G437" s="238"/>
      <c r="H437" s="241">
        <v>7.7999999999999998</v>
      </c>
      <c r="I437" s="242"/>
      <c r="J437" s="238"/>
      <c r="K437" s="238"/>
      <c r="L437" s="243"/>
      <c r="M437" s="244"/>
      <c r="N437" s="245"/>
      <c r="O437" s="245"/>
      <c r="P437" s="245"/>
      <c r="Q437" s="245"/>
      <c r="R437" s="245"/>
      <c r="S437" s="245"/>
      <c r="T437" s="246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7" t="s">
        <v>151</v>
      </c>
      <c r="AU437" s="247" t="s">
        <v>89</v>
      </c>
      <c r="AV437" s="13" t="s">
        <v>89</v>
      </c>
      <c r="AW437" s="13" t="s">
        <v>33</v>
      </c>
      <c r="AX437" s="13" t="s">
        <v>79</v>
      </c>
      <c r="AY437" s="247" t="s">
        <v>140</v>
      </c>
    </row>
    <row r="438" s="13" customFormat="1">
      <c r="A438" s="13"/>
      <c r="B438" s="237"/>
      <c r="C438" s="238"/>
      <c r="D438" s="232" t="s">
        <v>151</v>
      </c>
      <c r="E438" s="239" t="s">
        <v>1</v>
      </c>
      <c r="F438" s="240" t="s">
        <v>1183</v>
      </c>
      <c r="G438" s="238"/>
      <c r="H438" s="241">
        <v>166.30000000000001</v>
      </c>
      <c r="I438" s="242"/>
      <c r="J438" s="238"/>
      <c r="K438" s="238"/>
      <c r="L438" s="243"/>
      <c r="M438" s="244"/>
      <c r="N438" s="245"/>
      <c r="O438" s="245"/>
      <c r="P438" s="245"/>
      <c r="Q438" s="245"/>
      <c r="R438" s="245"/>
      <c r="S438" s="245"/>
      <c r="T438" s="246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7" t="s">
        <v>151</v>
      </c>
      <c r="AU438" s="247" t="s">
        <v>89</v>
      </c>
      <c r="AV438" s="13" t="s">
        <v>89</v>
      </c>
      <c r="AW438" s="13" t="s">
        <v>33</v>
      </c>
      <c r="AX438" s="13" t="s">
        <v>79</v>
      </c>
      <c r="AY438" s="247" t="s">
        <v>140</v>
      </c>
    </row>
    <row r="439" s="14" customFormat="1">
      <c r="A439" s="14"/>
      <c r="B439" s="248"/>
      <c r="C439" s="249"/>
      <c r="D439" s="232" t="s">
        <v>151</v>
      </c>
      <c r="E439" s="250" t="s">
        <v>1</v>
      </c>
      <c r="F439" s="251" t="s">
        <v>154</v>
      </c>
      <c r="G439" s="249"/>
      <c r="H439" s="252">
        <v>174.09999999999999</v>
      </c>
      <c r="I439" s="253"/>
      <c r="J439" s="249"/>
      <c r="K439" s="249"/>
      <c r="L439" s="254"/>
      <c r="M439" s="255"/>
      <c r="N439" s="256"/>
      <c r="O439" s="256"/>
      <c r="P439" s="256"/>
      <c r="Q439" s="256"/>
      <c r="R439" s="256"/>
      <c r="S439" s="256"/>
      <c r="T439" s="257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8" t="s">
        <v>151</v>
      </c>
      <c r="AU439" s="258" t="s">
        <v>89</v>
      </c>
      <c r="AV439" s="14" t="s">
        <v>148</v>
      </c>
      <c r="AW439" s="14" t="s">
        <v>33</v>
      </c>
      <c r="AX439" s="14" t="s">
        <v>87</v>
      </c>
      <c r="AY439" s="258" t="s">
        <v>140</v>
      </c>
    </row>
    <row r="440" s="2" customFormat="1" ht="16.5" customHeight="1">
      <c r="A440" s="38"/>
      <c r="B440" s="39"/>
      <c r="C440" s="218" t="s">
        <v>1184</v>
      </c>
      <c r="D440" s="218" t="s">
        <v>142</v>
      </c>
      <c r="E440" s="219" t="s">
        <v>503</v>
      </c>
      <c r="F440" s="220" t="s">
        <v>504</v>
      </c>
      <c r="G440" s="221" t="s">
        <v>183</v>
      </c>
      <c r="H440" s="222">
        <v>169.62600000000001</v>
      </c>
      <c r="I440" s="223"/>
      <c r="J440" s="224">
        <f>ROUND(I440*H440,2)</f>
        <v>0</v>
      </c>
      <c r="K440" s="220" t="s">
        <v>159</v>
      </c>
      <c r="L440" s="225"/>
      <c r="M440" s="226" t="s">
        <v>1</v>
      </c>
      <c r="N440" s="227" t="s">
        <v>44</v>
      </c>
      <c r="O440" s="91"/>
      <c r="P440" s="228">
        <f>O440*H440</f>
        <v>0</v>
      </c>
      <c r="Q440" s="228">
        <v>0.035999999999999997</v>
      </c>
      <c r="R440" s="228">
        <f>Q440*H440</f>
        <v>6.1065359999999993</v>
      </c>
      <c r="S440" s="228">
        <v>0</v>
      </c>
      <c r="T440" s="229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30" t="s">
        <v>147</v>
      </c>
      <c r="AT440" s="230" t="s">
        <v>142</v>
      </c>
      <c r="AU440" s="230" t="s">
        <v>89</v>
      </c>
      <c r="AY440" s="17" t="s">
        <v>140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7" t="s">
        <v>87</v>
      </c>
      <c r="BK440" s="231">
        <f>ROUND(I440*H440,2)</f>
        <v>0</v>
      </c>
      <c r="BL440" s="17" t="s">
        <v>148</v>
      </c>
      <c r="BM440" s="230" t="s">
        <v>1185</v>
      </c>
    </row>
    <row r="441" s="2" customFormat="1">
      <c r="A441" s="38"/>
      <c r="B441" s="39"/>
      <c r="C441" s="40"/>
      <c r="D441" s="232" t="s">
        <v>150</v>
      </c>
      <c r="E441" s="40"/>
      <c r="F441" s="233" t="s">
        <v>504</v>
      </c>
      <c r="G441" s="40"/>
      <c r="H441" s="40"/>
      <c r="I441" s="234"/>
      <c r="J441" s="40"/>
      <c r="K441" s="40"/>
      <c r="L441" s="44"/>
      <c r="M441" s="235"/>
      <c r="N441" s="236"/>
      <c r="O441" s="91"/>
      <c r="P441" s="91"/>
      <c r="Q441" s="91"/>
      <c r="R441" s="91"/>
      <c r="S441" s="91"/>
      <c r="T441" s="92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150</v>
      </c>
      <c r="AU441" s="17" t="s">
        <v>89</v>
      </c>
    </row>
    <row r="442" s="13" customFormat="1">
      <c r="A442" s="13"/>
      <c r="B442" s="237"/>
      <c r="C442" s="238"/>
      <c r="D442" s="232" t="s">
        <v>151</v>
      </c>
      <c r="E442" s="239" t="s">
        <v>1</v>
      </c>
      <c r="F442" s="240" t="s">
        <v>1183</v>
      </c>
      <c r="G442" s="238"/>
      <c r="H442" s="241">
        <v>166.30000000000001</v>
      </c>
      <c r="I442" s="242"/>
      <c r="J442" s="238"/>
      <c r="K442" s="238"/>
      <c r="L442" s="243"/>
      <c r="M442" s="244"/>
      <c r="N442" s="245"/>
      <c r="O442" s="245"/>
      <c r="P442" s="245"/>
      <c r="Q442" s="245"/>
      <c r="R442" s="245"/>
      <c r="S442" s="245"/>
      <c r="T442" s="246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7" t="s">
        <v>151</v>
      </c>
      <c r="AU442" s="247" t="s">
        <v>89</v>
      </c>
      <c r="AV442" s="13" t="s">
        <v>89</v>
      </c>
      <c r="AW442" s="13" t="s">
        <v>33</v>
      </c>
      <c r="AX442" s="13" t="s">
        <v>87</v>
      </c>
      <c r="AY442" s="247" t="s">
        <v>140</v>
      </c>
    </row>
    <row r="443" s="13" customFormat="1">
      <c r="A443" s="13"/>
      <c r="B443" s="237"/>
      <c r="C443" s="238"/>
      <c r="D443" s="232" t="s">
        <v>151</v>
      </c>
      <c r="E443" s="238"/>
      <c r="F443" s="240" t="s">
        <v>1186</v>
      </c>
      <c r="G443" s="238"/>
      <c r="H443" s="241">
        <v>169.62600000000001</v>
      </c>
      <c r="I443" s="242"/>
      <c r="J443" s="238"/>
      <c r="K443" s="238"/>
      <c r="L443" s="243"/>
      <c r="M443" s="244"/>
      <c r="N443" s="245"/>
      <c r="O443" s="245"/>
      <c r="P443" s="245"/>
      <c r="Q443" s="245"/>
      <c r="R443" s="245"/>
      <c r="S443" s="245"/>
      <c r="T443" s="246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7" t="s">
        <v>151</v>
      </c>
      <c r="AU443" s="247" t="s">
        <v>89</v>
      </c>
      <c r="AV443" s="13" t="s">
        <v>89</v>
      </c>
      <c r="AW443" s="13" t="s">
        <v>4</v>
      </c>
      <c r="AX443" s="13" t="s">
        <v>87</v>
      </c>
      <c r="AY443" s="247" t="s">
        <v>140</v>
      </c>
    </row>
    <row r="444" s="2" customFormat="1" ht="16.5" customHeight="1">
      <c r="A444" s="38"/>
      <c r="B444" s="39"/>
      <c r="C444" s="218" t="s">
        <v>1187</v>
      </c>
      <c r="D444" s="218" t="s">
        <v>142</v>
      </c>
      <c r="E444" s="219" t="s">
        <v>1188</v>
      </c>
      <c r="F444" s="220" t="s">
        <v>1189</v>
      </c>
      <c r="G444" s="221" t="s">
        <v>183</v>
      </c>
      <c r="H444" s="222">
        <v>7.9560000000000004</v>
      </c>
      <c r="I444" s="223"/>
      <c r="J444" s="224">
        <f>ROUND(I444*H444,2)</f>
        <v>0</v>
      </c>
      <c r="K444" s="220" t="s">
        <v>159</v>
      </c>
      <c r="L444" s="225"/>
      <c r="M444" s="226" t="s">
        <v>1</v>
      </c>
      <c r="N444" s="227" t="s">
        <v>44</v>
      </c>
      <c r="O444" s="91"/>
      <c r="P444" s="228">
        <f>O444*H444</f>
        <v>0</v>
      </c>
      <c r="Q444" s="228">
        <v>0.044999999999999998</v>
      </c>
      <c r="R444" s="228">
        <f>Q444*H444</f>
        <v>0.35802</v>
      </c>
      <c r="S444" s="228">
        <v>0</v>
      </c>
      <c r="T444" s="229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30" t="s">
        <v>147</v>
      </c>
      <c r="AT444" s="230" t="s">
        <v>142</v>
      </c>
      <c r="AU444" s="230" t="s">
        <v>89</v>
      </c>
      <c r="AY444" s="17" t="s">
        <v>140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7" t="s">
        <v>87</v>
      </c>
      <c r="BK444" s="231">
        <f>ROUND(I444*H444,2)</f>
        <v>0</v>
      </c>
      <c r="BL444" s="17" t="s">
        <v>148</v>
      </c>
      <c r="BM444" s="230" t="s">
        <v>1190</v>
      </c>
    </row>
    <row r="445" s="2" customFormat="1">
      <c r="A445" s="38"/>
      <c r="B445" s="39"/>
      <c r="C445" s="40"/>
      <c r="D445" s="232" t="s">
        <v>150</v>
      </c>
      <c r="E445" s="40"/>
      <c r="F445" s="233" t="s">
        <v>1189</v>
      </c>
      <c r="G445" s="40"/>
      <c r="H445" s="40"/>
      <c r="I445" s="234"/>
      <c r="J445" s="40"/>
      <c r="K445" s="40"/>
      <c r="L445" s="44"/>
      <c r="M445" s="235"/>
      <c r="N445" s="236"/>
      <c r="O445" s="91"/>
      <c r="P445" s="91"/>
      <c r="Q445" s="91"/>
      <c r="R445" s="91"/>
      <c r="S445" s="91"/>
      <c r="T445" s="92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150</v>
      </c>
      <c r="AU445" s="17" t="s">
        <v>89</v>
      </c>
    </row>
    <row r="446" s="13" customFormat="1">
      <c r="A446" s="13"/>
      <c r="B446" s="237"/>
      <c r="C446" s="238"/>
      <c r="D446" s="232" t="s">
        <v>151</v>
      </c>
      <c r="E446" s="239" t="s">
        <v>1</v>
      </c>
      <c r="F446" s="240" t="s">
        <v>1182</v>
      </c>
      <c r="G446" s="238"/>
      <c r="H446" s="241">
        <v>7.7999999999999998</v>
      </c>
      <c r="I446" s="242"/>
      <c r="J446" s="238"/>
      <c r="K446" s="238"/>
      <c r="L446" s="243"/>
      <c r="M446" s="244"/>
      <c r="N446" s="245"/>
      <c r="O446" s="245"/>
      <c r="P446" s="245"/>
      <c r="Q446" s="245"/>
      <c r="R446" s="245"/>
      <c r="S446" s="245"/>
      <c r="T446" s="246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7" t="s">
        <v>151</v>
      </c>
      <c r="AU446" s="247" t="s">
        <v>89</v>
      </c>
      <c r="AV446" s="13" t="s">
        <v>89</v>
      </c>
      <c r="AW446" s="13" t="s">
        <v>33</v>
      </c>
      <c r="AX446" s="13" t="s">
        <v>87</v>
      </c>
      <c r="AY446" s="247" t="s">
        <v>140</v>
      </c>
    </row>
    <row r="447" s="13" customFormat="1">
      <c r="A447" s="13"/>
      <c r="B447" s="237"/>
      <c r="C447" s="238"/>
      <c r="D447" s="232" t="s">
        <v>151</v>
      </c>
      <c r="E447" s="238"/>
      <c r="F447" s="240" t="s">
        <v>1191</v>
      </c>
      <c r="G447" s="238"/>
      <c r="H447" s="241">
        <v>7.9560000000000004</v>
      </c>
      <c r="I447" s="242"/>
      <c r="J447" s="238"/>
      <c r="K447" s="238"/>
      <c r="L447" s="243"/>
      <c r="M447" s="244"/>
      <c r="N447" s="245"/>
      <c r="O447" s="245"/>
      <c r="P447" s="245"/>
      <c r="Q447" s="245"/>
      <c r="R447" s="245"/>
      <c r="S447" s="245"/>
      <c r="T447" s="246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7" t="s">
        <v>151</v>
      </c>
      <c r="AU447" s="247" t="s">
        <v>89</v>
      </c>
      <c r="AV447" s="13" t="s">
        <v>89</v>
      </c>
      <c r="AW447" s="13" t="s">
        <v>4</v>
      </c>
      <c r="AX447" s="13" t="s">
        <v>87</v>
      </c>
      <c r="AY447" s="247" t="s">
        <v>140</v>
      </c>
    </row>
    <row r="448" s="2" customFormat="1" ht="16.5" customHeight="1">
      <c r="A448" s="38"/>
      <c r="B448" s="39"/>
      <c r="C448" s="259" t="s">
        <v>1192</v>
      </c>
      <c r="D448" s="259" t="s">
        <v>155</v>
      </c>
      <c r="E448" s="260" t="s">
        <v>508</v>
      </c>
      <c r="F448" s="261" t="s">
        <v>509</v>
      </c>
      <c r="G448" s="262" t="s">
        <v>183</v>
      </c>
      <c r="H448" s="263">
        <v>306.5</v>
      </c>
      <c r="I448" s="264"/>
      <c r="J448" s="265">
        <f>ROUND(I448*H448,2)</f>
        <v>0</v>
      </c>
      <c r="K448" s="261" t="s">
        <v>146</v>
      </c>
      <c r="L448" s="44"/>
      <c r="M448" s="266" t="s">
        <v>1</v>
      </c>
      <c r="N448" s="267" t="s">
        <v>44</v>
      </c>
      <c r="O448" s="91"/>
      <c r="P448" s="228">
        <f>O448*H448</f>
        <v>0</v>
      </c>
      <c r="Q448" s="228">
        <v>6.0000000000000002E-05</v>
      </c>
      <c r="R448" s="228">
        <f>Q448*H448</f>
        <v>0.01839</v>
      </c>
      <c r="S448" s="228">
        <v>0</v>
      </c>
      <c r="T448" s="229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30" t="s">
        <v>148</v>
      </c>
      <c r="AT448" s="230" t="s">
        <v>155</v>
      </c>
      <c r="AU448" s="230" t="s">
        <v>89</v>
      </c>
      <c r="AY448" s="17" t="s">
        <v>140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7" t="s">
        <v>87</v>
      </c>
      <c r="BK448" s="231">
        <f>ROUND(I448*H448,2)</f>
        <v>0</v>
      </c>
      <c r="BL448" s="17" t="s">
        <v>148</v>
      </c>
      <c r="BM448" s="230" t="s">
        <v>1193</v>
      </c>
    </row>
    <row r="449" s="2" customFormat="1">
      <c r="A449" s="38"/>
      <c r="B449" s="39"/>
      <c r="C449" s="40"/>
      <c r="D449" s="232" t="s">
        <v>150</v>
      </c>
      <c r="E449" s="40"/>
      <c r="F449" s="233" t="s">
        <v>511</v>
      </c>
      <c r="G449" s="40"/>
      <c r="H449" s="40"/>
      <c r="I449" s="234"/>
      <c r="J449" s="40"/>
      <c r="K449" s="40"/>
      <c r="L449" s="44"/>
      <c r="M449" s="235"/>
      <c r="N449" s="236"/>
      <c r="O449" s="91"/>
      <c r="P449" s="91"/>
      <c r="Q449" s="91"/>
      <c r="R449" s="91"/>
      <c r="S449" s="91"/>
      <c r="T449" s="92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150</v>
      </c>
      <c r="AU449" s="17" t="s">
        <v>89</v>
      </c>
    </row>
    <row r="450" s="13" customFormat="1">
      <c r="A450" s="13"/>
      <c r="B450" s="237"/>
      <c r="C450" s="238"/>
      <c r="D450" s="232" t="s">
        <v>151</v>
      </c>
      <c r="E450" s="239" t="s">
        <v>1</v>
      </c>
      <c r="F450" s="240" t="s">
        <v>1194</v>
      </c>
      <c r="G450" s="238"/>
      <c r="H450" s="241">
        <v>306.5</v>
      </c>
      <c r="I450" s="242"/>
      <c r="J450" s="238"/>
      <c r="K450" s="238"/>
      <c r="L450" s="243"/>
      <c r="M450" s="244"/>
      <c r="N450" s="245"/>
      <c r="O450" s="245"/>
      <c r="P450" s="245"/>
      <c r="Q450" s="245"/>
      <c r="R450" s="245"/>
      <c r="S450" s="245"/>
      <c r="T450" s="246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7" t="s">
        <v>151</v>
      </c>
      <c r="AU450" s="247" t="s">
        <v>89</v>
      </c>
      <c r="AV450" s="13" t="s">
        <v>89</v>
      </c>
      <c r="AW450" s="13" t="s">
        <v>33</v>
      </c>
      <c r="AX450" s="13" t="s">
        <v>87</v>
      </c>
      <c r="AY450" s="247" t="s">
        <v>140</v>
      </c>
    </row>
    <row r="451" s="2" customFormat="1" ht="16.5" customHeight="1">
      <c r="A451" s="38"/>
      <c r="B451" s="39"/>
      <c r="C451" s="259" t="s">
        <v>1195</v>
      </c>
      <c r="D451" s="259" t="s">
        <v>155</v>
      </c>
      <c r="E451" s="260" t="s">
        <v>515</v>
      </c>
      <c r="F451" s="261" t="s">
        <v>516</v>
      </c>
      <c r="G451" s="262" t="s">
        <v>183</v>
      </c>
      <c r="H451" s="263">
        <v>19.100000000000001</v>
      </c>
      <c r="I451" s="264"/>
      <c r="J451" s="265">
        <f>ROUND(I451*H451,2)</f>
        <v>0</v>
      </c>
      <c r="K451" s="261" t="s">
        <v>159</v>
      </c>
      <c r="L451" s="44"/>
      <c r="M451" s="266" t="s">
        <v>1</v>
      </c>
      <c r="N451" s="267" t="s">
        <v>44</v>
      </c>
      <c r="O451" s="91"/>
      <c r="P451" s="228">
        <f>O451*H451</f>
        <v>0</v>
      </c>
      <c r="Q451" s="228">
        <v>0</v>
      </c>
      <c r="R451" s="228">
        <f>Q451*H451</f>
        <v>0</v>
      </c>
      <c r="S451" s="228">
        <v>0</v>
      </c>
      <c r="T451" s="229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30" t="s">
        <v>148</v>
      </c>
      <c r="AT451" s="230" t="s">
        <v>155</v>
      </c>
      <c r="AU451" s="230" t="s">
        <v>89</v>
      </c>
      <c r="AY451" s="17" t="s">
        <v>140</v>
      </c>
      <c r="BE451" s="231">
        <f>IF(N451="základní",J451,0)</f>
        <v>0</v>
      </c>
      <c r="BF451" s="231">
        <f>IF(N451="snížená",J451,0)</f>
        <v>0</v>
      </c>
      <c r="BG451" s="231">
        <f>IF(N451="zákl. přenesená",J451,0)</f>
        <v>0</v>
      </c>
      <c r="BH451" s="231">
        <f>IF(N451="sníž. přenesená",J451,0)</f>
        <v>0</v>
      </c>
      <c r="BI451" s="231">
        <f>IF(N451="nulová",J451,0)</f>
        <v>0</v>
      </c>
      <c r="BJ451" s="17" t="s">
        <v>87</v>
      </c>
      <c r="BK451" s="231">
        <f>ROUND(I451*H451,2)</f>
        <v>0</v>
      </c>
      <c r="BL451" s="17" t="s">
        <v>148</v>
      </c>
      <c r="BM451" s="230" t="s">
        <v>1196</v>
      </c>
    </row>
    <row r="452" s="2" customFormat="1">
      <c r="A452" s="38"/>
      <c r="B452" s="39"/>
      <c r="C452" s="40"/>
      <c r="D452" s="232" t="s">
        <v>150</v>
      </c>
      <c r="E452" s="40"/>
      <c r="F452" s="233" t="s">
        <v>518</v>
      </c>
      <c r="G452" s="40"/>
      <c r="H452" s="40"/>
      <c r="I452" s="234"/>
      <c r="J452" s="40"/>
      <c r="K452" s="40"/>
      <c r="L452" s="44"/>
      <c r="M452" s="235"/>
      <c r="N452" s="236"/>
      <c r="O452" s="91"/>
      <c r="P452" s="91"/>
      <c r="Q452" s="91"/>
      <c r="R452" s="91"/>
      <c r="S452" s="91"/>
      <c r="T452" s="92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150</v>
      </c>
      <c r="AU452" s="17" t="s">
        <v>89</v>
      </c>
    </row>
    <row r="453" s="13" customFormat="1">
      <c r="A453" s="13"/>
      <c r="B453" s="237"/>
      <c r="C453" s="238"/>
      <c r="D453" s="232" t="s">
        <v>151</v>
      </c>
      <c r="E453" s="239" t="s">
        <v>1</v>
      </c>
      <c r="F453" s="240" t="s">
        <v>1197</v>
      </c>
      <c r="G453" s="238"/>
      <c r="H453" s="241">
        <v>19.100000000000001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7" t="s">
        <v>151</v>
      </c>
      <c r="AU453" s="247" t="s">
        <v>89</v>
      </c>
      <c r="AV453" s="13" t="s">
        <v>89</v>
      </c>
      <c r="AW453" s="13" t="s">
        <v>33</v>
      </c>
      <c r="AX453" s="13" t="s">
        <v>87</v>
      </c>
      <c r="AY453" s="247" t="s">
        <v>140</v>
      </c>
    </row>
    <row r="454" s="2" customFormat="1" ht="16.5" customHeight="1">
      <c r="A454" s="38"/>
      <c r="B454" s="39"/>
      <c r="C454" s="259" t="s">
        <v>1198</v>
      </c>
      <c r="D454" s="259" t="s">
        <v>155</v>
      </c>
      <c r="E454" s="260" t="s">
        <v>521</v>
      </c>
      <c r="F454" s="261" t="s">
        <v>522</v>
      </c>
      <c r="G454" s="262" t="s">
        <v>183</v>
      </c>
      <c r="H454" s="263">
        <v>19.100000000000001</v>
      </c>
      <c r="I454" s="264"/>
      <c r="J454" s="265">
        <f>ROUND(I454*H454,2)</f>
        <v>0</v>
      </c>
      <c r="K454" s="261" t="s">
        <v>159</v>
      </c>
      <c r="L454" s="44"/>
      <c r="M454" s="266" t="s">
        <v>1</v>
      </c>
      <c r="N454" s="267" t="s">
        <v>44</v>
      </c>
      <c r="O454" s="91"/>
      <c r="P454" s="228">
        <f>O454*H454</f>
        <v>0</v>
      </c>
      <c r="Q454" s="228">
        <v>0</v>
      </c>
      <c r="R454" s="228">
        <f>Q454*H454</f>
        <v>0</v>
      </c>
      <c r="S454" s="228">
        <v>0</v>
      </c>
      <c r="T454" s="229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30" t="s">
        <v>148</v>
      </c>
      <c r="AT454" s="230" t="s">
        <v>155</v>
      </c>
      <c r="AU454" s="230" t="s">
        <v>89</v>
      </c>
      <c r="AY454" s="17" t="s">
        <v>140</v>
      </c>
      <c r="BE454" s="231">
        <f>IF(N454="základní",J454,0)</f>
        <v>0</v>
      </c>
      <c r="BF454" s="231">
        <f>IF(N454="snížená",J454,0)</f>
        <v>0</v>
      </c>
      <c r="BG454" s="231">
        <f>IF(N454="zákl. přenesená",J454,0)</f>
        <v>0</v>
      </c>
      <c r="BH454" s="231">
        <f>IF(N454="sníž. přenesená",J454,0)</f>
        <v>0</v>
      </c>
      <c r="BI454" s="231">
        <f>IF(N454="nulová",J454,0)</f>
        <v>0</v>
      </c>
      <c r="BJ454" s="17" t="s">
        <v>87</v>
      </c>
      <c r="BK454" s="231">
        <f>ROUND(I454*H454,2)</f>
        <v>0</v>
      </c>
      <c r="BL454" s="17" t="s">
        <v>148</v>
      </c>
      <c r="BM454" s="230" t="s">
        <v>1199</v>
      </c>
    </row>
    <row r="455" s="2" customFormat="1">
      <c r="A455" s="38"/>
      <c r="B455" s="39"/>
      <c r="C455" s="40"/>
      <c r="D455" s="232" t="s">
        <v>150</v>
      </c>
      <c r="E455" s="40"/>
      <c r="F455" s="233" t="s">
        <v>524</v>
      </c>
      <c r="G455" s="40"/>
      <c r="H455" s="40"/>
      <c r="I455" s="234"/>
      <c r="J455" s="40"/>
      <c r="K455" s="40"/>
      <c r="L455" s="44"/>
      <c r="M455" s="235"/>
      <c r="N455" s="236"/>
      <c r="O455" s="91"/>
      <c r="P455" s="91"/>
      <c r="Q455" s="91"/>
      <c r="R455" s="91"/>
      <c r="S455" s="91"/>
      <c r="T455" s="92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150</v>
      </c>
      <c r="AU455" s="17" t="s">
        <v>89</v>
      </c>
    </row>
    <row r="456" s="13" customFormat="1">
      <c r="A456" s="13"/>
      <c r="B456" s="237"/>
      <c r="C456" s="238"/>
      <c r="D456" s="232" t="s">
        <v>151</v>
      </c>
      <c r="E456" s="239" t="s">
        <v>1</v>
      </c>
      <c r="F456" s="240" t="s">
        <v>1200</v>
      </c>
      <c r="G456" s="238"/>
      <c r="H456" s="241">
        <v>19.100000000000001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7" t="s">
        <v>151</v>
      </c>
      <c r="AU456" s="247" t="s">
        <v>89</v>
      </c>
      <c r="AV456" s="13" t="s">
        <v>89</v>
      </c>
      <c r="AW456" s="13" t="s">
        <v>33</v>
      </c>
      <c r="AX456" s="13" t="s">
        <v>87</v>
      </c>
      <c r="AY456" s="247" t="s">
        <v>140</v>
      </c>
    </row>
    <row r="457" s="2" customFormat="1" ht="16.5" customHeight="1">
      <c r="A457" s="38"/>
      <c r="B457" s="39"/>
      <c r="C457" s="259" t="s">
        <v>1201</v>
      </c>
      <c r="D457" s="259" t="s">
        <v>155</v>
      </c>
      <c r="E457" s="260" t="s">
        <v>532</v>
      </c>
      <c r="F457" s="261" t="s">
        <v>533</v>
      </c>
      <c r="G457" s="262" t="s">
        <v>158</v>
      </c>
      <c r="H457" s="263">
        <v>590.5</v>
      </c>
      <c r="I457" s="264"/>
      <c r="J457" s="265">
        <f>ROUND(I457*H457,2)</f>
        <v>0</v>
      </c>
      <c r="K457" s="261" t="s">
        <v>159</v>
      </c>
      <c r="L457" s="44"/>
      <c r="M457" s="266" t="s">
        <v>1</v>
      </c>
      <c r="N457" s="267" t="s">
        <v>44</v>
      </c>
      <c r="O457" s="91"/>
      <c r="P457" s="228">
        <f>O457*H457</f>
        <v>0</v>
      </c>
      <c r="Q457" s="228">
        <v>0</v>
      </c>
      <c r="R457" s="228">
        <f>Q457*H457</f>
        <v>0</v>
      </c>
      <c r="S457" s="228">
        <v>0.02</v>
      </c>
      <c r="T457" s="229">
        <f>S457*H457</f>
        <v>11.810000000000001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30" t="s">
        <v>148</v>
      </c>
      <c r="AT457" s="230" t="s">
        <v>155</v>
      </c>
      <c r="AU457" s="230" t="s">
        <v>89</v>
      </c>
      <c r="AY457" s="17" t="s">
        <v>140</v>
      </c>
      <c r="BE457" s="231">
        <f>IF(N457="základní",J457,0)</f>
        <v>0</v>
      </c>
      <c r="BF457" s="231">
        <f>IF(N457="snížená",J457,0)</f>
        <v>0</v>
      </c>
      <c r="BG457" s="231">
        <f>IF(N457="zákl. přenesená",J457,0)</f>
        <v>0</v>
      </c>
      <c r="BH457" s="231">
        <f>IF(N457="sníž. přenesená",J457,0)</f>
        <v>0</v>
      </c>
      <c r="BI457" s="231">
        <f>IF(N457="nulová",J457,0)</f>
        <v>0</v>
      </c>
      <c r="BJ457" s="17" t="s">
        <v>87</v>
      </c>
      <c r="BK457" s="231">
        <f>ROUND(I457*H457,2)</f>
        <v>0</v>
      </c>
      <c r="BL457" s="17" t="s">
        <v>148</v>
      </c>
      <c r="BM457" s="230" t="s">
        <v>1202</v>
      </c>
    </row>
    <row r="458" s="2" customFormat="1">
      <c r="A458" s="38"/>
      <c r="B458" s="39"/>
      <c r="C458" s="40"/>
      <c r="D458" s="232" t="s">
        <v>150</v>
      </c>
      <c r="E458" s="40"/>
      <c r="F458" s="233" t="s">
        <v>535</v>
      </c>
      <c r="G458" s="40"/>
      <c r="H458" s="40"/>
      <c r="I458" s="234"/>
      <c r="J458" s="40"/>
      <c r="K458" s="40"/>
      <c r="L458" s="44"/>
      <c r="M458" s="235"/>
      <c r="N458" s="236"/>
      <c r="O458" s="91"/>
      <c r="P458" s="91"/>
      <c r="Q458" s="91"/>
      <c r="R458" s="91"/>
      <c r="S458" s="91"/>
      <c r="T458" s="92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150</v>
      </c>
      <c r="AU458" s="17" t="s">
        <v>89</v>
      </c>
    </row>
    <row r="459" s="13" customFormat="1">
      <c r="A459" s="13"/>
      <c r="B459" s="237"/>
      <c r="C459" s="238"/>
      <c r="D459" s="232" t="s">
        <v>151</v>
      </c>
      <c r="E459" s="239" t="s">
        <v>1</v>
      </c>
      <c r="F459" s="240" t="s">
        <v>1102</v>
      </c>
      <c r="G459" s="238"/>
      <c r="H459" s="241">
        <v>590.5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7" t="s">
        <v>151</v>
      </c>
      <c r="AU459" s="247" t="s">
        <v>89</v>
      </c>
      <c r="AV459" s="13" t="s">
        <v>89</v>
      </c>
      <c r="AW459" s="13" t="s">
        <v>33</v>
      </c>
      <c r="AX459" s="13" t="s">
        <v>87</v>
      </c>
      <c r="AY459" s="247" t="s">
        <v>140</v>
      </c>
    </row>
    <row r="460" s="2" customFormat="1" ht="16.5" customHeight="1">
      <c r="A460" s="38"/>
      <c r="B460" s="39"/>
      <c r="C460" s="259" t="s">
        <v>1203</v>
      </c>
      <c r="D460" s="259" t="s">
        <v>155</v>
      </c>
      <c r="E460" s="260" t="s">
        <v>537</v>
      </c>
      <c r="F460" s="261" t="s">
        <v>538</v>
      </c>
      <c r="G460" s="262" t="s">
        <v>227</v>
      </c>
      <c r="H460" s="263">
        <v>2</v>
      </c>
      <c r="I460" s="264"/>
      <c r="J460" s="265">
        <f>ROUND(I460*H460,2)</f>
        <v>0</v>
      </c>
      <c r="K460" s="261" t="s">
        <v>146</v>
      </c>
      <c r="L460" s="44"/>
      <c r="M460" s="266" t="s">
        <v>1</v>
      </c>
      <c r="N460" s="267" t="s">
        <v>44</v>
      </c>
      <c r="O460" s="91"/>
      <c r="P460" s="228">
        <f>O460*H460</f>
        <v>0</v>
      </c>
      <c r="Q460" s="228">
        <v>0</v>
      </c>
      <c r="R460" s="228">
        <f>Q460*H460</f>
        <v>0</v>
      </c>
      <c r="S460" s="228">
        <v>0.082000000000000003</v>
      </c>
      <c r="T460" s="229">
        <f>S460*H460</f>
        <v>0.16400000000000001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30" t="s">
        <v>148</v>
      </c>
      <c r="AT460" s="230" t="s">
        <v>155</v>
      </c>
      <c r="AU460" s="230" t="s">
        <v>89</v>
      </c>
      <c r="AY460" s="17" t="s">
        <v>140</v>
      </c>
      <c r="BE460" s="231">
        <f>IF(N460="základní",J460,0)</f>
        <v>0</v>
      </c>
      <c r="BF460" s="231">
        <f>IF(N460="snížená",J460,0)</f>
        <v>0</v>
      </c>
      <c r="BG460" s="231">
        <f>IF(N460="zákl. přenesená",J460,0)</f>
        <v>0</v>
      </c>
      <c r="BH460" s="231">
        <f>IF(N460="sníž. přenesená",J460,0)</f>
        <v>0</v>
      </c>
      <c r="BI460" s="231">
        <f>IF(N460="nulová",J460,0)</f>
        <v>0</v>
      </c>
      <c r="BJ460" s="17" t="s">
        <v>87</v>
      </c>
      <c r="BK460" s="231">
        <f>ROUND(I460*H460,2)</f>
        <v>0</v>
      </c>
      <c r="BL460" s="17" t="s">
        <v>148</v>
      </c>
      <c r="BM460" s="230" t="s">
        <v>1204</v>
      </c>
    </row>
    <row r="461" s="2" customFormat="1">
      <c r="A461" s="38"/>
      <c r="B461" s="39"/>
      <c r="C461" s="40"/>
      <c r="D461" s="232" t="s">
        <v>150</v>
      </c>
      <c r="E461" s="40"/>
      <c r="F461" s="233" t="s">
        <v>540</v>
      </c>
      <c r="G461" s="40"/>
      <c r="H461" s="40"/>
      <c r="I461" s="234"/>
      <c r="J461" s="40"/>
      <c r="K461" s="40"/>
      <c r="L461" s="44"/>
      <c r="M461" s="235"/>
      <c r="N461" s="236"/>
      <c r="O461" s="91"/>
      <c r="P461" s="91"/>
      <c r="Q461" s="91"/>
      <c r="R461" s="91"/>
      <c r="S461" s="91"/>
      <c r="T461" s="92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150</v>
      </c>
      <c r="AU461" s="17" t="s">
        <v>89</v>
      </c>
    </row>
    <row r="462" s="2" customFormat="1" ht="16.5" customHeight="1">
      <c r="A462" s="38"/>
      <c r="B462" s="39"/>
      <c r="C462" s="259" t="s">
        <v>1205</v>
      </c>
      <c r="D462" s="259" t="s">
        <v>155</v>
      </c>
      <c r="E462" s="260" t="s">
        <v>1206</v>
      </c>
      <c r="F462" s="261" t="s">
        <v>1207</v>
      </c>
      <c r="G462" s="262" t="s">
        <v>183</v>
      </c>
      <c r="H462" s="263">
        <v>4.6079999999999997</v>
      </c>
      <c r="I462" s="264"/>
      <c r="J462" s="265">
        <f>ROUND(I462*H462,2)</f>
        <v>0</v>
      </c>
      <c r="K462" s="261" t="s">
        <v>159</v>
      </c>
      <c r="L462" s="44"/>
      <c r="M462" s="266" t="s">
        <v>1</v>
      </c>
      <c r="N462" s="267" t="s">
        <v>44</v>
      </c>
      <c r="O462" s="91"/>
      <c r="P462" s="228">
        <f>O462*H462</f>
        <v>0</v>
      </c>
      <c r="Q462" s="228">
        <v>0.00048000000000000001</v>
      </c>
      <c r="R462" s="228">
        <f>Q462*H462</f>
        <v>0.0022118400000000001</v>
      </c>
      <c r="S462" s="228">
        <v>0.0080000000000000002</v>
      </c>
      <c r="T462" s="229">
        <f>S462*H462</f>
        <v>0.036864000000000001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30" t="s">
        <v>148</v>
      </c>
      <c r="AT462" s="230" t="s">
        <v>155</v>
      </c>
      <c r="AU462" s="230" t="s">
        <v>89</v>
      </c>
      <c r="AY462" s="17" t="s">
        <v>140</v>
      </c>
      <c r="BE462" s="231">
        <f>IF(N462="základní",J462,0)</f>
        <v>0</v>
      </c>
      <c r="BF462" s="231">
        <f>IF(N462="snížená",J462,0)</f>
        <v>0</v>
      </c>
      <c r="BG462" s="231">
        <f>IF(N462="zákl. přenesená",J462,0)</f>
        <v>0</v>
      </c>
      <c r="BH462" s="231">
        <f>IF(N462="sníž. přenesená",J462,0)</f>
        <v>0</v>
      </c>
      <c r="BI462" s="231">
        <f>IF(N462="nulová",J462,0)</f>
        <v>0</v>
      </c>
      <c r="BJ462" s="17" t="s">
        <v>87</v>
      </c>
      <c r="BK462" s="231">
        <f>ROUND(I462*H462,2)</f>
        <v>0</v>
      </c>
      <c r="BL462" s="17" t="s">
        <v>148</v>
      </c>
      <c r="BM462" s="230" t="s">
        <v>1208</v>
      </c>
    </row>
    <row r="463" s="2" customFormat="1">
      <c r="A463" s="38"/>
      <c r="B463" s="39"/>
      <c r="C463" s="40"/>
      <c r="D463" s="232" t="s">
        <v>150</v>
      </c>
      <c r="E463" s="40"/>
      <c r="F463" s="233" t="s">
        <v>1209</v>
      </c>
      <c r="G463" s="40"/>
      <c r="H463" s="40"/>
      <c r="I463" s="234"/>
      <c r="J463" s="40"/>
      <c r="K463" s="40"/>
      <c r="L463" s="44"/>
      <c r="M463" s="235"/>
      <c r="N463" s="236"/>
      <c r="O463" s="91"/>
      <c r="P463" s="91"/>
      <c r="Q463" s="91"/>
      <c r="R463" s="91"/>
      <c r="S463" s="91"/>
      <c r="T463" s="92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150</v>
      </c>
      <c r="AU463" s="17" t="s">
        <v>89</v>
      </c>
    </row>
    <row r="464" s="13" customFormat="1">
      <c r="A464" s="13"/>
      <c r="B464" s="237"/>
      <c r="C464" s="238"/>
      <c r="D464" s="232" t="s">
        <v>151</v>
      </c>
      <c r="E464" s="239" t="s">
        <v>1</v>
      </c>
      <c r="F464" s="240" t="s">
        <v>1210</v>
      </c>
      <c r="G464" s="238"/>
      <c r="H464" s="241">
        <v>4.6079999999999997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7" t="s">
        <v>151</v>
      </c>
      <c r="AU464" s="247" t="s">
        <v>89</v>
      </c>
      <c r="AV464" s="13" t="s">
        <v>89</v>
      </c>
      <c r="AW464" s="13" t="s">
        <v>33</v>
      </c>
      <c r="AX464" s="13" t="s">
        <v>87</v>
      </c>
      <c r="AY464" s="247" t="s">
        <v>140</v>
      </c>
    </row>
    <row r="465" s="12" customFormat="1" ht="22.8" customHeight="1">
      <c r="A465" s="12"/>
      <c r="B465" s="202"/>
      <c r="C465" s="203"/>
      <c r="D465" s="204" t="s">
        <v>78</v>
      </c>
      <c r="E465" s="216" t="s">
        <v>541</v>
      </c>
      <c r="F465" s="216" t="s">
        <v>542</v>
      </c>
      <c r="G465" s="203"/>
      <c r="H465" s="203"/>
      <c r="I465" s="206"/>
      <c r="J465" s="217">
        <f>BK465</f>
        <v>0</v>
      </c>
      <c r="K465" s="203"/>
      <c r="L465" s="208"/>
      <c r="M465" s="209"/>
      <c r="N465" s="210"/>
      <c r="O465" s="210"/>
      <c r="P465" s="211">
        <f>SUM(P466:P482)</f>
        <v>0</v>
      </c>
      <c r="Q465" s="210"/>
      <c r="R465" s="211">
        <f>SUM(R466:R482)</f>
        <v>0</v>
      </c>
      <c r="S465" s="210"/>
      <c r="T465" s="212">
        <f>SUM(T466:T482)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13" t="s">
        <v>87</v>
      </c>
      <c r="AT465" s="214" t="s">
        <v>78</v>
      </c>
      <c r="AU465" s="214" t="s">
        <v>87</v>
      </c>
      <c r="AY465" s="213" t="s">
        <v>140</v>
      </c>
      <c r="BK465" s="215">
        <f>SUM(BK466:BK482)</f>
        <v>0</v>
      </c>
    </row>
    <row r="466" s="2" customFormat="1" ht="21.75" customHeight="1">
      <c r="A466" s="38"/>
      <c r="B466" s="39"/>
      <c r="C466" s="259" t="s">
        <v>1211</v>
      </c>
      <c r="D466" s="259" t="s">
        <v>155</v>
      </c>
      <c r="E466" s="260" t="s">
        <v>544</v>
      </c>
      <c r="F466" s="261" t="s">
        <v>545</v>
      </c>
      <c r="G466" s="262" t="s">
        <v>145</v>
      </c>
      <c r="H466" s="263">
        <v>242.244</v>
      </c>
      <c r="I466" s="264"/>
      <c r="J466" s="265">
        <f>ROUND(I466*H466,2)</f>
        <v>0</v>
      </c>
      <c r="K466" s="261" t="s">
        <v>265</v>
      </c>
      <c r="L466" s="44"/>
      <c r="M466" s="266" t="s">
        <v>1</v>
      </c>
      <c r="N466" s="267" t="s">
        <v>44</v>
      </c>
      <c r="O466" s="91"/>
      <c r="P466" s="228">
        <f>O466*H466</f>
        <v>0</v>
      </c>
      <c r="Q466" s="228">
        <v>0</v>
      </c>
      <c r="R466" s="228">
        <f>Q466*H466</f>
        <v>0</v>
      </c>
      <c r="S466" s="228">
        <v>0</v>
      </c>
      <c r="T466" s="229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30" t="s">
        <v>148</v>
      </c>
      <c r="AT466" s="230" t="s">
        <v>155</v>
      </c>
      <c r="AU466" s="230" t="s">
        <v>89</v>
      </c>
      <c r="AY466" s="17" t="s">
        <v>140</v>
      </c>
      <c r="BE466" s="231">
        <f>IF(N466="základní",J466,0)</f>
        <v>0</v>
      </c>
      <c r="BF466" s="231">
        <f>IF(N466="snížená",J466,0)</f>
        <v>0</v>
      </c>
      <c r="BG466" s="231">
        <f>IF(N466="zákl. přenesená",J466,0)</f>
        <v>0</v>
      </c>
      <c r="BH466" s="231">
        <f>IF(N466="sníž. přenesená",J466,0)</f>
        <v>0</v>
      </c>
      <c r="BI466" s="231">
        <f>IF(N466="nulová",J466,0)</f>
        <v>0</v>
      </c>
      <c r="BJ466" s="17" t="s">
        <v>87</v>
      </c>
      <c r="BK466" s="231">
        <f>ROUND(I466*H466,2)</f>
        <v>0</v>
      </c>
      <c r="BL466" s="17" t="s">
        <v>148</v>
      </c>
      <c r="BM466" s="230" t="s">
        <v>1212</v>
      </c>
    </row>
    <row r="467" s="2" customFormat="1">
      <c r="A467" s="38"/>
      <c r="B467" s="39"/>
      <c r="C467" s="40"/>
      <c r="D467" s="232" t="s">
        <v>150</v>
      </c>
      <c r="E467" s="40"/>
      <c r="F467" s="233" t="s">
        <v>547</v>
      </c>
      <c r="G467" s="40"/>
      <c r="H467" s="40"/>
      <c r="I467" s="234"/>
      <c r="J467" s="40"/>
      <c r="K467" s="40"/>
      <c r="L467" s="44"/>
      <c r="M467" s="235"/>
      <c r="N467" s="236"/>
      <c r="O467" s="91"/>
      <c r="P467" s="91"/>
      <c r="Q467" s="91"/>
      <c r="R467" s="91"/>
      <c r="S467" s="91"/>
      <c r="T467" s="92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150</v>
      </c>
      <c r="AU467" s="17" t="s">
        <v>89</v>
      </c>
    </row>
    <row r="468" s="2" customFormat="1" ht="16.5" customHeight="1">
      <c r="A468" s="38"/>
      <c r="B468" s="39"/>
      <c r="C468" s="259" t="s">
        <v>1213</v>
      </c>
      <c r="D468" s="259" t="s">
        <v>155</v>
      </c>
      <c r="E468" s="260" t="s">
        <v>549</v>
      </c>
      <c r="F468" s="261" t="s">
        <v>550</v>
      </c>
      <c r="G468" s="262" t="s">
        <v>145</v>
      </c>
      <c r="H468" s="263">
        <v>3391.4160000000002</v>
      </c>
      <c r="I468" s="264"/>
      <c r="J468" s="265">
        <f>ROUND(I468*H468,2)</f>
        <v>0</v>
      </c>
      <c r="K468" s="261" t="s">
        <v>265</v>
      </c>
      <c r="L468" s="44"/>
      <c r="M468" s="266" t="s">
        <v>1</v>
      </c>
      <c r="N468" s="267" t="s">
        <v>44</v>
      </c>
      <c r="O468" s="91"/>
      <c r="P468" s="228">
        <f>O468*H468</f>
        <v>0</v>
      </c>
      <c r="Q468" s="228">
        <v>0</v>
      </c>
      <c r="R468" s="228">
        <f>Q468*H468</f>
        <v>0</v>
      </c>
      <c r="S468" s="228">
        <v>0</v>
      </c>
      <c r="T468" s="229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30" t="s">
        <v>148</v>
      </c>
      <c r="AT468" s="230" t="s">
        <v>155</v>
      </c>
      <c r="AU468" s="230" t="s">
        <v>89</v>
      </c>
      <c r="AY468" s="17" t="s">
        <v>140</v>
      </c>
      <c r="BE468" s="231">
        <f>IF(N468="základní",J468,0)</f>
        <v>0</v>
      </c>
      <c r="BF468" s="231">
        <f>IF(N468="snížená",J468,0)</f>
        <v>0</v>
      </c>
      <c r="BG468" s="231">
        <f>IF(N468="zákl. přenesená",J468,0)</f>
        <v>0</v>
      </c>
      <c r="BH468" s="231">
        <f>IF(N468="sníž. přenesená",J468,0)</f>
        <v>0</v>
      </c>
      <c r="BI468" s="231">
        <f>IF(N468="nulová",J468,0)</f>
        <v>0</v>
      </c>
      <c r="BJ468" s="17" t="s">
        <v>87</v>
      </c>
      <c r="BK468" s="231">
        <f>ROUND(I468*H468,2)</f>
        <v>0</v>
      </c>
      <c r="BL468" s="17" t="s">
        <v>148</v>
      </c>
      <c r="BM468" s="230" t="s">
        <v>1214</v>
      </c>
    </row>
    <row r="469" s="2" customFormat="1">
      <c r="A469" s="38"/>
      <c r="B469" s="39"/>
      <c r="C469" s="40"/>
      <c r="D469" s="232" t="s">
        <v>150</v>
      </c>
      <c r="E469" s="40"/>
      <c r="F469" s="233" t="s">
        <v>552</v>
      </c>
      <c r="G469" s="40"/>
      <c r="H469" s="40"/>
      <c r="I469" s="234"/>
      <c r="J469" s="40"/>
      <c r="K469" s="40"/>
      <c r="L469" s="44"/>
      <c r="M469" s="235"/>
      <c r="N469" s="236"/>
      <c r="O469" s="91"/>
      <c r="P469" s="91"/>
      <c r="Q469" s="91"/>
      <c r="R469" s="91"/>
      <c r="S469" s="91"/>
      <c r="T469" s="92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150</v>
      </c>
      <c r="AU469" s="17" t="s">
        <v>89</v>
      </c>
    </row>
    <row r="470" s="13" customFormat="1">
      <c r="A470" s="13"/>
      <c r="B470" s="237"/>
      <c r="C470" s="238"/>
      <c r="D470" s="232" t="s">
        <v>151</v>
      </c>
      <c r="E470" s="238"/>
      <c r="F470" s="240" t="s">
        <v>1215</v>
      </c>
      <c r="G470" s="238"/>
      <c r="H470" s="241">
        <v>3391.4160000000002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7" t="s">
        <v>151</v>
      </c>
      <c r="AU470" s="247" t="s">
        <v>89</v>
      </c>
      <c r="AV470" s="13" t="s">
        <v>89</v>
      </c>
      <c r="AW470" s="13" t="s">
        <v>4</v>
      </c>
      <c r="AX470" s="13" t="s">
        <v>87</v>
      </c>
      <c r="AY470" s="247" t="s">
        <v>140</v>
      </c>
    </row>
    <row r="471" s="2" customFormat="1" ht="21.75" customHeight="1">
      <c r="A471" s="38"/>
      <c r="B471" s="39"/>
      <c r="C471" s="259" t="s">
        <v>1216</v>
      </c>
      <c r="D471" s="259" t="s">
        <v>155</v>
      </c>
      <c r="E471" s="260" t="s">
        <v>555</v>
      </c>
      <c r="F471" s="261" t="s">
        <v>556</v>
      </c>
      <c r="G471" s="262" t="s">
        <v>145</v>
      </c>
      <c r="H471" s="263">
        <v>118.7</v>
      </c>
      <c r="I471" s="264"/>
      <c r="J471" s="265">
        <f>ROUND(I471*H471,2)</f>
        <v>0</v>
      </c>
      <c r="K471" s="261" t="s">
        <v>146</v>
      </c>
      <c r="L471" s="44"/>
      <c r="M471" s="266" t="s">
        <v>1</v>
      </c>
      <c r="N471" s="267" t="s">
        <v>44</v>
      </c>
      <c r="O471" s="91"/>
      <c r="P471" s="228">
        <f>O471*H471</f>
        <v>0</v>
      </c>
      <c r="Q471" s="228">
        <v>0</v>
      </c>
      <c r="R471" s="228">
        <f>Q471*H471</f>
        <v>0</v>
      </c>
      <c r="S471" s="228">
        <v>0</v>
      </c>
      <c r="T471" s="229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30" t="s">
        <v>148</v>
      </c>
      <c r="AT471" s="230" t="s">
        <v>155</v>
      </c>
      <c r="AU471" s="230" t="s">
        <v>89</v>
      </c>
      <c r="AY471" s="17" t="s">
        <v>140</v>
      </c>
      <c r="BE471" s="231">
        <f>IF(N471="základní",J471,0)</f>
        <v>0</v>
      </c>
      <c r="BF471" s="231">
        <f>IF(N471="snížená",J471,0)</f>
        <v>0</v>
      </c>
      <c r="BG471" s="231">
        <f>IF(N471="zákl. přenesená",J471,0)</f>
        <v>0</v>
      </c>
      <c r="BH471" s="231">
        <f>IF(N471="sníž. přenesená",J471,0)</f>
        <v>0</v>
      </c>
      <c r="BI471" s="231">
        <f>IF(N471="nulová",J471,0)</f>
        <v>0</v>
      </c>
      <c r="BJ471" s="17" t="s">
        <v>87</v>
      </c>
      <c r="BK471" s="231">
        <f>ROUND(I471*H471,2)</f>
        <v>0</v>
      </c>
      <c r="BL471" s="17" t="s">
        <v>148</v>
      </c>
      <c r="BM471" s="230" t="s">
        <v>1217</v>
      </c>
    </row>
    <row r="472" s="2" customFormat="1">
      <c r="A472" s="38"/>
      <c r="B472" s="39"/>
      <c r="C472" s="40"/>
      <c r="D472" s="232" t="s">
        <v>150</v>
      </c>
      <c r="E472" s="40"/>
      <c r="F472" s="233" t="s">
        <v>558</v>
      </c>
      <c r="G472" s="40"/>
      <c r="H472" s="40"/>
      <c r="I472" s="234"/>
      <c r="J472" s="40"/>
      <c r="K472" s="40"/>
      <c r="L472" s="44"/>
      <c r="M472" s="235"/>
      <c r="N472" s="236"/>
      <c r="O472" s="91"/>
      <c r="P472" s="91"/>
      <c r="Q472" s="91"/>
      <c r="R472" s="91"/>
      <c r="S472" s="91"/>
      <c r="T472" s="92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150</v>
      </c>
      <c r="AU472" s="17" t="s">
        <v>89</v>
      </c>
    </row>
    <row r="473" s="13" customFormat="1">
      <c r="A473" s="13"/>
      <c r="B473" s="237"/>
      <c r="C473" s="238"/>
      <c r="D473" s="232" t="s">
        <v>151</v>
      </c>
      <c r="E473" s="239" t="s">
        <v>1</v>
      </c>
      <c r="F473" s="240" t="s">
        <v>1218</v>
      </c>
      <c r="G473" s="238"/>
      <c r="H473" s="241">
        <v>118.7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7" t="s">
        <v>151</v>
      </c>
      <c r="AU473" s="247" t="s">
        <v>89</v>
      </c>
      <c r="AV473" s="13" t="s">
        <v>89</v>
      </c>
      <c r="AW473" s="13" t="s">
        <v>33</v>
      </c>
      <c r="AX473" s="13" t="s">
        <v>87</v>
      </c>
      <c r="AY473" s="247" t="s">
        <v>140</v>
      </c>
    </row>
    <row r="474" s="2" customFormat="1">
      <c r="A474" s="38"/>
      <c r="B474" s="39"/>
      <c r="C474" s="259" t="s">
        <v>1219</v>
      </c>
      <c r="D474" s="259" t="s">
        <v>155</v>
      </c>
      <c r="E474" s="260" t="s">
        <v>561</v>
      </c>
      <c r="F474" s="261" t="s">
        <v>562</v>
      </c>
      <c r="G474" s="262" t="s">
        <v>145</v>
      </c>
      <c r="H474" s="263">
        <v>-60</v>
      </c>
      <c r="I474" s="264"/>
      <c r="J474" s="265">
        <f>ROUND(I474*H474,2)</f>
        <v>0</v>
      </c>
      <c r="K474" s="261" t="s">
        <v>1</v>
      </c>
      <c r="L474" s="44"/>
      <c r="M474" s="266" t="s">
        <v>1</v>
      </c>
      <c r="N474" s="267" t="s">
        <v>44</v>
      </c>
      <c r="O474" s="91"/>
      <c r="P474" s="228">
        <f>O474*H474</f>
        <v>0</v>
      </c>
      <c r="Q474" s="228">
        <v>0</v>
      </c>
      <c r="R474" s="228">
        <f>Q474*H474</f>
        <v>0</v>
      </c>
      <c r="S474" s="228">
        <v>0</v>
      </c>
      <c r="T474" s="229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30" t="s">
        <v>148</v>
      </c>
      <c r="AT474" s="230" t="s">
        <v>155</v>
      </c>
      <c r="AU474" s="230" t="s">
        <v>89</v>
      </c>
      <c r="AY474" s="17" t="s">
        <v>140</v>
      </c>
      <c r="BE474" s="231">
        <f>IF(N474="základní",J474,0)</f>
        <v>0</v>
      </c>
      <c r="BF474" s="231">
        <f>IF(N474="snížená",J474,0)</f>
        <v>0</v>
      </c>
      <c r="BG474" s="231">
        <f>IF(N474="zákl. přenesená",J474,0)</f>
        <v>0</v>
      </c>
      <c r="BH474" s="231">
        <f>IF(N474="sníž. přenesená",J474,0)</f>
        <v>0</v>
      </c>
      <c r="BI474" s="231">
        <f>IF(N474="nulová",J474,0)</f>
        <v>0</v>
      </c>
      <c r="BJ474" s="17" t="s">
        <v>87</v>
      </c>
      <c r="BK474" s="231">
        <f>ROUND(I474*H474,2)</f>
        <v>0</v>
      </c>
      <c r="BL474" s="17" t="s">
        <v>148</v>
      </c>
      <c r="BM474" s="230" t="s">
        <v>1220</v>
      </c>
    </row>
    <row r="475" s="2" customFormat="1">
      <c r="A475" s="38"/>
      <c r="B475" s="39"/>
      <c r="C475" s="40"/>
      <c r="D475" s="232" t="s">
        <v>150</v>
      </c>
      <c r="E475" s="40"/>
      <c r="F475" s="233" t="s">
        <v>562</v>
      </c>
      <c r="G475" s="40"/>
      <c r="H475" s="40"/>
      <c r="I475" s="234"/>
      <c r="J475" s="40"/>
      <c r="K475" s="40"/>
      <c r="L475" s="44"/>
      <c r="M475" s="235"/>
      <c r="N475" s="236"/>
      <c r="O475" s="91"/>
      <c r="P475" s="91"/>
      <c r="Q475" s="91"/>
      <c r="R475" s="91"/>
      <c r="S475" s="91"/>
      <c r="T475" s="92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150</v>
      </c>
      <c r="AU475" s="17" t="s">
        <v>89</v>
      </c>
    </row>
    <row r="476" s="13" customFormat="1">
      <c r="A476" s="13"/>
      <c r="B476" s="237"/>
      <c r="C476" s="238"/>
      <c r="D476" s="232" t="s">
        <v>151</v>
      </c>
      <c r="E476" s="239" t="s">
        <v>1</v>
      </c>
      <c r="F476" s="240" t="s">
        <v>1221</v>
      </c>
      <c r="G476" s="238"/>
      <c r="H476" s="241">
        <v>-60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7" t="s">
        <v>151</v>
      </c>
      <c r="AU476" s="247" t="s">
        <v>89</v>
      </c>
      <c r="AV476" s="13" t="s">
        <v>89</v>
      </c>
      <c r="AW476" s="13" t="s">
        <v>33</v>
      </c>
      <c r="AX476" s="13" t="s">
        <v>87</v>
      </c>
      <c r="AY476" s="247" t="s">
        <v>140</v>
      </c>
    </row>
    <row r="477" s="2" customFormat="1">
      <c r="A477" s="38"/>
      <c r="B477" s="39"/>
      <c r="C477" s="259" t="s">
        <v>1222</v>
      </c>
      <c r="D477" s="259" t="s">
        <v>155</v>
      </c>
      <c r="E477" s="260" t="s">
        <v>566</v>
      </c>
      <c r="F477" s="261" t="s">
        <v>567</v>
      </c>
      <c r="G477" s="262" t="s">
        <v>145</v>
      </c>
      <c r="H477" s="263">
        <v>52.5</v>
      </c>
      <c r="I477" s="264"/>
      <c r="J477" s="265">
        <f>ROUND(I477*H477,2)</f>
        <v>0</v>
      </c>
      <c r="K477" s="261" t="s">
        <v>159</v>
      </c>
      <c r="L477" s="44"/>
      <c r="M477" s="266" t="s">
        <v>1</v>
      </c>
      <c r="N477" s="267" t="s">
        <v>44</v>
      </c>
      <c r="O477" s="91"/>
      <c r="P477" s="228">
        <f>O477*H477</f>
        <v>0</v>
      </c>
      <c r="Q477" s="228">
        <v>0</v>
      </c>
      <c r="R477" s="228">
        <f>Q477*H477</f>
        <v>0</v>
      </c>
      <c r="S477" s="228">
        <v>0</v>
      </c>
      <c r="T477" s="229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30" t="s">
        <v>148</v>
      </c>
      <c r="AT477" s="230" t="s">
        <v>155</v>
      </c>
      <c r="AU477" s="230" t="s">
        <v>89</v>
      </c>
      <c r="AY477" s="17" t="s">
        <v>140</v>
      </c>
      <c r="BE477" s="231">
        <f>IF(N477="základní",J477,0)</f>
        <v>0</v>
      </c>
      <c r="BF477" s="231">
        <f>IF(N477="snížená",J477,0)</f>
        <v>0</v>
      </c>
      <c r="BG477" s="231">
        <f>IF(N477="zákl. přenesená",J477,0)</f>
        <v>0</v>
      </c>
      <c r="BH477" s="231">
        <f>IF(N477="sníž. přenesená",J477,0)</f>
        <v>0</v>
      </c>
      <c r="BI477" s="231">
        <f>IF(N477="nulová",J477,0)</f>
        <v>0</v>
      </c>
      <c r="BJ477" s="17" t="s">
        <v>87</v>
      </c>
      <c r="BK477" s="231">
        <f>ROUND(I477*H477,2)</f>
        <v>0</v>
      </c>
      <c r="BL477" s="17" t="s">
        <v>148</v>
      </c>
      <c r="BM477" s="230" t="s">
        <v>1223</v>
      </c>
    </row>
    <row r="478" s="2" customFormat="1">
      <c r="A478" s="38"/>
      <c r="B478" s="39"/>
      <c r="C478" s="40"/>
      <c r="D478" s="232" t="s">
        <v>150</v>
      </c>
      <c r="E478" s="40"/>
      <c r="F478" s="233" t="s">
        <v>569</v>
      </c>
      <c r="G478" s="40"/>
      <c r="H478" s="40"/>
      <c r="I478" s="234"/>
      <c r="J478" s="40"/>
      <c r="K478" s="40"/>
      <c r="L478" s="44"/>
      <c r="M478" s="235"/>
      <c r="N478" s="236"/>
      <c r="O478" s="91"/>
      <c r="P478" s="91"/>
      <c r="Q478" s="91"/>
      <c r="R478" s="91"/>
      <c r="S478" s="91"/>
      <c r="T478" s="92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150</v>
      </c>
      <c r="AU478" s="17" t="s">
        <v>89</v>
      </c>
    </row>
    <row r="479" s="13" customFormat="1">
      <c r="A479" s="13"/>
      <c r="B479" s="237"/>
      <c r="C479" s="238"/>
      <c r="D479" s="232" t="s">
        <v>151</v>
      </c>
      <c r="E479" s="239" t="s">
        <v>1</v>
      </c>
      <c r="F479" s="240" t="s">
        <v>1224</v>
      </c>
      <c r="G479" s="238"/>
      <c r="H479" s="241">
        <v>52.5</v>
      </c>
      <c r="I479" s="242"/>
      <c r="J479" s="238"/>
      <c r="K479" s="238"/>
      <c r="L479" s="243"/>
      <c r="M479" s="244"/>
      <c r="N479" s="245"/>
      <c r="O479" s="245"/>
      <c r="P479" s="245"/>
      <c r="Q479" s="245"/>
      <c r="R479" s="245"/>
      <c r="S479" s="245"/>
      <c r="T479" s="24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7" t="s">
        <v>151</v>
      </c>
      <c r="AU479" s="247" t="s">
        <v>89</v>
      </c>
      <c r="AV479" s="13" t="s">
        <v>89</v>
      </c>
      <c r="AW479" s="13" t="s">
        <v>33</v>
      </c>
      <c r="AX479" s="13" t="s">
        <v>87</v>
      </c>
      <c r="AY479" s="247" t="s">
        <v>140</v>
      </c>
    </row>
    <row r="480" s="2" customFormat="1">
      <c r="A480" s="38"/>
      <c r="B480" s="39"/>
      <c r="C480" s="259" t="s">
        <v>1225</v>
      </c>
      <c r="D480" s="259" t="s">
        <v>155</v>
      </c>
      <c r="E480" s="260" t="s">
        <v>571</v>
      </c>
      <c r="F480" s="261" t="s">
        <v>572</v>
      </c>
      <c r="G480" s="262" t="s">
        <v>145</v>
      </c>
      <c r="H480" s="263">
        <v>11</v>
      </c>
      <c r="I480" s="264"/>
      <c r="J480" s="265">
        <f>ROUND(I480*H480,2)</f>
        <v>0</v>
      </c>
      <c r="K480" s="261" t="s">
        <v>159</v>
      </c>
      <c r="L480" s="44"/>
      <c r="M480" s="266" t="s">
        <v>1</v>
      </c>
      <c r="N480" s="267" t="s">
        <v>44</v>
      </c>
      <c r="O480" s="91"/>
      <c r="P480" s="228">
        <f>O480*H480</f>
        <v>0</v>
      </c>
      <c r="Q480" s="228">
        <v>0</v>
      </c>
      <c r="R480" s="228">
        <f>Q480*H480</f>
        <v>0</v>
      </c>
      <c r="S480" s="228">
        <v>0</v>
      </c>
      <c r="T480" s="229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30" t="s">
        <v>148</v>
      </c>
      <c r="AT480" s="230" t="s">
        <v>155</v>
      </c>
      <c r="AU480" s="230" t="s">
        <v>89</v>
      </c>
      <c r="AY480" s="17" t="s">
        <v>140</v>
      </c>
      <c r="BE480" s="231">
        <f>IF(N480="základní",J480,0)</f>
        <v>0</v>
      </c>
      <c r="BF480" s="231">
        <f>IF(N480="snížená",J480,0)</f>
        <v>0</v>
      </c>
      <c r="BG480" s="231">
        <f>IF(N480="zákl. přenesená",J480,0)</f>
        <v>0</v>
      </c>
      <c r="BH480" s="231">
        <f>IF(N480="sníž. přenesená",J480,0)</f>
        <v>0</v>
      </c>
      <c r="BI480" s="231">
        <f>IF(N480="nulová",J480,0)</f>
        <v>0</v>
      </c>
      <c r="BJ480" s="17" t="s">
        <v>87</v>
      </c>
      <c r="BK480" s="231">
        <f>ROUND(I480*H480,2)</f>
        <v>0</v>
      </c>
      <c r="BL480" s="17" t="s">
        <v>148</v>
      </c>
      <c r="BM480" s="230" t="s">
        <v>1226</v>
      </c>
    </row>
    <row r="481" s="2" customFormat="1">
      <c r="A481" s="38"/>
      <c r="B481" s="39"/>
      <c r="C481" s="40"/>
      <c r="D481" s="232" t="s">
        <v>150</v>
      </c>
      <c r="E481" s="40"/>
      <c r="F481" s="233" t="s">
        <v>572</v>
      </c>
      <c r="G481" s="40"/>
      <c r="H481" s="40"/>
      <c r="I481" s="234"/>
      <c r="J481" s="40"/>
      <c r="K481" s="40"/>
      <c r="L481" s="44"/>
      <c r="M481" s="235"/>
      <c r="N481" s="236"/>
      <c r="O481" s="91"/>
      <c r="P481" s="91"/>
      <c r="Q481" s="91"/>
      <c r="R481" s="91"/>
      <c r="S481" s="91"/>
      <c r="T481" s="92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150</v>
      </c>
      <c r="AU481" s="17" t="s">
        <v>89</v>
      </c>
    </row>
    <row r="482" s="13" customFormat="1">
      <c r="A482" s="13"/>
      <c r="B482" s="237"/>
      <c r="C482" s="238"/>
      <c r="D482" s="232" t="s">
        <v>151</v>
      </c>
      <c r="E482" s="239" t="s">
        <v>1</v>
      </c>
      <c r="F482" s="240" t="s">
        <v>1227</v>
      </c>
      <c r="G482" s="238"/>
      <c r="H482" s="241">
        <v>11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7" t="s">
        <v>151</v>
      </c>
      <c r="AU482" s="247" t="s">
        <v>89</v>
      </c>
      <c r="AV482" s="13" t="s">
        <v>89</v>
      </c>
      <c r="AW482" s="13" t="s">
        <v>33</v>
      </c>
      <c r="AX482" s="13" t="s">
        <v>87</v>
      </c>
      <c r="AY482" s="247" t="s">
        <v>140</v>
      </c>
    </row>
    <row r="483" s="12" customFormat="1" ht="22.8" customHeight="1">
      <c r="A483" s="12"/>
      <c r="B483" s="202"/>
      <c r="C483" s="203"/>
      <c r="D483" s="204" t="s">
        <v>78</v>
      </c>
      <c r="E483" s="216" t="s">
        <v>575</v>
      </c>
      <c r="F483" s="216" t="s">
        <v>576</v>
      </c>
      <c r="G483" s="203"/>
      <c r="H483" s="203"/>
      <c r="I483" s="206"/>
      <c r="J483" s="217">
        <f>BK483</f>
        <v>0</v>
      </c>
      <c r="K483" s="203"/>
      <c r="L483" s="208"/>
      <c r="M483" s="209"/>
      <c r="N483" s="210"/>
      <c r="O483" s="210"/>
      <c r="P483" s="211">
        <f>SUM(P484:P485)</f>
        <v>0</v>
      </c>
      <c r="Q483" s="210"/>
      <c r="R483" s="211">
        <f>SUM(R484:R485)</f>
        <v>0</v>
      </c>
      <c r="S483" s="210"/>
      <c r="T483" s="212">
        <f>SUM(T484:T485)</f>
        <v>0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13" t="s">
        <v>87</v>
      </c>
      <c r="AT483" s="214" t="s">
        <v>78</v>
      </c>
      <c r="AU483" s="214" t="s">
        <v>87</v>
      </c>
      <c r="AY483" s="213" t="s">
        <v>140</v>
      </c>
      <c r="BK483" s="215">
        <f>SUM(BK484:BK485)</f>
        <v>0</v>
      </c>
    </row>
    <row r="484" s="2" customFormat="1" ht="21.75" customHeight="1">
      <c r="A484" s="38"/>
      <c r="B484" s="39"/>
      <c r="C484" s="259" t="s">
        <v>1228</v>
      </c>
      <c r="D484" s="259" t="s">
        <v>155</v>
      </c>
      <c r="E484" s="260" t="s">
        <v>578</v>
      </c>
      <c r="F484" s="261" t="s">
        <v>579</v>
      </c>
      <c r="G484" s="262" t="s">
        <v>145</v>
      </c>
      <c r="H484" s="263">
        <v>560.46000000000004</v>
      </c>
      <c r="I484" s="264"/>
      <c r="J484" s="265">
        <f>ROUND(I484*H484,2)</f>
        <v>0</v>
      </c>
      <c r="K484" s="261" t="s">
        <v>159</v>
      </c>
      <c r="L484" s="44"/>
      <c r="M484" s="266" t="s">
        <v>1</v>
      </c>
      <c r="N484" s="267" t="s">
        <v>44</v>
      </c>
      <c r="O484" s="91"/>
      <c r="P484" s="228">
        <f>O484*H484</f>
        <v>0</v>
      </c>
      <c r="Q484" s="228">
        <v>0</v>
      </c>
      <c r="R484" s="228">
        <f>Q484*H484</f>
        <v>0</v>
      </c>
      <c r="S484" s="228">
        <v>0</v>
      </c>
      <c r="T484" s="229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30" t="s">
        <v>148</v>
      </c>
      <c r="AT484" s="230" t="s">
        <v>155</v>
      </c>
      <c r="AU484" s="230" t="s">
        <v>89</v>
      </c>
      <c r="AY484" s="17" t="s">
        <v>140</v>
      </c>
      <c r="BE484" s="231">
        <f>IF(N484="základní",J484,0)</f>
        <v>0</v>
      </c>
      <c r="BF484" s="231">
        <f>IF(N484="snížená",J484,0)</f>
        <v>0</v>
      </c>
      <c r="BG484" s="231">
        <f>IF(N484="zákl. přenesená",J484,0)</f>
        <v>0</v>
      </c>
      <c r="BH484" s="231">
        <f>IF(N484="sníž. přenesená",J484,0)</f>
        <v>0</v>
      </c>
      <c r="BI484" s="231">
        <f>IF(N484="nulová",J484,0)</f>
        <v>0</v>
      </c>
      <c r="BJ484" s="17" t="s">
        <v>87</v>
      </c>
      <c r="BK484" s="231">
        <f>ROUND(I484*H484,2)</f>
        <v>0</v>
      </c>
      <c r="BL484" s="17" t="s">
        <v>148</v>
      </c>
      <c r="BM484" s="230" t="s">
        <v>1229</v>
      </c>
    </row>
    <row r="485" s="2" customFormat="1">
      <c r="A485" s="38"/>
      <c r="B485" s="39"/>
      <c r="C485" s="40"/>
      <c r="D485" s="232" t="s">
        <v>150</v>
      </c>
      <c r="E485" s="40"/>
      <c r="F485" s="233" t="s">
        <v>581</v>
      </c>
      <c r="G485" s="40"/>
      <c r="H485" s="40"/>
      <c r="I485" s="234"/>
      <c r="J485" s="40"/>
      <c r="K485" s="40"/>
      <c r="L485" s="44"/>
      <c r="M485" s="235"/>
      <c r="N485" s="236"/>
      <c r="O485" s="91"/>
      <c r="P485" s="91"/>
      <c r="Q485" s="91"/>
      <c r="R485" s="91"/>
      <c r="S485" s="91"/>
      <c r="T485" s="92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7" t="s">
        <v>150</v>
      </c>
      <c r="AU485" s="17" t="s">
        <v>89</v>
      </c>
    </row>
    <row r="486" s="12" customFormat="1" ht="25.92" customHeight="1">
      <c r="A486" s="12"/>
      <c r="B486" s="202"/>
      <c r="C486" s="203"/>
      <c r="D486" s="204" t="s">
        <v>78</v>
      </c>
      <c r="E486" s="205" t="s">
        <v>1230</v>
      </c>
      <c r="F486" s="205" t="s">
        <v>1231</v>
      </c>
      <c r="G486" s="203"/>
      <c r="H486" s="203"/>
      <c r="I486" s="206"/>
      <c r="J486" s="207">
        <f>BK486</f>
        <v>0</v>
      </c>
      <c r="K486" s="203"/>
      <c r="L486" s="208"/>
      <c r="M486" s="209"/>
      <c r="N486" s="210"/>
      <c r="O486" s="210"/>
      <c r="P486" s="211">
        <f>P487+P494</f>
        <v>0</v>
      </c>
      <c r="Q486" s="210"/>
      <c r="R486" s="211">
        <f>R487+R494</f>
        <v>1.9089814000000001</v>
      </c>
      <c r="S486" s="210"/>
      <c r="T486" s="212">
        <f>T487+T494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13" t="s">
        <v>89</v>
      </c>
      <c r="AT486" s="214" t="s">
        <v>78</v>
      </c>
      <c r="AU486" s="214" t="s">
        <v>79</v>
      </c>
      <c r="AY486" s="213" t="s">
        <v>140</v>
      </c>
      <c r="BK486" s="215">
        <f>BK487+BK494</f>
        <v>0</v>
      </c>
    </row>
    <row r="487" s="12" customFormat="1" ht="22.8" customHeight="1">
      <c r="A487" s="12"/>
      <c r="B487" s="202"/>
      <c r="C487" s="203"/>
      <c r="D487" s="204" t="s">
        <v>78</v>
      </c>
      <c r="E487" s="216" t="s">
        <v>1232</v>
      </c>
      <c r="F487" s="216" t="s">
        <v>1233</v>
      </c>
      <c r="G487" s="203"/>
      <c r="H487" s="203"/>
      <c r="I487" s="206"/>
      <c r="J487" s="217">
        <f>BK487</f>
        <v>0</v>
      </c>
      <c r="K487" s="203"/>
      <c r="L487" s="208"/>
      <c r="M487" s="209"/>
      <c r="N487" s="210"/>
      <c r="O487" s="210"/>
      <c r="P487" s="211">
        <f>SUM(P488:P493)</f>
        <v>0</v>
      </c>
      <c r="Q487" s="210"/>
      <c r="R487" s="211">
        <f>SUM(R488:R493)</f>
        <v>0.016048999999999997</v>
      </c>
      <c r="S487" s="210"/>
      <c r="T487" s="212">
        <f>SUM(T488:T493)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13" t="s">
        <v>89</v>
      </c>
      <c r="AT487" s="214" t="s">
        <v>78</v>
      </c>
      <c r="AU487" s="214" t="s">
        <v>87</v>
      </c>
      <c r="AY487" s="213" t="s">
        <v>140</v>
      </c>
      <c r="BK487" s="215">
        <f>SUM(BK488:BK493)</f>
        <v>0</v>
      </c>
    </row>
    <row r="488" s="2" customFormat="1" ht="16.5" customHeight="1">
      <c r="A488" s="38"/>
      <c r="B488" s="39"/>
      <c r="C488" s="259" t="s">
        <v>1234</v>
      </c>
      <c r="D488" s="259" t="s">
        <v>155</v>
      </c>
      <c r="E488" s="260" t="s">
        <v>1235</v>
      </c>
      <c r="F488" s="261" t="s">
        <v>1236</v>
      </c>
      <c r="G488" s="262" t="s">
        <v>158</v>
      </c>
      <c r="H488" s="263">
        <v>39.5</v>
      </c>
      <c r="I488" s="264"/>
      <c r="J488" s="265">
        <f>ROUND(I488*H488,2)</f>
        <v>0</v>
      </c>
      <c r="K488" s="261" t="s">
        <v>159</v>
      </c>
      <c r="L488" s="44"/>
      <c r="M488" s="266" t="s">
        <v>1</v>
      </c>
      <c r="N488" s="267" t="s">
        <v>44</v>
      </c>
      <c r="O488" s="91"/>
      <c r="P488" s="228">
        <f>O488*H488</f>
        <v>0</v>
      </c>
      <c r="Q488" s="228">
        <v>4.0000000000000003E-05</v>
      </c>
      <c r="R488" s="228">
        <f>Q488*H488</f>
        <v>0.00158</v>
      </c>
      <c r="S488" s="228">
        <v>0</v>
      </c>
      <c r="T488" s="229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30" t="s">
        <v>242</v>
      </c>
      <c r="AT488" s="230" t="s">
        <v>155</v>
      </c>
      <c r="AU488" s="230" t="s">
        <v>89</v>
      </c>
      <c r="AY488" s="17" t="s">
        <v>140</v>
      </c>
      <c r="BE488" s="231">
        <f>IF(N488="základní",J488,0)</f>
        <v>0</v>
      </c>
      <c r="BF488" s="231">
        <f>IF(N488="snížená",J488,0)</f>
        <v>0</v>
      </c>
      <c r="BG488" s="231">
        <f>IF(N488="zákl. přenesená",J488,0)</f>
        <v>0</v>
      </c>
      <c r="BH488" s="231">
        <f>IF(N488="sníž. přenesená",J488,0)</f>
        <v>0</v>
      </c>
      <c r="BI488" s="231">
        <f>IF(N488="nulová",J488,0)</f>
        <v>0</v>
      </c>
      <c r="BJ488" s="17" t="s">
        <v>87</v>
      </c>
      <c r="BK488" s="231">
        <f>ROUND(I488*H488,2)</f>
        <v>0</v>
      </c>
      <c r="BL488" s="17" t="s">
        <v>242</v>
      </c>
      <c r="BM488" s="230" t="s">
        <v>1237</v>
      </c>
    </row>
    <row r="489" s="2" customFormat="1">
      <c r="A489" s="38"/>
      <c r="B489" s="39"/>
      <c r="C489" s="40"/>
      <c r="D489" s="232" t="s">
        <v>150</v>
      </c>
      <c r="E489" s="40"/>
      <c r="F489" s="233" t="s">
        <v>1238</v>
      </c>
      <c r="G489" s="40"/>
      <c r="H489" s="40"/>
      <c r="I489" s="234"/>
      <c r="J489" s="40"/>
      <c r="K489" s="40"/>
      <c r="L489" s="44"/>
      <c r="M489" s="235"/>
      <c r="N489" s="236"/>
      <c r="O489" s="91"/>
      <c r="P489" s="91"/>
      <c r="Q489" s="91"/>
      <c r="R489" s="91"/>
      <c r="S489" s="91"/>
      <c r="T489" s="92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150</v>
      </c>
      <c r="AU489" s="17" t="s">
        <v>89</v>
      </c>
    </row>
    <row r="490" s="13" customFormat="1">
      <c r="A490" s="13"/>
      <c r="B490" s="237"/>
      <c r="C490" s="238"/>
      <c r="D490" s="232" t="s">
        <v>151</v>
      </c>
      <c r="E490" s="239" t="s">
        <v>1</v>
      </c>
      <c r="F490" s="240" t="s">
        <v>1050</v>
      </c>
      <c r="G490" s="238"/>
      <c r="H490" s="241">
        <v>39.5</v>
      </c>
      <c r="I490" s="242"/>
      <c r="J490" s="238"/>
      <c r="K490" s="238"/>
      <c r="L490" s="243"/>
      <c r="M490" s="244"/>
      <c r="N490" s="245"/>
      <c r="O490" s="245"/>
      <c r="P490" s="245"/>
      <c r="Q490" s="245"/>
      <c r="R490" s="245"/>
      <c r="S490" s="245"/>
      <c r="T490" s="246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7" t="s">
        <v>151</v>
      </c>
      <c r="AU490" s="247" t="s">
        <v>89</v>
      </c>
      <c r="AV490" s="13" t="s">
        <v>89</v>
      </c>
      <c r="AW490" s="13" t="s">
        <v>33</v>
      </c>
      <c r="AX490" s="13" t="s">
        <v>87</v>
      </c>
      <c r="AY490" s="247" t="s">
        <v>140</v>
      </c>
    </row>
    <row r="491" s="2" customFormat="1" ht="16.5" customHeight="1">
      <c r="A491" s="38"/>
      <c r="B491" s="39"/>
      <c r="C491" s="218" t="s">
        <v>1239</v>
      </c>
      <c r="D491" s="218" t="s">
        <v>142</v>
      </c>
      <c r="E491" s="219" t="s">
        <v>1240</v>
      </c>
      <c r="F491" s="220" t="s">
        <v>1241</v>
      </c>
      <c r="G491" s="221" t="s">
        <v>158</v>
      </c>
      <c r="H491" s="222">
        <v>48.229999999999997</v>
      </c>
      <c r="I491" s="223"/>
      <c r="J491" s="224">
        <f>ROUND(I491*H491,2)</f>
        <v>0</v>
      </c>
      <c r="K491" s="220" t="s">
        <v>159</v>
      </c>
      <c r="L491" s="225"/>
      <c r="M491" s="226" t="s">
        <v>1</v>
      </c>
      <c r="N491" s="227" t="s">
        <v>44</v>
      </c>
      <c r="O491" s="91"/>
      <c r="P491" s="228">
        <f>O491*H491</f>
        <v>0</v>
      </c>
      <c r="Q491" s="228">
        <v>0.00029999999999999997</v>
      </c>
      <c r="R491" s="228">
        <f>Q491*H491</f>
        <v>0.014468999999999998</v>
      </c>
      <c r="S491" s="228">
        <v>0</v>
      </c>
      <c r="T491" s="229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30" t="s">
        <v>339</v>
      </c>
      <c r="AT491" s="230" t="s">
        <v>142</v>
      </c>
      <c r="AU491" s="230" t="s">
        <v>89</v>
      </c>
      <c r="AY491" s="17" t="s">
        <v>140</v>
      </c>
      <c r="BE491" s="231">
        <f>IF(N491="základní",J491,0)</f>
        <v>0</v>
      </c>
      <c r="BF491" s="231">
        <f>IF(N491="snížená",J491,0)</f>
        <v>0</v>
      </c>
      <c r="BG491" s="231">
        <f>IF(N491="zákl. přenesená",J491,0)</f>
        <v>0</v>
      </c>
      <c r="BH491" s="231">
        <f>IF(N491="sníž. přenesená",J491,0)</f>
        <v>0</v>
      </c>
      <c r="BI491" s="231">
        <f>IF(N491="nulová",J491,0)</f>
        <v>0</v>
      </c>
      <c r="BJ491" s="17" t="s">
        <v>87</v>
      </c>
      <c r="BK491" s="231">
        <f>ROUND(I491*H491,2)</f>
        <v>0</v>
      </c>
      <c r="BL491" s="17" t="s">
        <v>242</v>
      </c>
      <c r="BM491" s="230" t="s">
        <v>1242</v>
      </c>
    </row>
    <row r="492" s="2" customFormat="1">
      <c r="A492" s="38"/>
      <c r="B492" s="39"/>
      <c r="C492" s="40"/>
      <c r="D492" s="232" t="s">
        <v>150</v>
      </c>
      <c r="E492" s="40"/>
      <c r="F492" s="233" t="s">
        <v>1241</v>
      </c>
      <c r="G492" s="40"/>
      <c r="H492" s="40"/>
      <c r="I492" s="234"/>
      <c r="J492" s="40"/>
      <c r="K492" s="40"/>
      <c r="L492" s="44"/>
      <c r="M492" s="235"/>
      <c r="N492" s="236"/>
      <c r="O492" s="91"/>
      <c r="P492" s="91"/>
      <c r="Q492" s="91"/>
      <c r="R492" s="91"/>
      <c r="S492" s="91"/>
      <c r="T492" s="92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150</v>
      </c>
      <c r="AU492" s="17" t="s">
        <v>89</v>
      </c>
    </row>
    <row r="493" s="13" customFormat="1">
      <c r="A493" s="13"/>
      <c r="B493" s="237"/>
      <c r="C493" s="238"/>
      <c r="D493" s="232" t="s">
        <v>151</v>
      </c>
      <c r="E493" s="238"/>
      <c r="F493" s="240" t="s">
        <v>1243</v>
      </c>
      <c r="G493" s="238"/>
      <c r="H493" s="241">
        <v>48.229999999999997</v>
      </c>
      <c r="I493" s="242"/>
      <c r="J493" s="238"/>
      <c r="K493" s="238"/>
      <c r="L493" s="243"/>
      <c r="M493" s="244"/>
      <c r="N493" s="245"/>
      <c r="O493" s="245"/>
      <c r="P493" s="245"/>
      <c r="Q493" s="245"/>
      <c r="R493" s="245"/>
      <c r="S493" s="245"/>
      <c r="T493" s="246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7" t="s">
        <v>151</v>
      </c>
      <c r="AU493" s="247" t="s">
        <v>89</v>
      </c>
      <c r="AV493" s="13" t="s">
        <v>89</v>
      </c>
      <c r="AW493" s="13" t="s">
        <v>4</v>
      </c>
      <c r="AX493" s="13" t="s">
        <v>87</v>
      </c>
      <c r="AY493" s="247" t="s">
        <v>140</v>
      </c>
    </row>
    <row r="494" s="12" customFormat="1" ht="22.8" customHeight="1">
      <c r="A494" s="12"/>
      <c r="B494" s="202"/>
      <c r="C494" s="203"/>
      <c r="D494" s="204" t="s">
        <v>78</v>
      </c>
      <c r="E494" s="216" t="s">
        <v>1244</v>
      </c>
      <c r="F494" s="216" t="s">
        <v>1245</v>
      </c>
      <c r="G494" s="203"/>
      <c r="H494" s="203"/>
      <c r="I494" s="206"/>
      <c r="J494" s="217">
        <f>BK494</f>
        <v>0</v>
      </c>
      <c r="K494" s="203"/>
      <c r="L494" s="208"/>
      <c r="M494" s="209"/>
      <c r="N494" s="210"/>
      <c r="O494" s="210"/>
      <c r="P494" s="211">
        <f>SUM(P495:P510)</f>
        <v>0</v>
      </c>
      <c r="Q494" s="210"/>
      <c r="R494" s="211">
        <f>SUM(R495:R510)</f>
        <v>1.8929324000000001</v>
      </c>
      <c r="S494" s="210"/>
      <c r="T494" s="212">
        <f>SUM(T495:T510)</f>
        <v>0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13" t="s">
        <v>89</v>
      </c>
      <c r="AT494" s="214" t="s">
        <v>78</v>
      </c>
      <c r="AU494" s="214" t="s">
        <v>87</v>
      </c>
      <c r="AY494" s="213" t="s">
        <v>140</v>
      </c>
      <c r="BK494" s="215">
        <f>SUM(BK495:BK510)</f>
        <v>0</v>
      </c>
    </row>
    <row r="495" s="2" customFormat="1" ht="16.5" customHeight="1">
      <c r="A495" s="38"/>
      <c r="B495" s="39"/>
      <c r="C495" s="259" t="s">
        <v>1246</v>
      </c>
      <c r="D495" s="259" t="s">
        <v>155</v>
      </c>
      <c r="E495" s="260" t="s">
        <v>1247</v>
      </c>
      <c r="F495" s="261" t="s">
        <v>1248</v>
      </c>
      <c r="G495" s="262" t="s">
        <v>310</v>
      </c>
      <c r="H495" s="263">
        <v>1717</v>
      </c>
      <c r="I495" s="264"/>
      <c r="J495" s="265">
        <f>ROUND(I495*H495,2)</f>
        <v>0</v>
      </c>
      <c r="K495" s="261" t="s">
        <v>146</v>
      </c>
      <c r="L495" s="44"/>
      <c r="M495" s="266" t="s">
        <v>1</v>
      </c>
      <c r="N495" s="267" t="s">
        <v>44</v>
      </c>
      <c r="O495" s="91"/>
      <c r="P495" s="228">
        <f>O495*H495</f>
        <v>0</v>
      </c>
      <c r="Q495" s="228">
        <v>5.0000000000000002E-05</v>
      </c>
      <c r="R495" s="228">
        <f>Q495*H495</f>
        <v>0.08585000000000001</v>
      </c>
      <c r="S495" s="228">
        <v>0</v>
      </c>
      <c r="T495" s="229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30" t="s">
        <v>242</v>
      </c>
      <c r="AT495" s="230" t="s">
        <v>155</v>
      </c>
      <c r="AU495" s="230" t="s">
        <v>89</v>
      </c>
      <c r="AY495" s="17" t="s">
        <v>140</v>
      </c>
      <c r="BE495" s="231">
        <f>IF(N495="základní",J495,0)</f>
        <v>0</v>
      </c>
      <c r="BF495" s="231">
        <f>IF(N495="snížená",J495,0)</f>
        <v>0</v>
      </c>
      <c r="BG495" s="231">
        <f>IF(N495="zákl. přenesená",J495,0)</f>
        <v>0</v>
      </c>
      <c r="BH495" s="231">
        <f>IF(N495="sníž. přenesená",J495,0)</f>
        <v>0</v>
      </c>
      <c r="BI495" s="231">
        <f>IF(N495="nulová",J495,0)</f>
        <v>0</v>
      </c>
      <c r="BJ495" s="17" t="s">
        <v>87</v>
      </c>
      <c r="BK495" s="231">
        <f>ROUND(I495*H495,2)</f>
        <v>0</v>
      </c>
      <c r="BL495" s="17" t="s">
        <v>242</v>
      </c>
      <c r="BM495" s="230" t="s">
        <v>1249</v>
      </c>
    </row>
    <row r="496" s="2" customFormat="1">
      <c r="A496" s="38"/>
      <c r="B496" s="39"/>
      <c r="C496" s="40"/>
      <c r="D496" s="232" t="s">
        <v>150</v>
      </c>
      <c r="E496" s="40"/>
      <c r="F496" s="233" t="s">
        <v>1250</v>
      </c>
      <c r="G496" s="40"/>
      <c r="H496" s="40"/>
      <c r="I496" s="234"/>
      <c r="J496" s="40"/>
      <c r="K496" s="40"/>
      <c r="L496" s="44"/>
      <c r="M496" s="235"/>
      <c r="N496" s="236"/>
      <c r="O496" s="91"/>
      <c r="P496" s="91"/>
      <c r="Q496" s="91"/>
      <c r="R496" s="91"/>
      <c r="S496" s="91"/>
      <c r="T496" s="92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150</v>
      </c>
      <c r="AU496" s="17" t="s">
        <v>89</v>
      </c>
    </row>
    <row r="497" s="2" customFormat="1" ht="16.5" customHeight="1">
      <c r="A497" s="38"/>
      <c r="B497" s="39"/>
      <c r="C497" s="218" t="s">
        <v>1251</v>
      </c>
      <c r="D497" s="218" t="s">
        <v>142</v>
      </c>
      <c r="E497" s="219" t="s">
        <v>1252</v>
      </c>
      <c r="F497" s="220" t="s">
        <v>1253</v>
      </c>
      <c r="G497" s="221" t="s">
        <v>227</v>
      </c>
      <c r="H497" s="222">
        <v>1</v>
      </c>
      <c r="I497" s="223"/>
      <c r="J497" s="224">
        <f>ROUND(I497*H497,2)</f>
        <v>0</v>
      </c>
      <c r="K497" s="220" t="s">
        <v>1</v>
      </c>
      <c r="L497" s="225"/>
      <c r="M497" s="226" t="s">
        <v>1</v>
      </c>
      <c r="N497" s="227" t="s">
        <v>44</v>
      </c>
      <c r="O497" s="91"/>
      <c r="P497" s="228">
        <f>O497*H497</f>
        <v>0</v>
      </c>
      <c r="Q497" s="228">
        <v>0.029999999999999999</v>
      </c>
      <c r="R497" s="228">
        <f>Q497*H497</f>
        <v>0.029999999999999999</v>
      </c>
      <c r="S497" s="228">
        <v>0</v>
      </c>
      <c r="T497" s="229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30" t="s">
        <v>339</v>
      </c>
      <c r="AT497" s="230" t="s">
        <v>142</v>
      </c>
      <c r="AU497" s="230" t="s">
        <v>89</v>
      </c>
      <c r="AY497" s="17" t="s">
        <v>140</v>
      </c>
      <c r="BE497" s="231">
        <f>IF(N497="základní",J497,0)</f>
        <v>0</v>
      </c>
      <c r="BF497" s="231">
        <f>IF(N497="snížená",J497,0)</f>
        <v>0</v>
      </c>
      <c r="BG497" s="231">
        <f>IF(N497="zákl. přenesená",J497,0)</f>
        <v>0</v>
      </c>
      <c r="BH497" s="231">
        <f>IF(N497="sníž. přenesená",J497,0)</f>
        <v>0</v>
      </c>
      <c r="BI497" s="231">
        <f>IF(N497="nulová",J497,0)</f>
        <v>0</v>
      </c>
      <c r="BJ497" s="17" t="s">
        <v>87</v>
      </c>
      <c r="BK497" s="231">
        <f>ROUND(I497*H497,2)</f>
        <v>0</v>
      </c>
      <c r="BL497" s="17" t="s">
        <v>242</v>
      </c>
      <c r="BM497" s="230" t="s">
        <v>1254</v>
      </c>
    </row>
    <row r="498" s="2" customFormat="1">
      <c r="A498" s="38"/>
      <c r="B498" s="39"/>
      <c r="C498" s="218" t="s">
        <v>1255</v>
      </c>
      <c r="D498" s="218" t="s">
        <v>142</v>
      </c>
      <c r="E498" s="219" t="s">
        <v>1256</v>
      </c>
      <c r="F498" s="220" t="s">
        <v>1257</v>
      </c>
      <c r="G498" s="221" t="s">
        <v>227</v>
      </c>
      <c r="H498" s="222">
        <v>2</v>
      </c>
      <c r="I498" s="223"/>
      <c r="J498" s="224">
        <f>ROUND(I498*H498,2)</f>
        <v>0</v>
      </c>
      <c r="K498" s="220" t="s">
        <v>1</v>
      </c>
      <c r="L498" s="225"/>
      <c r="M498" s="226" t="s">
        <v>1</v>
      </c>
      <c r="N498" s="227" t="s">
        <v>44</v>
      </c>
      <c r="O498" s="91"/>
      <c r="P498" s="228">
        <f>O498*H498</f>
        <v>0</v>
      </c>
      <c r="Q498" s="228">
        <v>0.029999999999999999</v>
      </c>
      <c r="R498" s="228">
        <f>Q498*H498</f>
        <v>0.059999999999999998</v>
      </c>
      <c r="S498" s="228">
        <v>0</v>
      </c>
      <c r="T498" s="229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30" t="s">
        <v>339</v>
      </c>
      <c r="AT498" s="230" t="s">
        <v>142</v>
      </c>
      <c r="AU498" s="230" t="s">
        <v>89</v>
      </c>
      <c r="AY498" s="17" t="s">
        <v>140</v>
      </c>
      <c r="BE498" s="231">
        <f>IF(N498="základní",J498,0)</f>
        <v>0</v>
      </c>
      <c r="BF498" s="231">
        <f>IF(N498="snížená",J498,0)</f>
        <v>0</v>
      </c>
      <c r="BG498" s="231">
        <f>IF(N498="zákl. přenesená",J498,0)</f>
        <v>0</v>
      </c>
      <c r="BH498" s="231">
        <f>IF(N498="sníž. přenesená",J498,0)</f>
        <v>0</v>
      </c>
      <c r="BI498" s="231">
        <f>IF(N498="nulová",J498,0)</f>
        <v>0</v>
      </c>
      <c r="BJ498" s="17" t="s">
        <v>87</v>
      </c>
      <c r="BK498" s="231">
        <f>ROUND(I498*H498,2)</f>
        <v>0</v>
      </c>
      <c r="BL498" s="17" t="s">
        <v>242</v>
      </c>
      <c r="BM498" s="230" t="s">
        <v>1258</v>
      </c>
    </row>
    <row r="499" s="2" customFormat="1" ht="16.5" customHeight="1">
      <c r="A499" s="38"/>
      <c r="B499" s="39"/>
      <c r="C499" s="259" t="s">
        <v>1259</v>
      </c>
      <c r="D499" s="259" t="s">
        <v>155</v>
      </c>
      <c r="E499" s="260" t="s">
        <v>1260</v>
      </c>
      <c r="F499" s="261" t="s">
        <v>1261</v>
      </c>
      <c r="G499" s="262" t="s">
        <v>310</v>
      </c>
      <c r="H499" s="263">
        <v>1717</v>
      </c>
      <c r="I499" s="264"/>
      <c r="J499" s="265">
        <f>ROUND(I499*H499,2)</f>
        <v>0</v>
      </c>
      <c r="K499" s="261" t="s">
        <v>1</v>
      </c>
      <c r="L499" s="44"/>
      <c r="M499" s="266" t="s">
        <v>1</v>
      </c>
      <c r="N499" s="267" t="s">
        <v>44</v>
      </c>
      <c r="O499" s="91"/>
      <c r="P499" s="228">
        <f>O499*H499</f>
        <v>0</v>
      </c>
      <c r="Q499" s="228">
        <v>0</v>
      </c>
      <c r="R499" s="228">
        <f>Q499*H499</f>
        <v>0</v>
      </c>
      <c r="S499" s="228">
        <v>0</v>
      </c>
      <c r="T499" s="229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30" t="s">
        <v>242</v>
      </c>
      <c r="AT499" s="230" t="s">
        <v>155</v>
      </c>
      <c r="AU499" s="230" t="s">
        <v>89</v>
      </c>
      <c r="AY499" s="17" t="s">
        <v>140</v>
      </c>
      <c r="BE499" s="231">
        <f>IF(N499="základní",J499,0)</f>
        <v>0</v>
      </c>
      <c r="BF499" s="231">
        <f>IF(N499="snížená",J499,0)</f>
        <v>0</v>
      </c>
      <c r="BG499" s="231">
        <f>IF(N499="zákl. přenesená",J499,0)</f>
        <v>0</v>
      </c>
      <c r="BH499" s="231">
        <f>IF(N499="sníž. přenesená",J499,0)</f>
        <v>0</v>
      </c>
      <c r="BI499" s="231">
        <f>IF(N499="nulová",J499,0)</f>
        <v>0</v>
      </c>
      <c r="BJ499" s="17" t="s">
        <v>87</v>
      </c>
      <c r="BK499" s="231">
        <f>ROUND(I499*H499,2)</f>
        <v>0</v>
      </c>
      <c r="BL499" s="17" t="s">
        <v>242</v>
      </c>
      <c r="BM499" s="230" t="s">
        <v>1262</v>
      </c>
    </row>
    <row r="500" s="2" customFormat="1">
      <c r="A500" s="38"/>
      <c r="B500" s="39"/>
      <c r="C500" s="40"/>
      <c r="D500" s="232" t="s">
        <v>150</v>
      </c>
      <c r="E500" s="40"/>
      <c r="F500" s="233" t="s">
        <v>1261</v>
      </c>
      <c r="G500" s="40"/>
      <c r="H500" s="40"/>
      <c r="I500" s="234"/>
      <c r="J500" s="40"/>
      <c r="K500" s="40"/>
      <c r="L500" s="44"/>
      <c r="M500" s="235"/>
      <c r="N500" s="236"/>
      <c r="O500" s="91"/>
      <c r="P500" s="91"/>
      <c r="Q500" s="91"/>
      <c r="R500" s="91"/>
      <c r="S500" s="91"/>
      <c r="T500" s="92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7" t="s">
        <v>150</v>
      </c>
      <c r="AU500" s="17" t="s">
        <v>89</v>
      </c>
    </row>
    <row r="501" s="2" customFormat="1" ht="16.5" customHeight="1">
      <c r="A501" s="38"/>
      <c r="B501" s="39"/>
      <c r="C501" s="259" t="s">
        <v>1263</v>
      </c>
      <c r="D501" s="259" t="s">
        <v>155</v>
      </c>
      <c r="E501" s="260" t="s">
        <v>1264</v>
      </c>
      <c r="F501" s="261" t="s">
        <v>1265</v>
      </c>
      <c r="G501" s="262" t="s">
        <v>183</v>
      </c>
      <c r="H501" s="263">
        <v>31.899999999999999</v>
      </c>
      <c r="I501" s="264"/>
      <c r="J501" s="265">
        <f>ROUND(I501*H501,2)</f>
        <v>0</v>
      </c>
      <c r="K501" s="261" t="s">
        <v>265</v>
      </c>
      <c r="L501" s="44"/>
      <c r="M501" s="266" t="s">
        <v>1</v>
      </c>
      <c r="N501" s="267" t="s">
        <v>44</v>
      </c>
      <c r="O501" s="91"/>
      <c r="P501" s="228">
        <f>O501*H501</f>
        <v>0</v>
      </c>
      <c r="Q501" s="228">
        <v>0.040079999999999998</v>
      </c>
      <c r="R501" s="228">
        <f>Q501*H501</f>
        <v>1.2785519999999999</v>
      </c>
      <c r="S501" s="228">
        <v>0</v>
      </c>
      <c r="T501" s="229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30" t="s">
        <v>148</v>
      </c>
      <c r="AT501" s="230" t="s">
        <v>155</v>
      </c>
      <c r="AU501" s="230" t="s">
        <v>89</v>
      </c>
      <c r="AY501" s="17" t="s">
        <v>140</v>
      </c>
      <c r="BE501" s="231">
        <f>IF(N501="základní",J501,0)</f>
        <v>0</v>
      </c>
      <c r="BF501" s="231">
        <f>IF(N501="snížená",J501,0)</f>
        <v>0</v>
      </c>
      <c r="BG501" s="231">
        <f>IF(N501="zákl. přenesená",J501,0)</f>
        <v>0</v>
      </c>
      <c r="BH501" s="231">
        <f>IF(N501="sníž. přenesená",J501,0)</f>
        <v>0</v>
      </c>
      <c r="BI501" s="231">
        <f>IF(N501="nulová",J501,0)</f>
        <v>0</v>
      </c>
      <c r="BJ501" s="17" t="s">
        <v>87</v>
      </c>
      <c r="BK501" s="231">
        <f>ROUND(I501*H501,2)</f>
        <v>0</v>
      </c>
      <c r="BL501" s="17" t="s">
        <v>148</v>
      </c>
      <c r="BM501" s="230" t="s">
        <v>1266</v>
      </c>
    </row>
    <row r="502" s="2" customFormat="1">
      <c r="A502" s="38"/>
      <c r="B502" s="39"/>
      <c r="C502" s="40"/>
      <c r="D502" s="232" t="s">
        <v>150</v>
      </c>
      <c r="E502" s="40"/>
      <c r="F502" s="233" t="s">
        <v>1267</v>
      </c>
      <c r="G502" s="40"/>
      <c r="H502" s="40"/>
      <c r="I502" s="234"/>
      <c r="J502" s="40"/>
      <c r="K502" s="40"/>
      <c r="L502" s="44"/>
      <c r="M502" s="235"/>
      <c r="N502" s="236"/>
      <c r="O502" s="91"/>
      <c r="P502" s="91"/>
      <c r="Q502" s="91"/>
      <c r="R502" s="91"/>
      <c r="S502" s="91"/>
      <c r="T502" s="92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7" t="s">
        <v>150</v>
      </c>
      <c r="AU502" s="17" t="s">
        <v>89</v>
      </c>
    </row>
    <row r="503" s="13" customFormat="1">
      <c r="A503" s="13"/>
      <c r="B503" s="237"/>
      <c r="C503" s="238"/>
      <c r="D503" s="232" t="s">
        <v>151</v>
      </c>
      <c r="E503" s="239" t="s">
        <v>1</v>
      </c>
      <c r="F503" s="240" t="s">
        <v>1268</v>
      </c>
      <c r="G503" s="238"/>
      <c r="H503" s="241">
        <v>31.899999999999999</v>
      </c>
      <c r="I503" s="242"/>
      <c r="J503" s="238"/>
      <c r="K503" s="238"/>
      <c r="L503" s="243"/>
      <c r="M503" s="244"/>
      <c r="N503" s="245"/>
      <c r="O503" s="245"/>
      <c r="P503" s="245"/>
      <c r="Q503" s="245"/>
      <c r="R503" s="245"/>
      <c r="S503" s="245"/>
      <c r="T503" s="246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7" t="s">
        <v>151</v>
      </c>
      <c r="AU503" s="247" t="s">
        <v>89</v>
      </c>
      <c r="AV503" s="13" t="s">
        <v>89</v>
      </c>
      <c r="AW503" s="13" t="s">
        <v>33</v>
      </c>
      <c r="AX503" s="13" t="s">
        <v>87</v>
      </c>
      <c r="AY503" s="247" t="s">
        <v>140</v>
      </c>
    </row>
    <row r="504" s="2" customFormat="1" ht="16.5" customHeight="1">
      <c r="A504" s="38"/>
      <c r="B504" s="39"/>
      <c r="C504" s="218" t="s">
        <v>1269</v>
      </c>
      <c r="D504" s="218" t="s">
        <v>142</v>
      </c>
      <c r="E504" s="219" t="s">
        <v>1270</v>
      </c>
      <c r="F504" s="220" t="s">
        <v>1271</v>
      </c>
      <c r="G504" s="221" t="s">
        <v>183</v>
      </c>
      <c r="H504" s="222">
        <v>142.38</v>
      </c>
      <c r="I504" s="223"/>
      <c r="J504" s="224">
        <f>ROUND(I504*H504,2)</f>
        <v>0</v>
      </c>
      <c r="K504" s="220" t="s">
        <v>265</v>
      </c>
      <c r="L504" s="225"/>
      <c r="M504" s="226" t="s">
        <v>1</v>
      </c>
      <c r="N504" s="227" t="s">
        <v>44</v>
      </c>
      <c r="O504" s="91"/>
      <c r="P504" s="228">
        <f>O504*H504</f>
        <v>0</v>
      </c>
      <c r="Q504" s="228">
        <v>0.0030799999999999998</v>
      </c>
      <c r="R504" s="228">
        <f>Q504*H504</f>
        <v>0.43853039999999999</v>
      </c>
      <c r="S504" s="228">
        <v>0</v>
      </c>
      <c r="T504" s="229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30" t="s">
        <v>147</v>
      </c>
      <c r="AT504" s="230" t="s">
        <v>142</v>
      </c>
      <c r="AU504" s="230" t="s">
        <v>89</v>
      </c>
      <c r="AY504" s="17" t="s">
        <v>140</v>
      </c>
      <c r="BE504" s="231">
        <f>IF(N504="základní",J504,0)</f>
        <v>0</v>
      </c>
      <c r="BF504" s="231">
        <f>IF(N504="snížená",J504,0)</f>
        <v>0</v>
      </c>
      <c r="BG504" s="231">
        <f>IF(N504="zákl. přenesená",J504,0)</f>
        <v>0</v>
      </c>
      <c r="BH504" s="231">
        <f>IF(N504="sníž. přenesená",J504,0)</f>
        <v>0</v>
      </c>
      <c r="BI504" s="231">
        <f>IF(N504="nulová",J504,0)</f>
        <v>0</v>
      </c>
      <c r="BJ504" s="17" t="s">
        <v>87</v>
      </c>
      <c r="BK504" s="231">
        <f>ROUND(I504*H504,2)</f>
        <v>0</v>
      </c>
      <c r="BL504" s="17" t="s">
        <v>148</v>
      </c>
      <c r="BM504" s="230" t="s">
        <v>1272</v>
      </c>
    </row>
    <row r="505" s="2" customFormat="1">
      <c r="A505" s="38"/>
      <c r="B505" s="39"/>
      <c r="C505" s="40"/>
      <c r="D505" s="232" t="s">
        <v>150</v>
      </c>
      <c r="E505" s="40"/>
      <c r="F505" s="233" t="s">
        <v>1271</v>
      </c>
      <c r="G505" s="40"/>
      <c r="H505" s="40"/>
      <c r="I505" s="234"/>
      <c r="J505" s="40"/>
      <c r="K505" s="40"/>
      <c r="L505" s="44"/>
      <c r="M505" s="235"/>
      <c r="N505" s="236"/>
      <c r="O505" s="91"/>
      <c r="P505" s="91"/>
      <c r="Q505" s="91"/>
      <c r="R505" s="91"/>
      <c r="S505" s="91"/>
      <c r="T505" s="92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150</v>
      </c>
      <c r="AU505" s="17" t="s">
        <v>89</v>
      </c>
    </row>
    <row r="506" s="13" customFormat="1">
      <c r="A506" s="13"/>
      <c r="B506" s="237"/>
      <c r="C506" s="238"/>
      <c r="D506" s="232" t="s">
        <v>151</v>
      </c>
      <c r="E506" s="239" t="s">
        <v>1</v>
      </c>
      <c r="F506" s="240" t="s">
        <v>1273</v>
      </c>
      <c r="G506" s="238"/>
      <c r="H506" s="241">
        <v>100.485</v>
      </c>
      <c r="I506" s="242"/>
      <c r="J506" s="238"/>
      <c r="K506" s="238"/>
      <c r="L506" s="243"/>
      <c r="M506" s="244"/>
      <c r="N506" s="245"/>
      <c r="O506" s="245"/>
      <c r="P506" s="245"/>
      <c r="Q506" s="245"/>
      <c r="R506" s="245"/>
      <c r="S506" s="245"/>
      <c r="T506" s="246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7" t="s">
        <v>151</v>
      </c>
      <c r="AU506" s="247" t="s">
        <v>89</v>
      </c>
      <c r="AV506" s="13" t="s">
        <v>89</v>
      </c>
      <c r="AW506" s="13" t="s">
        <v>33</v>
      </c>
      <c r="AX506" s="13" t="s">
        <v>79</v>
      </c>
      <c r="AY506" s="247" t="s">
        <v>140</v>
      </c>
    </row>
    <row r="507" s="13" customFormat="1">
      <c r="A507" s="13"/>
      <c r="B507" s="237"/>
      <c r="C507" s="238"/>
      <c r="D507" s="232" t="s">
        <v>151</v>
      </c>
      <c r="E507" s="239" t="s">
        <v>1</v>
      </c>
      <c r="F507" s="240" t="s">
        <v>1274</v>
      </c>
      <c r="G507" s="238"/>
      <c r="H507" s="241">
        <v>41.895000000000003</v>
      </c>
      <c r="I507" s="242"/>
      <c r="J507" s="238"/>
      <c r="K507" s="238"/>
      <c r="L507" s="243"/>
      <c r="M507" s="244"/>
      <c r="N507" s="245"/>
      <c r="O507" s="245"/>
      <c r="P507" s="245"/>
      <c r="Q507" s="245"/>
      <c r="R507" s="245"/>
      <c r="S507" s="245"/>
      <c r="T507" s="246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7" t="s">
        <v>151</v>
      </c>
      <c r="AU507" s="247" t="s">
        <v>89</v>
      </c>
      <c r="AV507" s="13" t="s">
        <v>89</v>
      </c>
      <c r="AW507" s="13" t="s">
        <v>33</v>
      </c>
      <c r="AX507" s="13" t="s">
        <v>79</v>
      </c>
      <c r="AY507" s="247" t="s">
        <v>140</v>
      </c>
    </row>
    <row r="508" s="14" customFormat="1">
      <c r="A508" s="14"/>
      <c r="B508" s="248"/>
      <c r="C508" s="249"/>
      <c r="D508" s="232" t="s">
        <v>151</v>
      </c>
      <c r="E508" s="250" t="s">
        <v>1</v>
      </c>
      <c r="F508" s="251" t="s">
        <v>154</v>
      </c>
      <c r="G508" s="249"/>
      <c r="H508" s="252">
        <v>142.38</v>
      </c>
      <c r="I508" s="253"/>
      <c r="J508" s="249"/>
      <c r="K508" s="249"/>
      <c r="L508" s="254"/>
      <c r="M508" s="255"/>
      <c r="N508" s="256"/>
      <c r="O508" s="256"/>
      <c r="P508" s="256"/>
      <c r="Q508" s="256"/>
      <c r="R508" s="256"/>
      <c r="S508" s="256"/>
      <c r="T508" s="257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8" t="s">
        <v>151</v>
      </c>
      <c r="AU508" s="258" t="s">
        <v>89</v>
      </c>
      <c r="AV508" s="14" t="s">
        <v>148</v>
      </c>
      <c r="AW508" s="14" t="s">
        <v>33</v>
      </c>
      <c r="AX508" s="14" t="s">
        <v>87</v>
      </c>
      <c r="AY508" s="258" t="s">
        <v>140</v>
      </c>
    </row>
    <row r="509" s="2" customFormat="1" ht="16.5" customHeight="1">
      <c r="A509" s="38"/>
      <c r="B509" s="39"/>
      <c r="C509" s="259" t="s">
        <v>1275</v>
      </c>
      <c r="D509" s="259" t="s">
        <v>155</v>
      </c>
      <c r="E509" s="260" t="s">
        <v>1276</v>
      </c>
      <c r="F509" s="261" t="s">
        <v>1277</v>
      </c>
      <c r="G509" s="262" t="s">
        <v>145</v>
      </c>
      <c r="H509" s="263">
        <v>1.7170000000000001</v>
      </c>
      <c r="I509" s="264"/>
      <c r="J509" s="265">
        <f>ROUND(I509*H509,2)</f>
        <v>0</v>
      </c>
      <c r="K509" s="261" t="s">
        <v>265</v>
      </c>
      <c r="L509" s="44"/>
      <c r="M509" s="266" t="s">
        <v>1</v>
      </c>
      <c r="N509" s="267" t="s">
        <v>44</v>
      </c>
      <c r="O509" s="91"/>
      <c r="P509" s="228">
        <f>O509*H509</f>
        <v>0</v>
      </c>
      <c r="Q509" s="228">
        <v>0</v>
      </c>
      <c r="R509" s="228">
        <f>Q509*H509</f>
        <v>0</v>
      </c>
      <c r="S509" s="228">
        <v>0</v>
      </c>
      <c r="T509" s="229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30" t="s">
        <v>242</v>
      </c>
      <c r="AT509" s="230" t="s">
        <v>155</v>
      </c>
      <c r="AU509" s="230" t="s">
        <v>89</v>
      </c>
      <c r="AY509" s="17" t="s">
        <v>140</v>
      </c>
      <c r="BE509" s="231">
        <f>IF(N509="základní",J509,0)</f>
        <v>0</v>
      </c>
      <c r="BF509" s="231">
        <f>IF(N509="snížená",J509,0)</f>
        <v>0</v>
      </c>
      <c r="BG509" s="231">
        <f>IF(N509="zákl. přenesená",J509,0)</f>
        <v>0</v>
      </c>
      <c r="BH509" s="231">
        <f>IF(N509="sníž. přenesená",J509,0)</f>
        <v>0</v>
      </c>
      <c r="BI509" s="231">
        <f>IF(N509="nulová",J509,0)</f>
        <v>0</v>
      </c>
      <c r="BJ509" s="17" t="s">
        <v>87</v>
      </c>
      <c r="BK509" s="231">
        <f>ROUND(I509*H509,2)</f>
        <v>0</v>
      </c>
      <c r="BL509" s="17" t="s">
        <v>242</v>
      </c>
      <c r="BM509" s="230" t="s">
        <v>1278</v>
      </c>
    </row>
    <row r="510" s="2" customFormat="1">
      <c r="A510" s="38"/>
      <c r="B510" s="39"/>
      <c r="C510" s="40"/>
      <c r="D510" s="232" t="s">
        <v>150</v>
      </c>
      <c r="E510" s="40"/>
      <c r="F510" s="233" t="s">
        <v>1279</v>
      </c>
      <c r="G510" s="40"/>
      <c r="H510" s="40"/>
      <c r="I510" s="234"/>
      <c r="J510" s="40"/>
      <c r="K510" s="40"/>
      <c r="L510" s="44"/>
      <c r="M510" s="235"/>
      <c r="N510" s="236"/>
      <c r="O510" s="91"/>
      <c r="P510" s="91"/>
      <c r="Q510" s="91"/>
      <c r="R510" s="91"/>
      <c r="S510" s="91"/>
      <c r="T510" s="92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7" t="s">
        <v>150</v>
      </c>
      <c r="AU510" s="17" t="s">
        <v>89</v>
      </c>
    </row>
    <row r="511" s="12" customFormat="1" ht="25.92" customHeight="1">
      <c r="A511" s="12"/>
      <c r="B511" s="202"/>
      <c r="C511" s="203"/>
      <c r="D511" s="204" t="s">
        <v>78</v>
      </c>
      <c r="E511" s="205" t="s">
        <v>142</v>
      </c>
      <c r="F511" s="205" t="s">
        <v>582</v>
      </c>
      <c r="G511" s="203"/>
      <c r="H511" s="203"/>
      <c r="I511" s="206"/>
      <c r="J511" s="207">
        <f>BK511</f>
        <v>0</v>
      </c>
      <c r="K511" s="203"/>
      <c r="L511" s="208"/>
      <c r="M511" s="209"/>
      <c r="N511" s="210"/>
      <c r="O511" s="210"/>
      <c r="P511" s="211">
        <f>P512</f>
        <v>0</v>
      </c>
      <c r="Q511" s="210"/>
      <c r="R511" s="211">
        <f>R512</f>
        <v>0.0011969999999999999</v>
      </c>
      <c r="S511" s="210"/>
      <c r="T511" s="212">
        <f>T512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13" t="s">
        <v>163</v>
      </c>
      <c r="AT511" s="214" t="s">
        <v>78</v>
      </c>
      <c r="AU511" s="214" t="s">
        <v>79</v>
      </c>
      <c r="AY511" s="213" t="s">
        <v>140</v>
      </c>
      <c r="BK511" s="215">
        <f>BK512</f>
        <v>0</v>
      </c>
    </row>
    <row r="512" s="12" customFormat="1" ht="22.8" customHeight="1">
      <c r="A512" s="12"/>
      <c r="B512" s="202"/>
      <c r="C512" s="203"/>
      <c r="D512" s="204" t="s">
        <v>78</v>
      </c>
      <c r="E512" s="216" t="s">
        <v>583</v>
      </c>
      <c r="F512" s="216" t="s">
        <v>584</v>
      </c>
      <c r="G512" s="203"/>
      <c r="H512" s="203"/>
      <c r="I512" s="206"/>
      <c r="J512" s="217">
        <f>BK512</f>
        <v>0</v>
      </c>
      <c r="K512" s="203"/>
      <c r="L512" s="208"/>
      <c r="M512" s="209"/>
      <c r="N512" s="210"/>
      <c r="O512" s="210"/>
      <c r="P512" s="211">
        <f>SUM(P513:P519)</f>
        <v>0</v>
      </c>
      <c r="Q512" s="210"/>
      <c r="R512" s="211">
        <f>SUM(R513:R519)</f>
        <v>0.0011969999999999999</v>
      </c>
      <c r="S512" s="210"/>
      <c r="T512" s="212">
        <f>SUM(T513:T519)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13" t="s">
        <v>163</v>
      </c>
      <c r="AT512" s="214" t="s">
        <v>78</v>
      </c>
      <c r="AU512" s="214" t="s">
        <v>87</v>
      </c>
      <c r="AY512" s="213" t="s">
        <v>140</v>
      </c>
      <c r="BK512" s="215">
        <f>SUM(BK513:BK519)</f>
        <v>0</v>
      </c>
    </row>
    <row r="513" s="2" customFormat="1" ht="16.5" customHeight="1">
      <c r="A513" s="38"/>
      <c r="B513" s="39"/>
      <c r="C513" s="218" t="s">
        <v>1280</v>
      </c>
      <c r="D513" s="218" t="s">
        <v>142</v>
      </c>
      <c r="E513" s="219" t="s">
        <v>586</v>
      </c>
      <c r="F513" s="220" t="s">
        <v>587</v>
      </c>
      <c r="G513" s="221" t="s">
        <v>183</v>
      </c>
      <c r="H513" s="222">
        <v>6.2999999999999998</v>
      </c>
      <c r="I513" s="223"/>
      <c r="J513" s="224">
        <f>ROUND(I513*H513,2)</f>
        <v>0</v>
      </c>
      <c r="K513" s="220" t="s">
        <v>1</v>
      </c>
      <c r="L513" s="225"/>
      <c r="M513" s="226" t="s">
        <v>1</v>
      </c>
      <c r="N513" s="227" t="s">
        <v>44</v>
      </c>
      <c r="O513" s="91"/>
      <c r="P513" s="228">
        <f>O513*H513</f>
        <v>0</v>
      </c>
      <c r="Q513" s="228">
        <v>0.00019000000000000001</v>
      </c>
      <c r="R513" s="228">
        <f>Q513*H513</f>
        <v>0.0011969999999999999</v>
      </c>
      <c r="S513" s="228">
        <v>0</v>
      </c>
      <c r="T513" s="229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30" t="s">
        <v>588</v>
      </c>
      <c r="AT513" s="230" t="s">
        <v>142</v>
      </c>
      <c r="AU513" s="230" t="s">
        <v>89</v>
      </c>
      <c r="AY513" s="17" t="s">
        <v>140</v>
      </c>
      <c r="BE513" s="231">
        <f>IF(N513="základní",J513,0)</f>
        <v>0</v>
      </c>
      <c r="BF513" s="231">
        <f>IF(N513="snížená",J513,0)</f>
        <v>0</v>
      </c>
      <c r="BG513" s="231">
        <f>IF(N513="zákl. přenesená",J513,0)</f>
        <v>0</v>
      </c>
      <c r="BH513" s="231">
        <f>IF(N513="sníž. přenesená",J513,0)</f>
        <v>0</v>
      </c>
      <c r="BI513" s="231">
        <f>IF(N513="nulová",J513,0)</f>
        <v>0</v>
      </c>
      <c r="BJ513" s="17" t="s">
        <v>87</v>
      </c>
      <c r="BK513" s="231">
        <f>ROUND(I513*H513,2)</f>
        <v>0</v>
      </c>
      <c r="BL513" s="17" t="s">
        <v>588</v>
      </c>
      <c r="BM513" s="230" t="s">
        <v>1281</v>
      </c>
    </row>
    <row r="514" s="2" customFormat="1">
      <c r="A514" s="38"/>
      <c r="B514" s="39"/>
      <c r="C514" s="40"/>
      <c r="D514" s="232" t="s">
        <v>150</v>
      </c>
      <c r="E514" s="40"/>
      <c r="F514" s="233" t="s">
        <v>587</v>
      </c>
      <c r="G514" s="40"/>
      <c r="H514" s="40"/>
      <c r="I514" s="234"/>
      <c r="J514" s="40"/>
      <c r="K514" s="40"/>
      <c r="L514" s="44"/>
      <c r="M514" s="235"/>
      <c r="N514" s="236"/>
      <c r="O514" s="91"/>
      <c r="P514" s="91"/>
      <c r="Q514" s="91"/>
      <c r="R514" s="91"/>
      <c r="S514" s="91"/>
      <c r="T514" s="92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T514" s="17" t="s">
        <v>150</v>
      </c>
      <c r="AU514" s="17" t="s">
        <v>89</v>
      </c>
    </row>
    <row r="515" s="13" customFormat="1">
      <c r="A515" s="13"/>
      <c r="B515" s="237"/>
      <c r="C515" s="238"/>
      <c r="D515" s="232" t="s">
        <v>151</v>
      </c>
      <c r="E515" s="239" t="s">
        <v>1</v>
      </c>
      <c r="F515" s="240" t="s">
        <v>1282</v>
      </c>
      <c r="G515" s="238"/>
      <c r="H515" s="241">
        <v>6.2999999999999998</v>
      </c>
      <c r="I515" s="242"/>
      <c r="J515" s="238"/>
      <c r="K515" s="238"/>
      <c r="L515" s="243"/>
      <c r="M515" s="244"/>
      <c r="N515" s="245"/>
      <c r="O515" s="245"/>
      <c r="P515" s="245"/>
      <c r="Q515" s="245"/>
      <c r="R515" s="245"/>
      <c r="S515" s="245"/>
      <c r="T515" s="246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7" t="s">
        <v>151</v>
      </c>
      <c r="AU515" s="247" t="s">
        <v>89</v>
      </c>
      <c r="AV515" s="13" t="s">
        <v>89</v>
      </c>
      <c r="AW515" s="13" t="s">
        <v>33</v>
      </c>
      <c r="AX515" s="13" t="s">
        <v>87</v>
      </c>
      <c r="AY515" s="247" t="s">
        <v>140</v>
      </c>
    </row>
    <row r="516" s="2" customFormat="1" ht="16.5" customHeight="1">
      <c r="A516" s="38"/>
      <c r="B516" s="39"/>
      <c r="C516" s="259" t="s">
        <v>1283</v>
      </c>
      <c r="D516" s="259" t="s">
        <v>155</v>
      </c>
      <c r="E516" s="260" t="s">
        <v>592</v>
      </c>
      <c r="F516" s="261" t="s">
        <v>593</v>
      </c>
      <c r="G516" s="262" t="s">
        <v>183</v>
      </c>
      <c r="H516" s="263">
        <v>6</v>
      </c>
      <c r="I516" s="264"/>
      <c r="J516" s="265">
        <f>ROUND(I516*H516,2)</f>
        <v>0</v>
      </c>
      <c r="K516" s="261" t="s">
        <v>146</v>
      </c>
      <c r="L516" s="44"/>
      <c r="M516" s="266" t="s">
        <v>1</v>
      </c>
      <c r="N516" s="267" t="s">
        <v>44</v>
      </c>
      <c r="O516" s="91"/>
      <c r="P516" s="228">
        <f>O516*H516</f>
        <v>0</v>
      </c>
      <c r="Q516" s="228">
        <v>0</v>
      </c>
      <c r="R516" s="228">
        <f>Q516*H516</f>
        <v>0</v>
      </c>
      <c r="S516" s="228">
        <v>0</v>
      </c>
      <c r="T516" s="229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30" t="s">
        <v>514</v>
      </c>
      <c r="AT516" s="230" t="s">
        <v>155</v>
      </c>
      <c r="AU516" s="230" t="s">
        <v>89</v>
      </c>
      <c r="AY516" s="17" t="s">
        <v>140</v>
      </c>
      <c r="BE516" s="231">
        <f>IF(N516="základní",J516,0)</f>
        <v>0</v>
      </c>
      <c r="BF516" s="231">
        <f>IF(N516="snížená",J516,0)</f>
        <v>0</v>
      </c>
      <c r="BG516" s="231">
        <f>IF(N516="zákl. přenesená",J516,0)</f>
        <v>0</v>
      </c>
      <c r="BH516" s="231">
        <f>IF(N516="sníž. přenesená",J516,0)</f>
        <v>0</v>
      </c>
      <c r="BI516" s="231">
        <f>IF(N516="nulová",J516,0)</f>
        <v>0</v>
      </c>
      <c r="BJ516" s="17" t="s">
        <v>87</v>
      </c>
      <c r="BK516" s="231">
        <f>ROUND(I516*H516,2)</f>
        <v>0</v>
      </c>
      <c r="BL516" s="17" t="s">
        <v>514</v>
      </c>
      <c r="BM516" s="230" t="s">
        <v>1284</v>
      </c>
    </row>
    <row r="517" s="2" customFormat="1">
      <c r="A517" s="38"/>
      <c r="B517" s="39"/>
      <c r="C517" s="40"/>
      <c r="D517" s="232" t="s">
        <v>150</v>
      </c>
      <c r="E517" s="40"/>
      <c r="F517" s="233" t="s">
        <v>595</v>
      </c>
      <c r="G517" s="40"/>
      <c r="H517" s="40"/>
      <c r="I517" s="234"/>
      <c r="J517" s="40"/>
      <c r="K517" s="40"/>
      <c r="L517" s="44"/>
      <c r="M517" s="235"/>
      <c r="N517" s="236"/>
      <c r="O517" s="91"/>
      <c r="P517" s="91"/>
      <c r="Q517" s="91"/>
      <c r="R517" s="91"/>
      <c r="S517" s="91"/>
      <c r="T517" s="92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7" t="s">
        <v>150</v>
      </c>
      <c r="AU517" s="17" t="s">
        <v>89</v>
      </c>
    </row>
    <row r="518" s="13" customFormat="1">
      <c r="A518" s="13"/>
      <c r="B518" s="237"/>
      <c r="C518" s="238"/>
      <c r="D518" s="232" t="s">
        <v>151</v>
      </c>
      <c r="E518" s="239" t="s">
        <v>1</v>
      </c>
      <c r="F518" s="240" t="s">
        <v>1285</v>
      </c>
      <c r="G518" s="238"/>
      <c r="H518" s="241">
        <v>6</v>
      </c>
      <c r="I518" s="242"/>
      <c r="J518" s="238"/>
      <c r="K518" s="238"/>
      <c r="L518" s="243"/>
      <c r="M518" s="244"/>
      <c r="N518" s="245"/>
      <c r="O518" s="245"/>
      <c r="P518" s="245"/>
      <c r="Q518" s="245"/>
      <c r="R518" s="245"/>
      <c r="S518" s="245"/>
      <c r="T518" s="246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7" t="s">
        <v>151</v>
      </c>
      <c r="AU518" s="247" t="s">
        <v>89</v>
      </c>
      <c r="AV518" s="13" t="s">
        <v>89</v>
      </c>
      <c r="AW518" s="13" t="s">
        <v>33</v>
      </c>
      <c r="AX518" s="13" t="s">
        <v>79</v>
      </c>
      <c r="AY518" s="247" t="s">
        <v>140</v>
      </c>
    </row>
    <row r="519" s="14" customFormat="1">
      <c r="A519" s="14"/>
      <c r="B519" s="248"/>
      <c r="C519" s="249"/>
      <c r="D519" s="232" t="s">
        <v>151</v>
      </c>
      <c r="E519" s="250" t="s">
        <v>1</v>
      </c>
      <c r="F519" s="251" t="s">
        <v>154</v>
      </c>
      <c r="G519" s="249"/>
      <c r="H519" s="252">
        <v>6</v>
      </c>
      <c r="I519" s="253"/>
      <c r="J519" s="249"/>
      <c r="K519" s="249"/>
      <c r="L519" s="254"/>
      <c r="M519" s="255"/>
      <c r="N519" s="256"/>
      <c r="O519" s="256"/>
      <c r="P519" s="256"/>
      <c r="Q519" s="256"/>
      <c r="R519" s="256"/>
      <c r="S519" s="256"/>
      <c r="T519" s="257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8" t="s">
        <v>151</v>
      </c>
      <c r="AU519" s="258" t="s">
        <v>89</v>
      </c>
      <c r="AV519" s="14" t="s">
        <v>148</v>
      </c>
      <c r="AW519" s="14" t="s">
        <v>33</v>
      </c>
      <c r="AX519" s="14" t="s">
        <v>87</v>
      </c>
      <c r="AY519" s="258" t="s">
        <v>140</v>
      </c>
    </row>
    <row r="520" s="12" customFormat="1" ht="25.92" customHeight="1">
      <c r="A520" s="12"/>
      <c r="B520" s="202"/>
      <c r="C520" s="203"/>
      <c r="D520" s="204" t="s">
        <v>78</v>
      </c>
      <c r="E520" s="205" t="s">
        <v>104</v>
      </c>
      <c r="F520" s="205" t="s">
        <v>598</v>
      </c>
      <c r="G520" s="203"/>
      <c r="H520" s="203"/>
      <c r="I520" s="206"/>
      <c r="J520" s="207">
        <f>BK520</f>
        <v>0</v>
      </c>
      <c r="K520" s="203"/>
      <c r="L520" s="208"/>
      <c r="M520" s="209"/>
      <c r="N520" s="210"/>
      <c r="O520" s="210"/>
      <c r="P520" s="211">
        <f>P521</f>
        <v>0</v>
      </c>
      <c r="Q520" s="210"/>
      <c r="R520" s="211">
        <f>R521</f>
        <v>0</v>
      </c>
      <c r="S520" s="210"/>
      <c r="T520" s="212">
        <f>T521</f>
        <v>0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213" t="s">
        <v>174</v>
      </c>
      <c r="AT520" s="214" t="s">
        <v>78</v>
      </c>
      <c r="AU520" s="214" t="s">
        <v>79</v>
      </c>
      <c r="AY520" s="213" t="s">
        <v>140</v>
      </c>
      <c r="BK520" s="215">
        <f>BK521</f>
        <v>0</v>
      </c>
    </row>
    <row r="521" s="12" customFormat="1" ht="22.8" customHeight="1">
      <c r="A521" s="12"/>
      <c r="B521" s="202"/>
      <c r="C521" s="203"/>
      <c r="D521" s="204" t="s">
        <v>78</v>
      </c>
      <c r="E521" s="216" t="s">
        <v>599</v>
      </c>
      <c r="F521" s="216" t="s">
        <v>600</v>
      </c>
      <c r="G521" s="203"/>
      <c r="H521" s="203"/>
      <c r="I521" s="206"/>
      <c r="J521" s="217">
        <f>BK521</f>
        <v>0</v>
      </c>
      <c r="K521" s="203"/>
      <c r="L521" s="208"/>
      <c r="M521" s="209"/>
      <c r="N521" s="210"/>
      <c r="O521" s="210"/>
      <c r="P521" s="211">
        <f>SUM(P522:P523)</f>
        <v>0</v>
      </c>
      <c r="Q521" s="210"/>
      <c r="R521" s="211">
        <f>SUM(R522:R523)</f>
        <v>0</v>
      </c>
      <c r="S521" s="210"/>
      <c r="T521" s="212">
        <f>SUM(T522:T523)</f>
        <v>0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213" t="s">
        <v>174</v>
      </c>
      <c r="AT521" s="214" t="s">
        <v>78</v>
      </c>
      <c r="AU521" s="214" t="s">
        <v>87</v>
      </c>
      <c r="AY521" s="213" t="s">
        <v>140</v>
      </c>
      <c r="BK521" s="215">
        <f>SUM(BK522:BK523)</f>
        <v>0</v>
      </c>
    </row>
    <row r="522" s="2" customFormat="1" ht="16.5" customHeight="1">
      <c r="A522" s="38"/>
      <c r="B522" s="39"/>
      <c r="C522" s="259" t="s">
        <v>1286</v>
      </c>
      <c r="D522" s="259" t="s">
        <v>155</v>
      </c>
      <c r="E522" s="260" t="s">
        <v>602</v>
      </c>
      <c r="F522" s="261" t="s">
        <v>603</v>
      </c>
      <c r="G522" s="262" t="s">
        <v>604</v>
      </c>
      <c r="H522" s="263">
        <v>4</v>
      </c>
      <c r="I522" s="264"/>
      <c r="J522" s="265">
        <f>ROUND(I522*H522,2)</f>
        <v>0</v>
      </c>
      <c r="K522" s="261" t="s">
        <v>146</v>
      </c>
      <c r="L522" s="44"/>
      <c r="M522" s="266" t="s">
        <v>1</v>
      </c>
      <c r="N522" s="267" t="s">
        <v>44</v>
      </c>
      <c r="O522" s="91"/>
      <c r="P522" s="228">
        <f>O522*H522</f>
        <v>0</v>
      </c>
      <c r="Q522" s="228">
        <v>0</v>
      </c>
      <c r="R522" s="228">
        <f>Q522*H522</f>
        <v>0</v>
      </c>
      <c r="S522" s="228">
        <v>0</v>
      </c>
      <c r="T522" s="229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30" t="s">
        <v>605</v>
      </c>
      <c r="AT522" s="230" t="s">
        <v>155</v>
      </c>
      <c r="AU522" s="230" t="s">
        <v>89</v>
      </c>
      <c r="AY522" s="17" t="s">
        <v>140</v>
      </c>
      <c r="BE522" s="231">
        <f>IF(N522="základní",J522,0)</f>
        <v>0</v>
      </c>
      <c r="BF522" s="231">
        <f>IF(N522="snížená",J522,0)</f>
        <v>0</v>
      </c>
      <c r="BG522" s="231">
        <f>IF(N522="zákl. přenesená",J522,0)</f>
        <v>0</v>
      </c>
      <c r="BH522" s="231">
        <f>IF(N522="sníž. přenesená",J522,0)</f>
        <v>0</v>
      </c>
      <c r="BI522" s="231">
        <f>IF(N522="nulová",J522,0)</f>
        <v>0</v>
      </c>
      <c r="BJ522" s="17" t="s">
        <v>87</v>
      </c>
      <c r="BK522" s="231">
        <f>ROUND(I522*H522,2)</f>
        <v>0</v>
      </c>
      <c r="BL522" s="17" t="s">
        <v>605</v>
      </c>
      <c r="BM522" s="230" t="s">
        <v>1287</v>
      </c>
    </row>
    <row r="523" s="2" customFormat="1">
      <c r="A523" s="38"/>
      <c r="B523" s="39"/>
      <c r="C523" s="40"/>
      <c r="D523" s="232" t="s">
        <v>150</v>
      </c>
      <c r="E523" s="40"/>
      <c r="F523" s="233" t="s">
        <v>603</v>
      </c>
      <c r="G523" s="40"/>
      <c r="H523" s="40"/>
      <c r="I523" s="234"/>
      <c r="J523" s="40"/>
      <c r="K523" s="40"/>
      <c r="L523" s="44"/>
      <c r="M523" s="281"/>
      <c r="N523" s="282"/>
      <c r="O523" s="283"/>
      <c r="P523" s="283"/>
      <c r="Q523" s="283"/>
      <c r="R523" s="283"/>
      <c r="S523" s="283"/>
      <c r="T523" s="284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150</v>
      </c>
      <c r="AU523" s="17" t="s">
        <v>89</v>
      </c>
    </row>
    <row r="524" s="2" customFormat="1" ht="6.96" customHeight="1">
      <c r="A524" s="38"/>
      <c r="B524" s="66"/>
      <c r="C524" s="67"/>
      <c r="D524" s="67"/>
      <c r="E524" s="67"/>
      <c r="F524" s="67"/>
      <c r="G524" s="67"/>
      <c r="H524" s="67"/>
      <c r="I524" s="67"/>
      <c r="J524" s="67"/>
      <c r="K524" s="67"/>
      <c r="L524" s="44"/>
      <c r="M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</row>
  </sheetData>
  <sheetProtection sheet="1" autoFilter="0" formatColumns="0" formatRows="0" objects="1" scenarios="1" spinCount="100000" saltValue="Bi4ItVW7/4tjXgIEIge2Et404Ao3cgrBZDy93uZBQaxanObhQpgBBYCsvrJ1N7h+ish715KFSJtlD5qj9AuUyQ==" hashValue="zxRMVK/vSw9oIWcmijF2eJCKOhzps7BN8y0zUHb4x4unL3A+NophCnNkq24mRHxocn0KHsDpjZqxNwhTT1hMJA==" algorithmName="SHA-512" password="CC35"/>
  <autoFilter ref="C130:K523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106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Rozšíření parkovacích míst mezi bytovými domy ul. Vinohradská, Litvínov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1288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19. 1. 2021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ROUND(J131,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ROUND((SUM(BE131:BE406)),  2)</f>
        <v>0</v>
      </c>
      <c r="G33" s="38"/>
      <c r="H33" s="38"/>
      <c r="I33" s="155">
        <v>0.20999999999999999</v>
      </c>
      <c r="J33" s="154">
        <f>ROUND(((SUM(BE131:BE406))*I33),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ROUND((SUM(BF131:BF406)),  2)</f>
        <v>0</v>
      </c>
      <c r="G34" s="38"/>
      <c r="H34" s="38"/>
      <c r="I34" s="155">
        <v>0.14999999999999999</v>
      </c>
      <c r="J34" s="154">
        <f>ROUND(((SUM(BF131:BF406))*I34),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ROUND((SUM(BG131:BG406)),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ROUND((SUM(BH131:BH406)),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ROUND((SUM(BI131:BI406)),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Rozšíření parkovacích míst mezi bytovými domy ul. Vinohradská, Litvínov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A - Objekty pozemních komunikací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město Litvínov</v>
      </c>
      <c r="G89" s="40"/>
      <c r="H89" s="40"/>
      <c r="I89" s="32" t="s">
        <v>22</v>
      </c>
      <c r="J89" s="79" t="str">
        <f>IF(J12="","",J12)</f>
        <v>19. 1. 2021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Litvínov, Náměstí Míru 11, 43601 Litvínov</v>
      </c>
      <c r="G91" s="40"/>
      <c r="H91" s="40"/>
      <c r="I91" s="32" t="s">
        <v>31</v>
      </c>
      <c r="J91" s="36" t="str">
        <f>E21</f>
        <v xml:space="preserve">Ing. Ota Vettermann ČKAIT  0402018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110</v>
      </c>
      <c r="D94" s="176"/>
      <c r="E94" s="176"/>
      <c r="F94" s="176"/>
      <c r="G94" s="176"/>
      <c r="H94" s="176"/>
      <c r="I94" s="176"/>
      <c r="J94" s="177" t="s">
        <v>111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112</v>
      </c>
      <c r="D96" s="40"/>
      <c r="E96" s="40"/>
      <c r="F96" s="40"/>
      <c r="G96" s="40"/>
      <c r="H96" s="40"/>
      <c r="I96" s="40"/>
      <c r="J96" s="110">
        <f>J131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113</v>
      </c>
    </row>
    <row r="97" s="9" customFormat="1" ht="24.96" customHeight="1">
      <c r="A97" s="9"/>
      <c r="B97" s="179"/>
      <c r="C97" s="180"/>
      <c r="D97" s="181" t="s">
        <v>114</v>
      </c>
      <c r="E97" s="182"/>
      <c r="F97" s="182"/>
      <c r="G97" s="182"/>
      <c r="H97" s="182"/>
      <c r="I97" s="182"/>
      <c r="J97" s="183">
        <f>J132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115</v>
      </c>
      <c r="E98" s="188"/>
      <c r="F98" s="188"/>
      <c r="G98" s="188"/>
      <c r="H98" s="188"/>
      <c r="I98" s="188"/>
      <c r="J98" s="189">
        <f>J133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116</v>
      </c>
      <c r="E99" s="188"/>
      <c r="F99" s="188"/>
      <c r="G99" s="188"/>
      <c r="H99" s="188"/>
      <c r="I99" s="188"/>
      <c r="J99" s="189">
        <f>J213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895</v>
      </c>
      <c r="E100" s="188"/>
      <c r="F100" s="188"/>
      <c r="G100" s="188"/>
      <c r="H100" s="188"/>
      <c r="I100" s="188"/>
      <c r="J100" s="189">
        <f>J223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117</v>
      </c>
      <c r="E101" s="188"/>
      <c r="F101" s="188"/>
      <c r="G101" s="188"/>
      <c r="H101" s="188"/>
      <c r="I101" s="188"/>
      <c r="J101" s="189">
        <f>J231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1289</v>
      </c>
      <c r="E102" s="188"/>
      <c r="F102" s="188"/>
      <c r="G102" s="188"/>
      <c r="H102" s="188"/>
      <c r="I102" s="188"/>
      <c r="J102" s="189">
        <f>J267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118</v>
      </c>
      <c r="E103" s="188"/>
      <c r="F103" s="188"/>
      <c r="G103" s="188"/>
      <c r="H103" s="188"/>
      <c r="I103" s="188"/>
      <c r="J103" s="189">
        <f>J288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119</v>
      </c>
      <c r="E104" s="188"/>
      <c r="F104" s="188"/>
      <c r="G104" s="188"/>
      <c r="H104" s="188"/>
      <c r="I104" s="188"/>
      <c r="J104" s="189">
        <f>J369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120</v>
      </c>
      <c r="E105" s="188"/>
      <c r="F105" s="188"/>
      <c r="G105" s="188"/>
      <c r="H105" s="188"/>
      <c r="I105" s="188"/>
      <c r="J105" s="189">
        <f>J384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9"/>
      <c r="C106" s="180"/>
      <c r="D106" s="181" t="s">
        <v>896</v>
      </c>
      <c r="E106" s="182"/>
      <c r="F106" s="182"/>
      <c r="G106" s="182"/>
      <c r="H106" s="182"/>
      <c r="I106" s="182"/>
      <c r="J106" s="183">
        <f>J387</f>
        <v>0</v>
      </c>
      <c r="K106" s="180"/>
      <c r="L106" s="18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5"/>
      <c r="C107" s="186"/>
      <c r="D107" s="187" t="s">
        <v>897</v>
      </c>
      <c r="E107" s="188"/>
      <c r="F107" s="188"/>
      <c r="G107" s="188"/>
      <c r="H107" s="188"/>
      <c r="I107" s="188"/>
      <c r="J107" s="189">
        <f>J388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9"/>
      <c r="C108" s="180"/>
      <c r="D108" s="181" t="s">
        <v>121</v>
      </c>
      <c r="E108" s="182"/>
      <c r="F108" s="182"/>
      <c r="G108" s="182"/>
      <c r="H108" s="182"/>
      <c r="I108" s="182"/>
      <c r="J108" s="183">
        <f>J395</f>
        <v>0</v>
      </c>
      <c r="K108" s="180"/>
      <c r="L108" s="18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5"/>
      <c r="C109" s="186"/>
      <c r="D109" s="187" t="s">
        <v>122</v>
      </c>
      <c r="E109" s="188"/>
      <c r="F109" s="188"/>
      <c r="G109" s="188"/>
      <c r="H109" s="188"/>
      <c r="I109" s="188"/>
      <c r="J109" s="189">
        <f>J396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79"/>
      <c r="C110" s="180"/>
      <c r="D110" s="181" t="s">
        <v>123</v>
      </c>
      <c r="E110" s="182"/>
      <c r="F110" s="182"/>
      <c r="G110" s="182"/>
      <c r="H110" s="182"/>
      <c r="I110" s="182"/>
      <c r="J110" s="183">
        <f>J403</f>
        <v>0</v>
      </c>
      <c r="K110" s="180"/>
      <c r="L110" s="18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85"/>
      <c r="C111" s="186"/>
      <c r="D111" s="187" t="s">
        <v>124</v>
      </c>
      <c r="E111" s="188"/>
      <c r="F111" s="188"/>
      <c r="G111" s="188"/>
      <c r="H111" s="188"/>
      <c r="I111" s="188"/>
      <c r="J111" s="189">
        <f>J404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125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174" t="str">
        <f>E7</f>
        <v>Rozšíření parkovacích míst mezi bytovými domy ul. Vinohradská, Litvínov</v>
      </c>
      <c r="F121" s="32"/>
      <c r="G121" s="32"/>
      <c r="H121" s="32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107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76" t="str">
        <f>E9</f>
        <v>A - Objekty pozemních komunikací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40"/>
      <c r="E125" s="40"/>
      <c r="F125" s="27" t="str">
        <f>F12</f>
        <v>město Litvínov</v>
      </c>
      <c r="G125" s="40"/>
      <c r="H125" s="40"/>
      <c r="I125" s="32" t="s">
        <v>22</v>
      </c>
      <c r="J125" s="79" t="str">
        <f>IF(J12="","",J12)</f>
        <v>19. 1. 2021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25.65" customHeight="1">
      <c r="A127" s="38"/>
      <c r="B127" s="39"/>
      <c r="C127" s="32" t="s">
        <v>24</v>
      </c>
      <c r="D127" s="40"/>
      <c r="E127" s="40"/>
      <c r="F127" s="27" t="str">
        <f>E15</f>
        <v>Město Litvínov, Náměstí Míru 11, 43601 Litvínov</v>
      </c>
      <c r="G127" s="40"/>
      <c r="H127" s="40"/>
      <c r="I127" s="32" t="s">
        <v>31</v>
      </c>
      <c r="J127" s="36" t="str">
        <f>E21</f>
        <v xml:space="preserve">Ing. Ota Vettermann ČKAIT  0402018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29</v>
      </c>
      <c r="D128" s="40"/>
      <c r="E128" s="40"/>
      <c r="F128" s="27" t="str">
        <f>IF(E18="","",E18)</f>
        <v>Vyplň údaj</v>
      </c>
      <c r="G128" s="40"/>
      <c r="H128" s="40"/>
      <c r="I128" s="32" t="s">
        <v>34</v>
      </c>
      <c r="J128" s="36" t="str">
        <f>E24</f>
        <v>MESSOR s.r.o.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91"/>
      <c r="B130" s="192"/>
      <c r="C130" s="193" t="s">
        <v>126</v>
      </c>
      <c r="D130" s="194" t="s">
        <v>64</v>
      </c>
      <c r="E130" s="194" t="s">
        <v>60</v>
      </c>
      <c r="F130" s="194" t="s">
        <v>61</v>
      </c>
      <c r="G130" s="194" t="s">
        <v>127</v>
      </c>
      <c r="H130" s="194" t="s">
        <v>128</v>
      </c>
      <c r="I130" s="194" t="s">
        <v>129</v>
      </c>
      <c r="J130" s="194" t="s">
        <v>111</v>
      </c>
      <c r="K130" s="195" t="s">
        <v>130</v>
      </c>
      <c r="L130" s="196"/>
      <c r="M130" s="100" t="s">
        <v>1</v>
      </c>
      <c r="N130" s="101" t="s">
        <v>43</v>
      </c>
      <c r="O130" s="101" t="s">
        <v>131</v>
      </c>
      <c r="P130" s="101" t="s">
        <v>132</v>
      </c>
      <c r="Q130" s="101" t="s">
        <v>133</v>
      </c>
      <c r="R130" s="101" t="s">
        <v>134</v>
      </c>
      <c r="S130" s="101" t="s">
        <v>135</v>
      </c>
      <c r="T130" s="102" t="s">
        <v>136</v>
      </c>
      <c r="U130" s="191"/>
      <c r="V130" s="191"/>
      <c r="W130" s="191"/>
      <c r="X130" s="191"/>
      <c r="Y130" s="191"/>
      <c r="Z130" s="191"/>
      <c r="AA130" s="191"/>
      <c r="AB130" s="191"/>
      <c r="AC130" s="191"/>
      <c r="AD130" s="191"/>
      <c r="AE130" s="191"/>
    </row>
    <row r="131" s="2" customFormat="1" ht="22.8" customHeight="1">
      <c r="A131" s="38"/>
      <c r="B131" s="39"/>
      <c r="C131" s="107" t="s">
        <v>137</v>
      </c>
      <c r="D131" s="40"/>
      <c r="E131" s="40"/>
      <c r="F131" s="40"/>
      <c r="G131" s="40"/>
      <c r="H131" s="40"/>
      <c r="I131" s="40"/>
      <c r="J131" s="197">
        <f>BK131</f>
        <v>0</v>
      </c>
      <c r="K131" s="40"/>
      <c r="L131" s="44"/>
      <c r="M131" s="103"/>
      <c r="N131" s="198"/>
      <c r="O131" s="104"/>
      <c r="P131" s="199">
        <f>P132+P387+P395+P403</f>
        <v>0</v>
      </c>
      <c r="Q131" s="104"/>
      <c r="R131" s="199">
        <f>R132+R387+R395+R403</f>
        <v>352.63556899999998</v>
      </c>
      <c r="S131" s="104"/>
      <c r="T131" s="200">
        <f>T132+T387+T395+T403</f>
        <v>402.62100000000004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78</v>
      </c>
      <c r="AU131" s="17" t="s">
        <v>113</v>
      </c>
      <c r="BK131" s="201">
        <f>BK132+BK387+BK395+BK403</f>
        <v>0</v>
      </c>
    </row>
    <row r="132" s="12" customFormat="1" ht="25.92" customHeight="1">
      <c r="A132" s="12"/>
      <c r="B132" s="202"/>
      <c r="C132" s="203"/>
      <c r="D132" s="204" t="s">
        <v>78</v>
      </c>
      <c r="E132" s="205" t="s">
        <v>138</v>
      </c>
      <c r="F132" s="205" t="s">
        <v>139</v>
      </c>
      <c r="G132" s="203"/>
      <c r="H132" s="203"/>
      <c r="I132" s="206"/>
      <c r="J132" s="207">
        <f>BK132</f>
        <v>0</v>
      </c>
      <c r="K132" s="203"/>
      <c r="L132" s="208"/>
      <c r="M132" s="209"/>
      <c r="N132" s="210"/>
      <c r="O132" s="210"/>
      <c r="P132" s="211">
        <f>P133+P213+P223+P231+P267+P288+P369+P384</f>
        <v>0</v>
      </c>
      <c r="Q132" s="210"/>
      <c r="R132" s="211">
        <f>R133+R213+R223+R231+R267+R288+R369+R384</f>
        <v>352.57427059999998</v>
      </c>
      <c r="S132" s="210"/>
      <c r="T132" s="212">
        <f>T133+T213+T223+T231+T267+T288+T369+T384</f>
        <v>402.62100000000004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87</v>
      </c>
      <c r="AT132" s="214" t="s">
        <v>78</v>
      </c>
      <c r="AU132" s="214" t="s">
        <v>79</v>
      </c>
      <c r="AY132" s="213" t="s">
        <v>140</v>
      </c>
      <c r="BK132" s="215">
        <f>BK133+BK213+BK223+BK231+BK267+BK288+BK369+BK384</f>
        <v>0</v>
      </c>
    </row>
    <row r="133" s="12" customFormat="1" ht="22.8" customHeight="1">
      <c r="A133" s="12"/>
      <c r="B133" s="202"/>
      <c r="C133" s="203"/>
      <c r="D133" s="204" t="s">
        <v>78</v>
      </c>
      <c r="E133" s="216" t="s">
        <v>87</v>
      </c>
      <c r="F133" s="216" t="s">
        <v>141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SUM(P134:P212)</f>
        <v>0</v>
      </c>
      <c r="Q133" s="210"/>
      <c r="R133" s="211">
        <f>SUM(R134:R212)</f>
        <v>43.530834999999996</v>
      </c>
      <c r="S133" s="210"/>
      <c r="T133" s="212">
        <f>SUM(T134:T212)</f>
        <v>379.68100000000004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87</v>
      </c>
      <c r="AT133" s="214" t="s">
        <v>78</v>
      </c>
      <c r="AU133" s="214" t="s">
        <v>87</v>
      </c>
      <c r="AY133" s="213" t="s">
        <v>140</v>
      </c>
      <c r="BK133" s="215">
        <f>SUM(BK134:BK212)</f>
        <v>0</v>
      </c>
    </row>
    <row r="134" s="2" customFormat="1" ht="16.5" customHeight="1">
      <c r="A134" s="38"/>
      <c r="B134" s="39"/>
      <c r="C134" s="218" t="s">
        <v>87</v>
      </c>
      <c r="D134" s="218" t="s">
        <v>142</v>
      </c>
      <c r="E134" s="219" t="s">
        <v>143</v>
      </c>
      <c r="F134" s="220" t="s">
        <v>144</v>
      </c>
      <c r="G134" s="221" t="s">
        <v>145</v>
      </c>
      <c r="H134" s="222">
        <v>26.667999999999999</v>
      </c>
      <c r="I134" s="223"/>
      <c r="J134" s="224">
        <f>ROUND(I134*H134,2)</f>
        <v>0</v>
      </c>
      <c r="K134" s="220" t="s">
        <v>146</v>
      </c>
      <c r="L134" s="225"/>
      <c r="M134" s="226" t="s">
        <v>1</v>
      </c>
      <c r="N134" s="227" t="s">
        <v>44</v>
      </c>
      <c r="O134" s="91"/>
      <c r="P134" s="228">
        <f>O134*H134</f>
        <v>0</v>
      </c>
      <c r="Q134" s="228">
        <v>1</v>
      </c>
      <c r="R134" s="228">
        <f>Q134*H134</f>
        <v>26.667999999999999</v>
      </c>
      <c r="S134" s="228">
        <v>0</v>
      </c>
      <c r="T134" s="22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0" t="s">
        <v>147</v>
      </c>
      <c r="AT134" s="230" t="s">
        <v>142</v>
      </c>
      <c r="AU134" s="230" t="s">
        <v>89</v>
      </c>
      <c r="AY134" s="17" t="s">
        <v>140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7" t="s">
        <v>87</v>
      </c>
      <c r="BK134" s="231">
        <f>ROUND(I134*H134,2)</f>
        <v>0</v>
      </c>
      <c r="BL134" s="17" t="s">
        <v>148</v>
      </c>
      <c r="BM134" s="230" t="s">
        <v>1290</v>
      </c>
    </row>
    <row r="135" s="2" customFormat="1">
      <c r="A135" s="38"/>
      <c r="B135" s="39"/>
      <c r="C135" s="40"/>
      <c r="D135" s="232" t="s">
        <v>150</v>
      </c>
      <c r="E135" s="40"/>
      <c r="F135" s="233" t="s">
        <v>144</v>
      </c>
      <c r="G135" s="40"/>
      <c r="H135" s="40"/>
      <c r="I135" s="234"/>
      <c r="J135" s="40"/>
      <c r="K135" s="40"/>
      <c r="L135" s="44"/>
      <c r="M135" s="235"/>
      <c r="N135" s="236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150</v>
      </c>
      <c r="AU135" s="17" t="s">
        <v>89</v>
      </c>
    </row>
    <row r="136" s="13" customFormat="1">
      <c r="A136" s="13"/>
      <c r="B136" s="237"/>
      <c r="C136" s="238"/>
      <c r="D136" s="232" t="s">
        <v>151</v>
      </c>
      <c r="E136" s="239" t="s">
        <v>1</v>
      </c>
      <c r="F136" s="240" t="s">
        <v>1291</v>
      </c>
      <c r="G136" s="238"/>
      <c r="H136" s="241">
        <v>26.667999999999999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151</v>
      </c>
      <c r="AU136" s="247" t="s">
        <v>89</v>
      </c>
      <c r="AV136" s="13" t="s">
        <v>89</v>
      </c>
      <c r="AW136" s="13" t="s">
        <v>33</v>
      </c>
      <c r="AX136" s="13" t="s">
        <v>87</v>
      </c>
      <c r="AY136" s="247" t="s">
        <v>140</v>
      </c>
    </row>
    <row r="137" s="2" customFormat="1" ht="16.5" customHeight="1">
      <c r="A137" s="38"/>
      <c r="B137" s="39"/>
      <c r="C137" s="259" t="s">
        <v>89</v>
      </c>
      <c r="D137" s="259" t="s">
        <v>155</v>
      </c>
      <c r="E137" s="260" t="s">
        <v>1292</v>
      </c>
      <c r="F137" s="261" t="s">
        <v>1293</v>
      </c>
      <c r="G137" s="262" t="s">
        <v>158</v>
      </c>
      <c r="H137" s="263">
        <v>296.19999999999999</v>
      </c>
      <c r="I137" s="264"/>
      <c r="J137" s="265">
        <f>ROUND(I137*H137,2)</f>
        <v>0</v>
      </c>
      <c r="K137" s="261" t="s">
        <v>159</v>
      </c>
      <c r="L137" s="44"/>
      <c r="M137" s="266" t="s">
        <v>1</v>
      </c>
      <c r="N137" s="267" t="s">
        <v>44</v>
      </c>
      <c r="O137" s="91"/>
      <c r="P137" s="228">
        <f>O137*H137</f>
        <v>0</v>
      </c>
      <c r="Q137" s="228">
        <v>0</v>
      </c>
      <c r="R137" s="228">
        <f>Q137*H137</f>
        <v>0</v>
      </c>
      <c r="S137" s="228">
        <v>0.26000000000000001</v>
      </c>
      <c r="T137" s="229">
        <f>S137*H137</f>
        <v>77.012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0" t="s">
        <v>148</v>
      </c>
      <c r="AT137" s="230" t="s">
        <v>155</v>
      </c>
      <c r="AU137" s="230" t="s">
        <v>89</v>
      </c>
      <c r="AY137" s="17" t="s">
        <v>140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7" t="s">
        <v>87</v>
      </c>
      <c r="BK137" s="231">
        <f>ROUND(I137*H137,2)</f>
        <v>0</v>
      </c>
      <c r="BL137" s="17" t="s">
        <v>148</v>
      </c>
      <c r="BM137" s="230" t="s">
        <v>1294</v>
      </c>
    </row>
    <row r="138" s="2" customFormat="1">
      <c r="A138" s="38"/>
      <c r="B138" s="39"/>
      <c r="C138" s="40"/>
      <c r="D138" s="232" t="s">
        <v>150</v>
      </c>
      <c r="E138" s="40"/>
      <c r="F138" s="233" t="s">
        <v>1295</v>
      </c>
      <c r="G138" s="40"/>
      <c r="H138" s="40"/>
      <c r="I138" s="234"/>
      <c r="J138" s="40"/>
      <c r="K138" s="40"/>
      <c r="L138" s="44"/>
      <c r="M138" s="235"/>
      <c r="N138" s="236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150</v>
      </c>
      <c r="AU138" s="17" t="s">
        <v>89</v>
      </c>
    </row>
    <row r="139" s="13" customFormat="1">
      <c r="A139" s="13"/>
      <c r="B139" s="237"/>
      <c r="C139" s="238"/>
      <c r="D139" s="232" t="s">
        <v>151</v>
      </c>
      <c r="E139" s="239" t="s">
        <v>1</v>
      </c>
      <c r="F139" s="240" t="s">
        <v>1296</v>
      </c>
      <c r="G139" s="238"/>
      <c r="H139" s="241">
        <v>296.19999999999999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151</v>
      </c>
      <c r="AU139" s="247" t="s">
        <v>89</v>
      </c>
      <c r="AV139" s="13" t="s">
        <v>89</v>
      </c>
      <c r="AW139" s="13" t="s">
        <v>33</v>
      </c>
      <c r="AX139" s="13" t="s">
        <v>87</v>
      </c>
      <c r="AY139" s="247" t="s">
        <v>140</v>
      </c>
    </row>
    <row r="140" s="2" customFormat="1" ht="16.5" customHeight="1">
      <c r="A140" s="38"/>
      <c r="B140" s="39"/>
      <c r="C140" s="259" t="s">
        <v>163</v>
      </c>
      <c r="D140" s="259" t="s">
        <v>155</v>
      </c>
      <c r="E140" s="260" t="s">
        <v>1297</v>
      </c>
      <c r="F140" s="261" t="s">
        <v>1298</v>
      </c>
      <c r="G140" s="262" t="s">
        <v>158</v>
      </c>
      <c r="H140" s="263">
        <v>260.60000000000002</v>
      </c>
      <c r="I140" s="264"/>
      <c r="J140" s="265">
        <f>ROUND(I140*H140,2)</f>
        <v>0</v>
      </c>
      <c r="K140" s="261" t="s">
        <v>159</v>
      </c>
      <c r="L140" s="44"/>
      <c r="M140" s="266" t="s">
        <v>1</v>
      </c>
      <c r="N140" s="267" t="s">
        <v>44</v>
      </c>
      <c r="O140" s="91"/>
      <c r="P140" s="228">
        <f>O140*H140</f>
        <v>0</v>
      </c>
      <c r="Q140" s="228">
        <v>0</v>
      </c>
      <c r="R140" s="228">
        <f>Q140*H140</f>
        <v>0</v>
      </c>
      <c r="S140" s="228">
        <v>0.32500000000000001</v>
      </c>
      <c r="T140" s="229">
        <f>S140*H140</f>
        <v>84.695000000000007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0" t="s">
        <v>148</v>
      </c>
      <c r="AT140" s="230" t="s">
        <v>155</v>
      </c>
      <c r="AU140" s="230" t="s">
        <v>89</v>
      </c>
      <c r="AY140" s="17" t="s">
        <v>140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7" t="s">
        <v>87</v>
      </c>
      <c r="BK140" s="231">
        <f>ROUND(I140*H140,2)</f>
        <v>0</v>
      </c>
      <c r="BL140" s="17" t="s">
        <v>148</v>
      </c>
      <c r="BM140" s="230" t="s">
        <v>1299</v>
      </c>
    </row>
    <row r="141" s="2" customFormat="1">
      <c r="A141" s="38"/>
      <c r="B141" s="39"/>
      <c r="C141" s="40"/>
      <c r="D141" s="232" t="s">
        <v>150</v>
      </c>
      <c r="E141" s="40"/>
      <c r="F141" s="233" t="s">
        <v>1300</v>
      </c>
      <c r="G141" s="40"/>
      <c r="H141" s="40"/>
      <c r="I141" s="234"/>
      <c r="J141" s="40"/>
      <c r="K141" s="40"/>
      <c r="L141" s="44"/>
      <c r="M141" s="235"/>
      <c r="N141" s="236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150</v>
      </c>
      <c r="AU141" s="17" t="s">
        <v>89</v>
      </c>
    </row>
    <row r="142" s="13" customFormat="1">
      <c r="A142" s="13"/>
      <c r="B142" s="237"/>
      <c r="C142" s="238"/>
      <c r="D142" s="232" t="s">
        <v>151</v>
      </c>
      <c r="E142" s="239" t="s">
        <v>1</v>
      </c>
      <c r="F142" s="240" t="s">
        <v>1301</v>
      </c>
      <c r="G142" s="238"/>
      <c r="H142" s="241">
        <v>260.60000000000002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151</v>
      </c>
      <c r="AU142" s="247" t="s">
        <v>89</v>
      </c>
      <c r="AV142" s="13" t="s">
        <v>89</v>
      </c>
      <c r="AW142" s="13" t="s">
        <v>33</v>
      </c>
      <c r="AX142" s="13" t="s">
        <v>87</v>
      </c>
      <c r="AY142" s="247" t="s">
        <v>140</v>
      </c>
    </row>
    <row r="143" s="2" customFormat="1" ht="16.5" customHeight="1">
      <c r="A143" s="38"/>
      <c r="B143" s="39"/>
      <c r="C143" s="259" t="s">
        <v>148</v>
      </c>
      <c r="D143" s="259" t="s">
        <v>155</v>
      </c>
      <c r="E143" s="260" t="s">
        <v>175</v>
      </c>
      <c r="F143" s="261" t="s">
        <v>176</v>
      </c>
      <c r="G143" s="262" t="s">
        <v>158</v>
      </c>
      <c r="H143" s="263">
        <v>908.60000000000002</v>
      </c>
      <c r="I143" s="264"/>
      <c r="J143" s="265">
        <f>ROUND(I143*H143,2)</f>
        <v>0</v>
      </c>
      <c r="K143" s="261" t="s">
        <v>159</v>
      </c>
      <c r="L143" s="44"/>
      <c r="M143" s="266" t="s">
        <v>1</v>
      </c>
      <c r="N143" s="267" t="s">
        <v>44</v>
      </c>
      <c r="O143" s="91"/>
      <c r="P143" s="228">
        <f>O143*H143</f>
        <v>0</v>
      </c>
      <c r="Q143" s="228">
        <v>6.9999999999999994E-05</v>
      </c>
      <c r="R143" s="228">
        <f>Q143*H143</f>
        <v>0.063601999999999992</v>
      </c>
      <c r="S143" s="228">
        <v>0.11500000000000001</v>
      </c>
      <c r="T143" s="229">
        <f>S143*H143</f>
        <v>104.489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0" t="s">
        <v>148</v>
      </c>
      <c r="AT143" s="230" t="s">
        <v>155</v>
      </c>
      <c r="AU143" s="230" t="s">
        <v>89</v>
      </c>
      <c r="AY143" s="17" t="s">
        <v>140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7" t="s">
        <v>87</v>
      </c>
      <c r="BK143" s="231">
        <f>ROUND(I143*H143,2)</f>
        <v>0</v>
      </c>
      <c r="BL143" s="17" t="s">
        <v>148</v>
      </c>
      <c r="BM143" s="230" t="s">
        <v>1302</v>
      </c>
    </row>
    <row r="144" s="2" customFormat="1">
      <c r="A144" s="38"/>
      <c r="B144" s="39"/>
      <c r="C144" s="40"/>
      <c r="D144" s="232" t="s">
        <v>150</v>
      </c>
      <c r="E144" s="40"/>
      <c r="F144" s="233" t="s">
        <v>178</v>
      </c>
      <c r="G144" s="40"/>
      <c r="H144" s="40"/>
      <c r="I144" s="234"/>
      <c r="J144" s="40"/>
      <c r="K144" s="40"/>
      <c r="L144" s="44"/>
      <c r="M144" s="235"/>
      <c r="N144" s="236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150</v>
      </c>
      <c r="AU144" s="17" t="s">
        <v>89</v>
      </c>
    </row>
    <row r="145" s="13" customFormat="1">
      <c r="A145" s="13"/>
      <c r="B145" s="237"/>
      <c r="C145" s="238"/>
      <c r="D145" s="232" t="s">
        <v>151</v>
      </c>
      <c r="E145" s="239" t="s">
        <v>1</v>
      </c>
      <c r="F145" s="240" t="s">
        <v>1303</v>
      </c>
      <c r="G145" s="238"/>
      <c r="H145" s="241">
        <v>908.60000000000002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151</v>
      </c>
      <c r="AU145" s="247" t="s">
        <v>89</v>
      </c>
      <c r="AV145" s="13" t="s">
        <v>89</v>
      </c>
      <c r="AW145" s="13" t="s">
        <v>33</v>
      </c>
      <c r="AX145" s="13" t="s">
        <v>87</v>
      </c>
      <c r="AY145" s="247" t="s">
        <v>140</v>
      </c>
    </row>
    <row r="146" s="2" customFormat="1" ht="16.5" customHeight="1">
      <c r="A146" s="38"/>
      <c r="B146" s="39"/>
      <c r="C146" s="259" t="s">
        <v>174</v>
      </c>
      <c r="D146" s="259" t="s">
        <v>155</v>
      </c>
      <c r="E146" s="260" t="s">
        <v>181</v>
      </c>
      <c r="F146" s="261" t="s">
        <v>182</v>
      </c>
      <c r="G146" s="262" t="s">
        <v>183</v>
      </c>
      <c r="H146" s="263">
        <v>366.5</v>
      </c>
      <c r="I146" s="264"/>
      <c r="J146" s="265">
        <f>ROUND(I146*H146,2)</f>
        <v>0</v>
      </c>
      <c r="K146" s="261" t="s">
        <v>159</v>
      </c>
      <c r="L146" s="44"/>
      <c r="M146" s="266" t="s">
        <v>1</v>
      </c>
      <c r="N146" s="267" t="s">
        <v>44</v>
      </c>
      <c r="O146" s="91"/>
      <c r="P146" s="228">
        <f>O146*H146</f>
        <v>0</v>
      </c>
      <c r="Q146" s="228">
        <v>0</v>
      </c>
      <c r="R146" s="228">
        <f>Q146*H146</f>
        <v>0</v>
      </c>
      <c r="S146" s="228">
        <v>0.28999999999999998</v>
      </c>
      <c r="T146" s="229">
        <f>S146*H146</f>
        <v>106.285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0" t="s">
        <v>148</v>
      </c>
      <c r="AT146" s="230" t="s">
        <v>155</v>
      </c>
      <c r="AU146" s="230" t="s">
        <v>89</v>
      </c>
      <c r="AY146" s="17" t="s">
        <v>140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7" t="s">
        <v>87</v>
      </c>
      <c r="BK146" s="231">
        <f>ROUND(I146*H146,2)</f>
        <v>0</v>
      </c>
      <c r="BL146" s="17" t="s">
        <v>148</v>
      </c>
      <c r="BM146" s="230" t="s">
        <v>1304</v>
      </c>
    </row>
    <row r="147" s="2" customFormat="1">
      <c r="A147" s="38"/>
      <c r="B147" s="39"/>
      <c r="C147" s="40"/>
      <c r="D147" s="232" t="s">
        <v>150</v>
      </c>
      <c r="E147" s="40"/>
      <c r="F147" s="233" t="s">
        <v>185</v>
      </c>
      <c r="G147" s="40"/>
      <c r="H147" s="40"/>
      <c r="I147" s="234"/>
      <c r="J147" s="40"/>
      <c r="K147" s="40"/>
      <c r="L147" s="44"/>
      <c r="M147" s="235"/>
      <c r="N147" s="236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150</v>
      </c>
      <c r="AU147" s="17" t="s">
        <v>89</v>
      </c>
    </row>
    <row r="148" s="13" customFormat="1">
      <c r="A148" s="13"/>
      <c r="B148" s="237"/>
      <c r="C148" s="238"/>
      <c r="D148" s="232" t="s">
        <v>151</v>
      </c>
      <c r="E148" s="239" t="s">
        <v>1</v>
      </c>
      <c r="F148" s="240" t="s">
        <v>1305</v>
      </c>
      <c r="G148" s="238"/>
      <c r="H148" s="241">
        <v>366.5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151</v>
      </c>
      <c r="AU148" s="247" t="s">
        <v>89</v>
      </c>
      <c r="AV148" s="13" t="s">
        <v>89</v>
      </c>
      <c r="AW148" s="13" t="s">
        <v>33</v>
      </c>
      <c r="AX148" s="13" t="s">
        <v>87</v>
      </c>
      <c r="AY148" s="247" t="s">
        <v>140</v>
      </c>
    </row>
    <row r="149" s="2" customFormat="1" ht="16.5" customHeight="1">
      <c r="A149" s="38"/>
      <c r="B149" s="39"/>
      <c r="C149" s="259" t="s">
        <v>180</v>
      </c>
      <c r="D149" s="259" t="s">
        <v>155</v>
      </c>
      <c r="E149" s="260" t="s">
        <v>188</v>
      </c>
      <c r="F149" s="261" t="s">
        <v>189</v>
      </c>
      <c r="G149" s="262" t="s">
        <v>183</v>
      </c>
      <c r="H149" s="263">
        <v>180</v>
      </c>
      <c r="I149" s="264"/>
      <c r="J149" s="265">
        <f>ROUND(I149*H149,2)</f>
        <v>0</v>
      </c>
      <c r="K149" s="261" t="s">
        <v>159</v>
      </c>
      <c r="L149" s="44"/>
      <c r="M149" s="266" t="s">
        <v>1</v>
      </c>
      <c r="N149" s="267" t="s">
        <v>44</v>
      </c>
      <c r="O149" s="91"/>
      <c r="P149" s="228">
        <f>O149*H149</f>
        <v>0</v>
      </c>
      <c r="Q149" s="228">
        <v>0</v>
      </c>
      <c r="R149" s="228">
        <f>Q149*H149</f>
        <v>0</v>
      </c>
      <c r="S149" s="228">
        <v>0.040000000000000001</v>
      </c>
      <c r="T149" s="229">
        <f>S149*H149</f>
        <v>7.2000000000000002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0" t="s">
        <v>148</v>
      </c>
      <c r="AT149" s="230" t="s">
        <v>155</v>
      </c>
      <c r="AU149" s="230" t="s">
        <v>89</v>
      </c>
      <c r="AY149" s="17" t="s">
        <v>140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7" t="s">
        <v>87</v>
      </c>
      <c r="BK149" s="231">
        <f>ROUND(I149*H149,2)</f>
        <v>0</v>
      </c>
      <c r="BL149" s="17" t="s">
        <v>148</v>
      </c>
      <c r="BM149" s="230" t="s">
        <v>1306</v>
      </c>
    </row>
    <row r="150" s="2" customFormat="1">
      <c r="A150" s="38"/>
      <c r="B150" s="39"/>
      <c r="C150" s="40"/>
      <c r="D150" s="232" t="s">
        <v>150</v>
      </c>
      <c r="E150" s="40"/>
      <c r="F150" s="233" t="s">
        <v>191</v>
      </c>
      <c r="G150" s="40"/>
      <c r="H150" s="40"/>
      <c r="I150" s="234"/>
      <c r="J150" s="40"/>
      <c r="K150" s="40"/>
      <c r="L150" s="44"/>
      <c r="M150" s="235"/>
      <c r="N150" s="236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150</v>
      </c>
      <c r="AU150" s="17" t="s">
        <v>89</v>
      </c>
    </row>
    <row r="151" s="13" customFormat="1">
      <c r="A151" s="13"/>
      <c r="B151" s="237"/>
      <c r="C151" s="238"/>
      <c r="D151" s="232" t="s">
        <v>151</v>
      </c>
      <c r="E151" s="239" t="s">
        <v>1</v>
      </c>
      <c r="F151" s="240" t="s">
        <v>1307</v>
      </c>
      <c r="G151" s="238"/>
      <c r="H151" s="241">
        <v>180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151</v>
      </c>
      <c r="AU151" s="247" t="s">
        <v>89</v>
      </c>
      <c r="AV151" s="13" t="s">
        <v>89</v>
      </c>
      <c r="AW151" s="13" t="s">
        <v>33</v>
      </c>
      <c r="AX151" s="13" t="s">
        <v>87</v>
      </c>
      <c r="AY151" s="247" t="s">
        <v>140</v>
      </c>
    </row>
    <row r="152" s="2" customFormat="1" ht="16.5" customHeight="1">
      <c r="A152" s="38"/>
      <c r="B152" s="39"/>
      <c r="C152" s="259" t="s">
        <v>187</v>
      </c>
      <c r="D152" s="259" t="s">
        <v>155</v>
      </c>
      <c r="E152" s="260" t="s">
        <v>193</v>
      </c>
      <c r="F152" s="261" t="s">
        <v>194</v>
      </c>
      <c r="G152" s="262" t="s">
        <v>158</v>
      </c>
      <c r="H152" s="263">
        <v>215.5</v>
      </c>
      <c r="I152" s="264"/>
      <c r="J152" s="265">
        <f>ROUND(I152*H152,2)</f>
        <v>0</v>
      </c>
      <c r="K152" s="261" t="s">
        <v>159</v>
      </c>
      <c r="L152" s="44"/>
      <c r="M152" s="266" t="s">
        <v>1</v>
      </c>
      <c r="N152" s="267" t="s">
        <v>44</v>
      </c>
      <c r="O152" s="91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0" t="s">
        <v>148</v>
      </c>
      <c r="AT152" s="230" t="s">
        <v>155</v>
      </c>
      <c r="AU152" s="230" t="s">
        <v>89</v>
      </c>
      <c r="AY152" s="17" t="s">
        <v>140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7" t="s">
        <v>87</v>
      </c>
      <c r="BK152" s="231">
        <f>ROUND(I152*H152,2)</f>
        <v>0</v>
      </c>
      <c r="BL152" s="17" t="s">
        <v>148</v>
      </c>
      <c r="BM152" s="230" t="s">
        <v>1308</v>
      </c>
    </row>
    <row r="153" s="2" customFormat="1">
      <c r="A153" s="38"/>
      <c r="B153" s="39"/>
      <c r="C153" s="40"/>
      <c r="D153" s="232" t="s">
        <v>150</v>
      </c>
      <c r="E153" s="40"/>
      <c r="F153" s="233" t="s">
        <v>196</v>
      </c>
      <c r="G153" s="40"/>
      <c r="H153" s="40"/>
      <c r="I153" s="234"/>
      <c r="J153" s="40"/>
      <c r="K153" s="40"/>
      <c r="L153" s="44"/>
      <c r="M153" s="235"/>
      <c r="N153" s="236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150</v>
      </c>
      <c r="AU153" s="17" t="s">
        <v>89</v>
      </c>
    </row>
    <row r="154" s="13" customFormat="1">
      <c r="A154" s="13"/>
      <c r="B154" s="237"/>
      <c r="C154" s="238"/>
      <c r="D154" s="232" t="s">
        <v>151</v>
      </c>
      <c r="E154" s="239" t="s">
        <v>1</v>
      </c>
      <c r="F154" s="240" t="s">
        <v>1309</v>
      </c>
      <c r="G154" s="238"/>
      <c r="H154" s="241">
        <v>215.5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151</v>
      </c>
      <c r="AU154" s="247" t="s">
        <v>89</v>
      </c>
      <c r="AV154" s="13" t="s">
        <v>89</v>
      </c>
      <c r="AW154" s="13" t="s">
        <v>33</v>
      </c>
      <c r="AX154" s="13" t="s">
        <v>87</v>
      </c>
      <c r="AY154" s="247" t="s">
        <v>140</v>
      </c>
    </row>
    <row r="155" s="2" customFormat="1" ht="21.75" customHeight="1">
      <c r="A155" s="38"/>
      <c r="B155" s="39"/>
      <c r="C155" s="259" t="s">
        <v>147</v>
      </c>
      <c r="D155" s="259" t="s">
        <v>155</v>
      </c>
      <c r="E155" s="260" t="s">
        <v>202</v>
      </c>
      <c r="F155" s="261" t="s">
        <v>203</v>
      </c>
      <c r="G155" s="262" t="s">
        <v>204</v>
      </c>
      <c r="H155" s="263">
        <v>136.565</v>
      </c>
      <c r="I155" s="264"/>
      <c r="J155" s="265">
        <f>ROUND(I155*H155,2)</f>
        <v>0</v>
      </c>
      <c r="K155" s="261" t="s">
        <v>159</v>
      </c>
      <c r="L155" s="44"/>
      <c r="M155" s="266" t="s">
        <v>1</v>
      </c>
      <c r="N155" s="267" t="s">
        <v>44</v>
      </c>
      <c r="O155" s="91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0" t="s">
        <v>148</v>
      </c>
      <c r="AT155" s="230" t="s">
        <v>155</v>
      </c>
      <c r="AU155" s="230" t="s">
        <v>89</v>
      </c>
      <c r="AY155" s="17" t="s">
        <v>140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7" t="s">
        <v>87</v>
      </c>
      <c r="BK155" s="231">
        <f>ROUND(I155*H155,2)</f>
        <v>0</v>
      </c>
      <c r="BL155" s="17" t="s">
        <v>148</v>
      </c>
      <c r="BM155" s="230" t="s">
        <v>1310</v>
      </c>
    </row>
    <row r="156" s="2" customFormat="1">
      <c r="A156" s="38"/>
      <c r="B156" s="39"/>
      <c r="C156" s="40"/>
      <c r="D156" s="232" t="s">
        <v>150</v>
      </c>
      <c r="E156" s="40"/>
      <c r="F156" s="233" t="s">
        <v>206</v>
      </c>
      <c r="G156" s="40"/>
      <c r="H156" s="40"/>
      <c r="I156" s="234"/>
      <c r="J156" s="40"/>
      <c r="K156" s="40"/>
      <c r="L156" s="44"/>
      <c r="M156" s="235"/>
      <c r="N156" s="236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150</v>
      </c>
      <c r="AU156" s="17" t="s">
        <v>89</v>
      </c>
    </row>
    <row r="157" s="13" customFormat="1">
      <c r="A157" s="13"/>
      <c r="B157" s="237"/>
      <c r="C157" s="238"/>
      <c r="D157" s="232" t="s">
        <v>151</v>
      </c>
      <c r="E157" s="239" t="s">
        <v>1</v>
      </c>
      <c r="F157" s="240" t="s">
        <v>1311</v>
      </c>
      <c r="G157" s="238"/>
      <c r="H157" s="241">
        <v>39.090000000000003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151</v>
      </c>
      <c r="AU157" s="247" t="s">
        <v>89</v>
      </c>
      <c r="AV157" s="13" t="s">
        <v>89</v>
      </c>
      <c r="AW157" s="13" t="s">
        <v>33</v>
      </c>
      <c r="AX157" s="13" t="s">
        <v>79</v>
      </c>
      <c r="AY157" s="247" t="s">
        <v>140</v>
      </c>
    </row>
    <row r="158" s="13" customFormat="1">
      <c r="A158" s="13"/>
      <c r="B158" s="237"/>
      <c r="C158" s="238"/>
      <c r="D158" s="232" t="s">
        <v>151</v>
      </c>
      <c r="E158" s="239" t="s">
        <v>1</v>
      </c>
      <c r="F158" s="240" t="s">
        <v>1312</v>
      </c>
      <c r="G158" s="238"/>
      <c r="H158" s="241">
        <v>32.325000000000003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151</v>
      </c>
      <c r="AU158" s="247" t="s">
        <v>89</v>
      </c>
      <c r="AV158" s="13" t="s">
        <v>89</v>
      </c>
      <c r="AW158" s="13" t="s">
        <v>33</v>
      </c>
      <c r="AX158" s="13" t="s">
        <v>79</v>
      </c>
      <c r="AY158" s="247" t="s">
        <v>140</v>
      </c>
    </row>
    <row r="159" s="13" customFormat="1">
      <c r="A159" s="13"/>
      <c r="B159" s="237"/>
      <c r="C159" s="238"/>
      <c r="D159" s="232" t="s">
        <v>151</v>
      </c>
      <c r="E159" s="239" t="s">
        <v>1</v>
      </c>
      <c r="F159" s="240" t="s">
        <v>1313</v>
      </c>
      <c r="G159" s="238"/>
      <c r="H159" s="241">
        <v>65.150000000000006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151</v>
      </c>
      <c r="AU159" s="247" t="s">
        <v>89</v>
      </c>
      <c r="AV159" s="13" t="s">
        <v>89</v>
      </c>
      <c r="AW159" s="13" t="s">
        <v>33</v>
      </c>
      <c r="AX159" s="13" t="s">
        <v>79</v>
      </c>
      <c r="AY159" s="247" t="s">
        <v>140</v>
      </c>
    </row>
    <row r="160" s="14" customFormat="1">
      <c r="A160" s="14"/>
      <c r="B160" s="248"/>
      <c r="C160" s="249"/>
      <c r="D160" s="232" t="s">
        <v>151</v>
      </c>
      <c r="E160" s="250" t="s">
        <v>1</v>
      </c>
      <c r="F160" s="251" t="s">
        <v>154</v>
      </c>
      <c r="G160" s="249"/>
      <c r="H160" s="252">
        <v>136.565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8" t="s">
        <v>151</v>
      </c>
      <c r="AU160" s="258" t="s">
        <v>89</v>
      </c>
      <c r="AV160" s="14" t="s">
        <v>148</v>
      </c>
      <c r="AW160" s="14" t="s">
        <v>33</v>
      </c>
      <c r="AX160" s="14" t="s">
        <v>87</v>
      </c>
      <c r="AY160" s="258" t="s">
        <v>140</v>
      </c>
    </row>
    <row r="161" s="2" customFormat="1" ht="16.5" customHeight="1">
      <c r="A161" s="38"/>
      <c r="B161" s="39"/>
      <c r="C161" s="259" t="s">
        <v>201</v>
      </c>
      <c r="D161" s="259" t="s">
        <v>155</v>
      </c>
      <c r="E161" s="260" t="s">
        <v>218</v>
      </c>
      <c r="F161" s="261" t="s">
        <v>219</v>
      </c>
      <c r="G161" s="262" t="s">
        <v>204</v>
      </c>
      <c r="H161" s="263">
        <v>0.80000000000000004</v>
      </c>
      <c r="I161" s="264"/>
      <c r="J161" s="265">
        <f>ROUND(I161*H161,2)</f>
        <v>0</v>
      </c>
      <c r="K161" s="261" t="s">
        <v>146</v>
      </c>
      <c r="L161" s="44"/>
      <c r="M161" s="266" t="s">
        <v>1</v>
      </c>
      <c r="N161" s="267" t="s">
        <v>44</v>
      </c>
      <c r="O161" s="91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0" t="s">
        <v>148</v>
      </c>
      <c r="AT161" s="230" t="s">
        <v>155</v>
      </c>
      <c r="AU161" s="230" t="s">
        <v>89</v>
      </c>
      <c r="AY161" s="17" t="s">
        <v>140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7" t="s">
        <v>87</v>
      </c>
      <c r="BK161" s="231">
        <f>ROUND(I161*H161,2)</f>
        <v>0</v>
      </c>
      <c r="BL161" s="17" t="s">
        <v>148</v>
      </c>
      <c r="BM161" s="230" t="s">
        <v>1314</v>
      </c>
    </row>
    <row r="162" s="2" customFormat="1">
      <c r="A162" s="38"/>
      <c r="B162" s="39"/>
      <c r="C162" s="40"/>
      <c r="D162" s="232" t="s">
        <v>150</v>
      </c>
      <c r="E162" s="40"/>
      <c r="F162" s="233" t="s">
        <v>221</v>
      </c>
      <c r="G162" s="40"/>
      <c r="H162" s="40"/>
      <c r="I162" s="234"/>
      <c r="J162" s="40"/>
      <c r="K162" s="40"/>
      <c r="L162" s="44"/>
      <c r="M162" s="235"/>
      <c r="N162" s="236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150</v>
      </c>
      <c r="AU162" s="17" t="s">
        <v>89</v>
      </c>
    </row>
    <row r="163" s="13" customFormat="1">
      <c r="A163" s="13"/>
      <c r="B163" s="237"/>
      <c r="C163" s="238"/>
      <c r="D163" s="232" t="s">
        <v>151</v>
      </c>
      <c r="E163" s="239" t="s">
        <v>1</v>
      </c>
      <c r="F163" s="240" t="s">
        <v>1315</v>
      </c>
      <c r="G163" s="238"/>
      <c r="H163" s="241">
        <v>0.80000000000000004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151</v>
      </c>
      <c r="AU163" s="247" t="s">
        <v>89</v>
      </c>
      <c r="AV163" s="13" t="s">
        <v>89</v>
      </c>
      <c r="AW163" s="13" t="s">
        <v>33</v>
      </c>
      <c r="AX163" s="13" t="s">
        <v>87</v>
      </c>
      <c r="AY163" s="247" t="s">
        <v>140</v>
      </c>
    </row>
    <row r="164" s="2" customFormat="1" ht="21.75" customHeight="1">
      <c r="A164" s="38"/>
      <c r="B164" s="39"/>
      <c r="C164" s="259" t="s">
        <v>211</v>
      </c>
      <c r="D164" s="259" t="s">
        <v>155</v>
      </c>
      <c r="E164" s="260" t="s">
        <v>248</v>
      </c>
      <c r="F164" s="261" t="s">
        <v>249</v>
      </c>
      <c r="G164" s="262" t="s">
        <v>204</v>
      </c>
      <c r="H164" s="263">
        <v>120.764</v>
      </c>
      <c r="I164" s="264"/>
      <c r="J164" s="265">
        <f>ROUND(I164*H164,2)</f>
        <v>0</v>
      </c>
      <c r="K164" s="261" t="s">
        <v>159</v>
      </c>
      <c r="L164" s="44"/>
      <c r="M164" s="266" t="s">
        <v>1</v>
      </c>
      <c r="N164" s="267" t="s">
        <v>44</v>
      </c>
      <c r="O164" s="91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0" t="s">
        <v>148</v>
      </c>
      <c r="AT164" s="230" t="s">
        <v>155</v>
      </c>
      <c r="AU164" s="230" t="s">
        <v>89</v>
      </c>
      <c r="AY164" s="17" t="s">
        <v>140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7" t="s">
        <v>87</v>
      </c>
      <c r="BK164" s="231">
        <f>ROUND(I164*H164,2)</f>
        <v>0</v>
      </c>
      <c r="BL164" s="17" t="s">
        <v>148</v>
      </c>
      <c r="BM164" s="230" t="s">
        <v>1316</v>
      </c>
    </row>
    <row r="165" s="2" customFormat="1">
      <c r="A165" s="38"/>
      <c r="B165" s="39"/>
      <c r="C165" s="40"/>
      <c r="D165" s="232" t="s">
        <v>150</v>
      </c>
      <c r="E165" s="40"/>
      <c r="F165" s="233" t="s">
        <v>251</v>
      </c>
      <c r="G165" s="40"/>
      <c r="H165" s="40"/>
      <c r="I165" s="234"/>
      <c r="J165" s="40"/>
      <c r="K165" s="40"/>
      <c r="L165" s="44"/>
      <c r="M165" s="235"/>
      <c r="N165" s="236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150</v>
      </c>
      <c r="AU165" s="17" t="s">
        <v>89</v>
      </c>
    </row>
    <row r="166" s="15" customFormat="1">
      <c r="A166" s="15"/>
      <c r="B166" s="268"/>
      <c r="C166" s="269"/>
      <c r="D166" s="232" t="s">
        <v>151</v>
      </c>
      <c r="E166" s="270" t="s">
        <v>1</v>
      </c>
      <c r="F166" s="271" t="s">
        <v>252</v>
      </c>
      <c r="G166" s="269"/>
      <c r="H166" s="270" t="s">
        <v>1</v>
      </c>
      <c r="I166" s="272"/>
      <c r="J166" s="269"/>
      <c r="K166" s="269"/>
      <c r="L166" s="273"/>
      <c r="M166" s="274"/>
      <c r="N166" s="275"/>
      <c r="O166" s="275"/>
      <c r="P166" s="275"/>
      <c r="Q166" s="275"/>
      <c r="R166" s="275"/>
      <c r="S166" s="275"/>
      <c r="T166" s="27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7" t="s">
        <v>151</v>
      </c>
      <c r="AU166" s="277" t="s">
        <v>89</v>
      </c>
      <c r="AV166" s="15" t="s">
        <v>87</v>
      </c>
      <c r="AW166" s="15" t="s">
        <v>33</v>
      </c>
      <c r="AX166" s="15" t="s">
        <v>79</v>
      </c>
      <c r="AY166" s="277" t="s">
        <v>140</v>
      </c>
    </row>
    <row r="167" s="13" customFormat="1">
      <c r="A167" s="13"/>
      <c r="B167" s="237"/>
      <c r="C167" s="238"/>
      <c r="D167" s="232" t="s">
        <v>151</v>
      </c>
      <c r="E167" s="239" t="s">
        <v>1</v>
      </c>
      <c r="F167" s="240" t="s">
        <v>1317</v>
      </c>
      <c r="G167" s="238"/>
      <c r="H167" s="241">
        <v>108.392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151</v>
      </c>
      <c r="AU167" s="247" t="s">
        <v>89</v>
      </c>
      <c r="AV167" s="13" t="s">
        <v>89</v>
      </c>
      <c r="AW167" s="13" t="s">
        <v>33</v>
      </c>
      <c r="AX167" s="13" t="s">
        <v>79</v>
      </c>
      <c r="AY167" s="247" t="s">
        <v>140</v>
      </c>
    </row>
    <row r="168" s="13" customFormat="1">
      <c r="A168" s="13"/>
      <c r="B168" s="237"/>
      <c r="C168" s="238"/>
      <c r="D168" s="232" t="s">
        <v>151</v>
      </c>
      <c r="E168" s="239" t="s">
        <v>1</v>
      </c>
      <c r="F168" s="240" t="s">
        <v>1318</v>
      </c>
      <c r="G168" s="238"/>
      <c r="H168" s="241">
        <v>9.5399999999999991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151</v>
      </c>
      <c r="AU168" s="247" t="s">
        <v>89</v>
      </c>
      <c r="AV168" s="13" t="s">
        <v>89</v>
      </c>
      <c r="AW168" s="13" t="s">
        <v>33</v>
      </c>
      <c r="AX168" s="13" t="s">
        <v>79</v>
      </c>
      <c r="AY168" s="247" t="s">
        <v>140</v>
      </c>
    </row>
    <row r="169" s="13" customFormat="1">
      <c r="A169" s="13"/>
      <c r="B169" s="237"/>
      <c r="C169" s="238"/>
      <c r="D169" s="232" t="s">
        <v>151</v>
      </c>
      <c r="E169" s="239" t="s">
        <v>1</v>
      </c>
      <c r="F169" s="240" t="s">
        <v>1319</v>
      </c>
      <c r="G169" s="238"/>
      <c r="H169" s="241">
        <v>2.8319999999999999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151</v>
      </c>
      <c r="AU169" s="247" t="s">
        <v>89</v>
      </c>
      <c r="AV169" s="13" t="s">
        <v>89</v>
      </c>
      <c r="AW169" s="13" t="s">
        <v>33</v>
      </c>
      <c r="AX169" s="13" t="s">
        <v>79</v>
      </c>
      <c r="AY169" s="247" t="s">
        <v>140</v>
      </c>
    </row>
    <row r="170" s="14" customFormat="1">
      <c r="A170" s="14"/>
      <c r="B170" s="248"/>
      <c r="C170" s="249"/>
      <c r="D170" s="232" t="s">
        <v>151</v>
      </c>
      <c r="E170" s="250" t="s">
        <v>1</v>
      </c>
      <c r="F170" s="251" t="s">
        <v>154</v>
      </c>
      <c r="G170" s="249"/>
      <c r="H170" s="252">
        <v>120.764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8" t="s">
        <v>151</v>
      </c>
      <c r="AU170" s="258" t="s">
        <v>89</v>
      </c>
      <c r="AV170" s="14" t="s">
        <v>148</v>
      </c>
      <c r="AW170" s="14" t="s">
        <v>33</v>
      </c>
      <c r="AX170" s="14" t="s">
        <v>87</v>
      </c>
      <c r="AY170" s="258" t="s">
        <v>140</v>
      </c>
    </row>
    <row r="171" s="2" customFormat="1" ht="16.5" customHeight="1">
      <c r="A171" s="38"/>
      <c r="B171" s="39"/>
      <c r="C171" s="259" t="s">
        <v>217</v>
      </c>
      <c r="D171" s="259" t="s">
        <v>155</v>
      </c>
      <c r="E171" s="260" t="s">
        <v>256</v>
      </c>
      <c r="F171" s="261" t="s">
        <v>257</v>
      </c>
      <c r="G171" s="262" t="s">
        <v>204</v>
      </c>
      <c r="H171" s="263">
        <v>12.69</v>
      </c>
      <c r="I171" s="264"/>
      <c r="J171" s="265">
        <f>ROUND(I171*H171,2)</f>
        <v>0</v>
      </c>
      <c r="K171" s="261" t="s">
        <v>159</v>
      </c>
      <c r="L171" s="44"/>
      <c r="M171" s="266" t="s">
        <v>1</v>
      </c>
      <c r="N171" s="267" t="s">
        <v>44</v>
      </c>
      <c r="O171" s="91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0" t="s">
        <v>148</v>
      </c>
      <c r="AT171" s="230" t="s">
        <v>155</v>
      </c>
      <c r="AU171" s="230" t="s">
        <v>89</v>
      </c>
      <c r="AY171" s="17" t="s">
        <v>140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7" t="s">
        <v>87</v>
      </c>
      <c r="BK171" s="231">
        <f>ROUND(I171*H171,2)</f>
        <v>0</v>
      </c>
      <c r="BL171" s="17" t="s">
        <v>148</v>
      </c>
      <c r="BM171" s="230" t="s">
        <v>1320</v>
      </c>
    </row>
    <row r="172" s="2" customFormat="1">
      <c r="A172" s="38"/>
      <c r="B172" s="39"/>
      <c r="C172" s="40"/>
      <c r="D172" s="232" t="s">
        <v>150</v>
      </c>
      <c r="E172" s="40"/>
      <c r="F172" s="233" t="s">
        <v>259</v>
      </c>
      <c r="G172" s="40"/>
      <c r="H172" s="40"/>
      <c r="I172" s="234"/>
      <c r="J172" s="40"/>
      <c r="K172" s="40"/>
      <c r="L172" s="44"/>
      <c r="M172" s="235"/>
      <c r="N172" s="236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150</v>
      </c>
      <c r="AU172" s="17" t="s">
        <v>89</v>
      </c>
    </row>
    <row r="173" s="13" customFormat="1">
      <c r="A173" s="13"/>
      <c r="B173" s="237"/>
      <c r="C173" s="238"/>
      <c r="D173" s="232" t="s">
        <v>151</v>
      </c>
      <c r="E173" s="239" t="s">
        <v>1</v>
      </c>
      <c r="F173" s="240" t="s">
        <v>1321</v>
      </c>
      <c r="G173" s="238"/>
      <c r="H173" s="241">
        <v>12.69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151</v>
      </c>
      <c r="AU173" s="247" t="s">
        <v>89</v>
      </c>
      <c r="AV173" s="13" t="s">
        <v>89</v>
      </c>
      <c r="AW173" s="13" t="s">
        <v>33</v>
      </c>
      <c r="AX173" s="13" t="s">
        <v>87</v>
      </c>
      <c r="AY173" s="247" t="s">
        <v>140</v>
      </c>
    </row>
    <row r="174" s="2" customFormat="1" ht="16.5" customHeight="1">
      <c r="A174" s="38"/>
      <c r="B174" s="39"/>
      <c r="C174" s="259" t="s">
        <v>224</v>
      </c>
      <c r="D174" s="259" t="s">
        <v>155</v>
      </c>
      <c r="E174" s="260" t="s">
        <v>263</v>
      </c>
      <c r="F174" s="261" t="s">
        <v>264</v>
      </c>
      <c r="G174" s="262" t="s">
        <v>204</v>
      </c>
      <c r="H174" s="263">
        <v>274.26299999999998</v>
      </c>
      <c r="I174" s="264"/>
      <c r="J174" s="265">
        <f>ROUND(I174*H174,2)</f>
        <v>0</v>
      </c>
      <c r="K174" s="261" t="s">
        <v>265</v>
      </c>
      <c r="L174" s="44"/>
      <c r="M174" s="266" t="s">
        <v>1</v>
      </c>
      <c r="N174" s="267" t="s">
        <v>44</v>
      </c>
      <c r="O174" s="91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0" t="s">
        <v>148</v>
      </c>
      <c r="AT174" s="230" t="s">
        <v>155</v>
      </c>
      <c r="AU174" s="230" t="s">
        <v>89</v>
      </c>
      <c r="AY174" s="17" t="s">
        <v>140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7" t="s">
        <v>87</v>
      </c>
      <c r="BK174" s="231">
        <f>ROUND(I174*H174,2)</f>
        <v>0</v>
      </c>
      <c r="BL174" s="17" t="s">
        <v>148</v>
      </c>
      <c r="BM174" s="230" t="s">
        <v>1322</v>
      </c>
    </row>
    <row r="175" s="2" customFormat="1">
      <c r="A175" s="38"/>
      <c r="B175" s="39"/>
      <c r="C175" s="40"/>
      <c r="D175" s="232" t="s">
        <v>150</v>
      </c>
      <c r="E175" s="40"/>
      <c r="F175" s="233" t="s">
        <v>267</v>
      </c>
      <c r="G175" s="40"/>
      <c r="H175" s="40"/>
      <c r="I175" s="234"/>
      <c r="J175" s="40"/>
      <c r="K175" s="40"/>
      <c r="L175" s="44"/>
      <c r="M175" s="235"/>
      <c r="N175" s="236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150</v>
      </c>
      <c r="AU175" s="17" t="s">
        <v>89</v>
      </c>
    </row>
    <row r="176" s="13" customFormat="1">
      <c r="A176" s="13"/>
      <c r="B176" s="237"/>
      <c r="C176" s="238"/>
      <c r="D176" s="232" t="s">
        <v>151</v>
      </c>
      <c r="E176" s="239" t="s">
        <v>1</v>
      </c>
      <c r="F176" s="240" t="s">
        <v>1323</v>
      </c>
      <c r="G176" s="238"/>
      <c r="H176" s="241">
        <v>274.26299999999998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151</v>
      </c>
      <c r="AU176" s="247" t="s">
        <v>89</v>
      </c>
      <c r="AV176" s="13" t="s">
        <v>89</v>
      </c>
      <c r="AW176" s="13" t="s">
        <v>33</v>
      </c>
      <c r="AX176" s="13" t="s">
        <v>87</v>
      </c>
      <c r="AY176" s="247" t="s">
        <v>140</v>
      </c>
    </row>
    <row r="177" s="2" customFormat="1" ht="21.75" customHeight="1">
      <c r="A177" s="38"/>
      <c r="B177" s="39"/>
      <c r="C177" s="259" t="s">
        <v>229</v>
      </c>
      <c r="D177" s="259" t="s">
        <v>155</v>
      </c>
      <c r="E177" s="260" t="s">
        <v>270</v>
      </c>
      <c r="F177" s="261" t="s">
        <v>271</v>
      </c>
      <c r="G177" s="262" t="s">
        <v>204</v>
      </c>
      <c r="H177" s="263">
        <v>1371.3</v>
      </c>
      <c r="I177" s="264"/>
      <c r="J177" s="265">
        <f>ROUND(I177*H177,2)</f>
        <v>0</v>
      </c>
      <c r="K177" s="261" t="s">
        <v>265</v>
      </c>
      <c r="L177" s="44"/>
      <c r="M177" s="266" t="s">
        <v>1</v>
      </c>
      <c r="N177" s="267" t="s">
        <v>44</v>
      </c>
      <c r="O177" s="91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0" t="s">
        <v>148</v>
      </c>
      <c r="AT177" s="230" t="s">
        <v>155</v>
      </c>
      <c r="AU177" s="230" t="s">
        <v>89</v>
      </c>
      <c r="AY177" s="17" t="s">
        <v>140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7" t="s">
        <v>87</v>
      </c>
      <c r="BK177" s="231">
        <f>ROUND(I177*H177,2)</f>
        <v>0</v>
      </c>
      <c r="BL177" s="17" t="s">
        <v>148</v>
      </c>
      <c r="BM177" s="230" t="s">
        <v>1324</v>
      </c>
    </row>
    <row r="178" s="2" customFormat="1">
      <c r="A178" s="38"/>
      <c r="B178" s="39"/>
      <c r="C178" s="40"/>
      <c r="D178" s="232" t="s">
        <v>150</v>
      </c>
      <c r="E178" s="40"/>
      <c r="F178" s="233" t="s">
        <v>273</v>
      </c>
      <c r="G178" s="40"/>
      <c r="H178" s="40"/>
      <c r="I178" s="234"/>
      <c r="J178" s="40"/>
      <c r="K178" s="40"/>
      <c r="L178" s="44"/>
      <c r="M178" s="235"/>
      <c r="N178" s="236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150</v>
      </c>
      <c r="AU178" s="17" t="s">
        <v>89</v>
      </c>
    </row>
    <row r="179" s="13" customFormat="1">
      <c r="A179" s="13"/>
      <c r="B179" s="237"/>
      <c r="C179" s="238"/>
      <c r="D179" s="232" t="s">
        <v>151</v>
      </c>
      <c r="E179" s="238"/>
      <c r="F179" s="240" t="s">
        <v>1325</v>
      </c>
      <c r="G179" s="238"/>
      <c r="H179" s="241">
        <v>1371.3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151</v>
      </c>
      <c r="AU179" s="247" t="s">
        <v>89</v>
      </c>
      <c r="AV179" s="13" t="s">
        <v>89</v>
      </c>
      <c r="AW179" s="13" t="s">
        <v>4</v>
      </c>
      <c r="AX179" s="13" t="s">
        <v>87</v>
      </c>
      <c r="AY179" s="247" t="s">
        <v>140</v>
      </c>
    </row>
    <row r="180" s="2" customFormat="1" ht="16.5" customHeight="1">
      <c r="A180" s="38"/>
      <c r="B180" s="39"/>
      <c r="C180" s="259" t="s">
        <v>233</v>
      </c>
      <c r="D180" s="259" t="s">
        <v>155</v>
      </c>
      <c r="E180" s="260" t="s">
        <v>275</v>
      </c>
      <c r="F180" s="261" t="s">
        <v>276</v>
      </c>
      <c r="G180" s="262" t="s">
        <v>204</v>
      </c>
      <c r="H180" s="263">
        <v>274.25999999999999</v>
      </c>
      <c r="I180" s="264"/>
      <c r="J180" s="265">
        <f>ROUND(I180*H180,2)</f>
        <v>0</v>
      </c>
      <c r="K180" s="261" t="s">
        <v>265</v>
      </c>
      <c r="L180" s="44"/>
      <c r="M180" s="266" t="s">
        <v>1</v>
      </c>
      <c r="N180" s="267" t="s">
        <v>44</v>
      </c>
      <c r="O180" s="91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0" t="s">
        <v>148</v>
      </c>
      <c r="AT180" s="230" t="s">
        <v>155</v>
      </c>
      <c r="AU180" s="230" t="s">
        <v>89</v>
      </c>
      <c r="AY180" s="17" t="s">
        <v>140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7" t="s">
        <v>87</v>
      </c>
      <c r="BK180" s="231">
        <f>ROUND(I180*H180,2)</f>
        <v>0</v>
      </c>
      <c r="BL180" s="17" t="s">
        <v>148</v>
      </c>
      <c r="BM180" s="230" t="s">
        <v>1326</v>
      </c>
    </row>
    <row r="181" s="2" customFormat="1">
      <c r="A181" s="38"/>
      <c r="B181" s="39"/>
      <c r="C181" s="40"/>
      <c r="D181" s="232" t="s">
        <v>150</v>
      </c>
      <c r="E181" s="40"/>
      <c r="F181" s="233" t="s">
        <v>278</v>
      </c>
      <c r="G181" s="40"/>
      <c r="H181" s="40"/>
      <c r="I181" s="234"/>
      <c r="J181" s="40"/>
      <c r="K181" s="40"/>
      <c r="L181" s="44"/>
      <c r="M181" s="235"/>
      <c r="N181" s="236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150</v>
      </c>
      <c r="AU181" s="17" t="s">
        <v>89</v>
      </c>
    </row>
    <row r="182" s="2" customFormat="1" ht="16.5" customHeight="1">
      <c r="A182" s="38"/>
      <c r="B182" s="39"/>
      <c r="C182" s="259" t="s">
        <v>8</v>
      </c>
      <c r="D182" s="259" t="s">
        <v>155</v>
      </c>
      <c r="E182" s="260" t="s">
        <v>280</v>
      </c>
      <c r="F182" s="261" t="s">
        <v>281</v>
      </c>
      <c r="G182" s="262" t="s">
        <v>145</v>
      </c>
      <c r="H182" s="263">
        <v>493.66800000000001</v>
      </c>
      <c r="I182" s="264"/>
      <c r="J182" s="265">
        <f>ROUND(I182*H182,2)</f>
        <v>0</v>
      </c>
      <c r="K182" s="261" t="s">
        <v>265</v>
      </c>
      <c r="L182" s="44"/>
      <c r="M182" s="266" t="s">
        <v>1</v>
      </c>
      <c r="N182" s="267" t="s">
        <v>44</v>
      </c>
      <c r="O182" s="91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0" t="s">
        <v>148</v>
      </c>
      <c r="AT182" s="230" t="s">
        <v>155</v>
      </c>
      <c r="AU182" s="230" t="s">
        <v>89</v>
      </c>
      <c r="AY182" s="17" t="s">
        <v>140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7" t="s">
        <v>87</v>
      </c>
      <c r="BK182" s="231">
        <f>ROUND(I182*H182,2)</f>
        <v>0</v>
      </c>
      <c r="BL182" s="17" t="s">
        <v>148</v>
      </c>
      <c r="BM182" s="230" t="s">
        <v>1327</v>
      </c>
    </row>
    <row r="183" s="2" customFormat="1">
      <c r="A183" s="38"/>
      <c r="B183" s="39"/>
      <c r="C183" s="40"/>
      <c r="D183" s="232" t="s">
        <v>150</v>
      </c>
      <c r="E183" s="40"/>
      <c r="F183" s="233" t="s">
        <v>283</v>
      </c>
      <c r="G183" s="40"/>
      <c r="H183" s="40"/>
      <c r="I183" s="234"/>
      <c r="J183" s="40"/>
      <c r="K183" s="40"/>
      <c r="L183" s="44"/>
      <c r="M183" s="235"/>
      <c r="N183" s="236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150</v>
      </c>
      <c r="AU183" s="17" t="s">
        <v>89</v>
      </c>
    </row>
    <row r="184" s="13" customFormat="1">
      <c r="A184" s="13"/>
      <c r="B184" s="237"/>
      <c r="C184" s="238"/>
      <c r="D184" s="232" t="s">
        <v>151</v>
      </c>
      <c r="E184" s="239" t="s">
        <v>1</v>
      </c>
      <c r="F184" s="240" t="s">
        <v>1328</v>
      </c>
      <c r="G184" s="238"/>
      <c r="H184" s="241">
        <v>493.66800000000001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151</v>
      </c>
      <c r="AU184" s="247" t="s">
        <v>89</v>
      </c>
      <c r="AV184" s="13" t="s">
        <v>89</v>
      </c>
      <c r="AW184" s="13" t="s">
        <v>33</v>
      </c>
      <c r="AX184" s="13" t="s">
        <v>87</v>
      </c>
      <c r="AY184" s="247" t="s">
        <v>140</v>
      </c>
    </row>
    <row r="185" s="2" customFormat="1" ht="16.5" customHeight="1">
      <c r="A185" s="38"/>
      <c r="B185" s="39"/>
      <c r="C185" s="259" t="s">
        <v>242</v>
      </c>
      <c r="D185" s="259" t="s">
        <v>155</v>
      </c>
      <c r="E185" s="260" t="s">
        <v>994</v>
      </c>
      <c r="F185" s="261" t="s">
        <v>995</v>
      </c>
      <c r="G185" s="262" t="s">
        <v>204</v>
      </c>
      <c r="H185" s="263">
        <v>4.2480000000000002</v>
      </c>
      <c r="I185" s="264"/>
      <c r="J185" s="265">
        <f>ROUND(I185*H185,2)</f>
        <v>0</v>
      </c>
      <c r="K185" s="261" t="s">
        <v>159</v>
      </c>
      <c r="L185" s="44"/>
      <c r="M185" s="266" t="s">
        <v>1</v>
      </c>
      <c r="N185" s="267" t="s">
        <v>44</v>
      </c>
      <c r="O185" s="91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0" t="s">
        <v>148</v>
      </c>
      <c r="AT185" s="230" t="s">
        <v>155</v>
      </c>
      <c r="AU185" s="230" t="s">
        <v>89</v>
      </c>
      <c r="AY185" s="17" t="s">
        <v>140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7" t="s">
        <v>87</v>
      </c>
      <c r="BK185" s="231">
        <f>ROUND(I185*H185,2)</f>
        <v>0</v>
      </c>
      <c r="BL185" s="17" t="s">
        <v>148</v>
      </c>
      <c r="BM185" s="230" t="s">
        <v>1329</v>
      </c>
    </row>
    <row r="186" s="2" customFormat="1">
      <c r="A186" s="38"/>
      <c r="B186" s="39"/>
      <c r="C186" s="40"/>
      <c r="D186" s="232" t="s">
        <v>150</v>
      </c>
      <c r="E186" s="40"/>
      <c r="F186" s="233" t="s">
        <v>997</v>
      </c>
      <c r="G186" s="40"/>
      <c r="H186" s="40"/>
      <c r="I186" s="234"/>
      <c r="J186" s="40"/>
      <c r="K186" s="40"/>
      <c r="L186" s="44"/>
      <c r="M186" s="235"/>
      <c r="N186" s="236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150</v>
      </c>
      <c r="AU186" s="17" t="s">
        <v>89</v>
      </c>
    </row>
    <row r="187" s="13" customFormat="1">
      <c r="A187" s="13"/>
      <c r="B187" s="237"/>
      <c r="C187" s="238"/>
      <c r="D187" s="232" t="s">
        <v>151</v>
      </c>
      <c r="E187" s="239" t="s">
        <v>1</v>
      </c>
      <c r="F187" s="240" t="s">
        <v>1330</v>
      </c>
      <c r="G187" s="238"/>
      <c r="H187" s="241">
        <v>4.2480000000000002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151</v>
      </c>
      <c r="AU187" s="247" t="s">
        <v>89</v>
      </c>
      <c r="AV187" s="13" t="s">
        <v>89</v>
      </c>
      <c r="AW187" s="13" t="s">
        <v>33</v>
      </c>
      <c r="AX187" s="13" t="s">
        <v>87</v>
      </c>
      <c r="AY187" s="247" t="s">
        <v>140</v>
      </c>
    </row>
    <row r="188" s="2" customFormat="1" ht="16.5" customHeight="1">
      <c r="A188" s="38"/>
      <c r="B188" s="39"/>
      <c r="C188" s="218" t="s">
        <v>247</v>
      </c>
      <c r="D188" s="218" t="s">
        <v>142</v>
      </c>
      <c r="E188" s="219" t="s">
        <v>999</v>
      </c>
      <c r="F188" s="220" t="s">
        <v>1000</v>
      </c>
      <c r="G188" s="221" t="s">
        <v>145</v>
      </c>
      <c r="H188" s="222">
        <v>8.3160000000000007</v>
      </c>
      <c r="I188" s="223"/>
      <c r="J188" s="224">
        <f>ROUND(I188*H188,2)</f>
        <v>0</v>
      </c>
      <c r="K188" s="220" t="s">
        <v>159</v>
      </c>
      <c r="L188" s="225"/>
      <c r="M188" s="226" t="s">
        <v>1</v>
      </c>
      <c r="N188" s="227" t="s">
        <v>44</v>
      </c>
      <c r="O188" s="91"/>
      <c r="P188" s="228">
        <f>O188*H188</f>
        <v>0</v>
      </c>
      <c r="Q188" s="228">
        <v>1</v>
      </c>
      <c r="R188" s="228">
        <f>Q188*H188</f>
        <v>8.3160000000000007</v>
      </c>
      <c r="S188" s="228">
        <v>0</v>
      </c>
      <c r="T188" s="22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0" t="s">
        <v>147</v>
      </c>
      <c r="AT188" s="230" t="s">
        <v>142</v>
      </c>
      <c r="AU188" s="230" t="s">
        <v>89</v>
      </c>
      <c r="AY188" s="17" t="s">
        <v>140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7" t="s">
        <v>87</v>
      </c>
      <c r="BK188" s="231">
        <f>ROUND(I188*H188,2)</f>
        <v>0</v>
      </c>
      <c r="BL188" s="17" t="s">
        <v>148</v>
      </c>
      <c r="BM188" s="230" t="s">
        <v>1331</v>
      </c>
    </row>
    <row r="189" s="2" customFormat="1">
      <c r="A189" s="38"/>
      <c r="B189" s="39"/>
      <c r="C189" s="40"/>
      <c r="D189" s="232" t="s">
        <v>150</v>
      </c>
      <c r="E189" s="40"/>
      <c r="F189" s="233" t="s">
        <v>1000</v>
      </c>
      <c r="G189" s="40"/>
      <c r="H189" s="40"/>
      <c r="I189" s="234"/>
      <c r="J189" s="40"/>
      <c r="K189" s="40"/>
      <c r="L189" s="44"/>
      <c r="M189" s="235"/>
      <c r="N189" s="236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150</v>
      </c>
      <c r="AU189" s="17" t="s">
        <v>89</v>
      </c>
    </row>
    <row r="190" s="13" customFormat="1">
      <c r="A190" s="13"/>
      <c r="B190" s="237"/>
      <c r="C190" s="238"/>
      <c r="D190" s="232" t="s">
        <v>151</v>
      </c>
      <c r="E190" s="239" t="s">
        <v>1</v>
      </c>
      <c r="F190" s="240" t="s">
        <v>1332</v>
      </c>
      <c r="G190" s="238"/>
      <c r="H190" s="241">
        <v>8.3160000000000007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7" t="s">
        <v>151</v>
      </c>
      <c r="AU190" s="247" t="s">
        <v>89</v>
      </c>
      <c r="AV190" s="13" t="s">
        <v>89</v>
      </c>
      <c r="AW190" s="13" t="s">
        <v>33</v>
      </c>
      <c r="AX190" s="13" t="s">
        <v>87</v>
      </c>
      <c r="AY190" s="247" t="s">
        <v>140</v>
      </c>
    </row>
    <row r="191" s="2" customFormat="1" ht="21.75" customHeight="1">
      <c r="A191" s="38"/>
      <c r="B191" s="39"/>
      <c r="C191" s="259" t="s">
        <v>255</v>
      </c>
      <c r="D191" s="259" t="s">
        <v>155</v>
      </c>
      <c r="E191" s="260" t="s">
        <v>1007</v>
      </c>
      <c r="F191" s="261" t="s">
        <v>1008</v>
      </c>
      <c r="G191" s="262" t="s">
        <v>204</v>
      </c>
      <c r="H191" s="263">
        <v>2.8319999999999999</v>
      </c>
      <c r="I191" s="264"/>
      <c r="J191" s="265">
        <f>ROUND(I191*H191,2)</f>
        <v>0</v>
      </c>
      <c r="K191" s="261" t="s">
        <v>159</v>
      </c>
      <c r="L191" s="44"/>
      <c r="M191" s="266" t="s">
        <v>1</v>
      </c>
      <c r="N191" s="267" t="s">
        <v>44</v>
      </c>
      <c r="O191" s="91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0" t="s">
        <v>148</v>
      </c>
      <c r="AT191" s="230" t="s">
        <v>155</v>
      </c>
      <c r="AU191" s="230" t="s">
        <v>89</v>
      </c>
      <c r="AY191" s="17" t="s">
        <v>140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7" t="s">
        <v>87</v>
      </c>
      <c r="BK191" s="231">
        <f>ROUND(I191*H191,2)</f>
        <v>0</v>
      </c>
      <c r="BL191" s="17" t="s">
        <v>148</v>
      </c>
      <c r="BM191" s="230" t="s">
        <v>1333</v>
      </c>
    </row>
    <row r="192" s="2" customFormat="1">
      <c r="A192" s="38"/>
      <c r="B192" s="39"/>
      <c r="C192" s="40"/>
      <c r="D192" s="232" t="s">
        <v>150</v>
      </c>
      <c r="E192" s="40"/>
      <c r="F192" s="233" t="s">
        <v>1010</v>
      </c>
      <c r="G192" s="40"/>
      <c r="H192" s="40"/>
      <c r="I192" s="234"/>
      <c r="J192" s="40"/>
      <c r="K192" s="40"/>
      <c r="L192" s="44"/>
      <c r="M192" s="235"/>
      <c r="N192" s="236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150</v>
      </c>
      <c r="AU192" s="17" t="s">
        <v>89</v>
      </c>
    </row>
    <row r="193" s="13" customFormat="1">
      <c r="A193" s="13"/>
      <c r="B193" s="237"/>
      <c r="C193" s="238"/>
      <c r="D193" s="232" t="s">
        <v>151</v>
      </c>
      <c r="E193" s="239" t="s">
        <v>1</v>
      </c>
      <c r="F193" s="240" t="s">
        <v>1334</v>
      </c>
      <c r="G193" s="238"/>
      <c r="H193" s="241">
        <v>2.8319999999999999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151</v>
      </c>
      <c r="AU193" s="247" t="s">
        <v>89</v>
      </c>
      <c r="AV193" s="13" t="s">
        <v>89</v>
      </c>
      <c r="AW193" s="13" t="s">
        <v>33</v>
      </c>
      <c r="AX193" s="13" t="s">
        <v>87</v>
      </c>
      <c r="AY193" s="247" t="s">
        <v>140</v>
      </c>
    </row>
    <row r="194" s="2" customFormat="1" ht="16.5" customHeight="1">
      <c r="A194" s="38"/>
      <c r="B194" s="39"/>
      <c r="C194" s="218" t="s">
        <v>262</v>
      </c>
      <c r="D194" s="218" t="s">
        <v>142</v>
      </c>
      <c r="E194" s="219" t="s">
        <v>1012</v>
      </c>
      <c r="F194" s="220" t="s">
        <v>1013</v>
      </c>
      <c r="G194" s="221" t="s">
        <v>145</v>
      </c>
      <c r="H194" s="222">
        <v>5.04</v>
      </c>
      <c r="I194" s="223"/>
      <c r="J194" s="224">
        <f>ROUND(I194*H194,2)</f>
        <v>0</v>
      </c>
      <c r="K194" s="220" t="s">
        <v>159</v>
      </c>
      <c r="L194" s="225"/>
      <c r="M194" s="226" t="s">
        <v>1</v>
      </c>
      <c r="N194" s="227" t="s">
        <v>44</v>
      </c>
      <c r="O194" s="91"/>
      <c r="P194" s="228">
        <f>O194*H194</f>
        <v>0</v>
      </c>
      <c r="Q194" s="228">
        <v>1</v>
      </c>
      <c r="R194" s="228">
        <f>Q194*H194</f>
        <v>5.04</v>
      </c>
      <c r="S194" s="228">
        <v>0</v>
      </c>
      <c r="T194" s="22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0" t="s">
        <v>147</v>
      </c>
      <c r="AT194" s="230" t="s">
        <v>142</v>
      </c>
      <c r="AU194" s="230" t="s">
        <v>89</v>
      </c>
      <c r="AY194" s="17" t="s">
        <v>140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7" t="s">
        <v>87</v>
      </c>
      <c r="BK194" s="231">
        <f>ROUND(I194*H194,2)</f>
        <v>0</v>
      </c>
      <c r="BL194" s="17" t="s">
        <v>148</v>
      </c>
      <c r="BM194" s="230" t="s">
        <v>1335</v>
      </c>
    </row>
    <row r="195" s="2" customFormat="1">
      <c r="A195" s="38"/>
      <c r="B195" s="39"/>
      <c r="C195" s="40"/>
      <c r="D195" s="232" t="s">
        <v>150</v>
      </c>
      <c r="E195" s="40"/>
      <c r="F195" s="233" t="s">
        <v>1013</v>
      </c>
      <c r="G195" s="40"/>
      <c r="H195" s="40"/>
      <c r="I195" s="234"/>
      <c r="J195" s="40"/>
      <c r="K195" s="40"/>
      <c r="L195" s="44"/>
      <c r="M195" s="235"/>
      <c r="N195" s="236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150</v>
      </c>
      <c r="AU195" s="17" t="s">
        <v>89</v>
      </c>
    </row>
    <row r="196" s="13" customFormat="1">
      <c r="A196" s="13"/>
      <c r="B196" s="237"/>
      <c r="C196" s="238"/>
      <c r="D196" s="232" t="s">
        <v>151</v>
      </c>
      <c r="E196" s="239" t="s">
        <v>1</v>
      </c>
      <c r="F196" s="240" t="s">
        <v>1336</v>
      </c>
      <c r="G196" s="238"/>
      <c r="H196" s="241">
        <v>5.04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7" t="s">
        <v>151</v>
      </c>
      <c r="AU196" s="247" t="s">
        <v>89</v>
      </c>
      <c r="AV196" s="13" t="s">
        <v>89</v>
      </c>
      <c r="AW196" s="13" t="s">
        <v>33</v>
      </c>
      <c r="AX196" s="13" t="s">
        <v>87</v>
      </c>
      <c r="AY196" s="247" t="s">
        <v>140</v>
      </c>
    </row>
    <row r="197" s="2" customFormat="1" ht="16.5" customHeight="1">
      <c r="A197" s="38"/>
      <c r="B197" s="39"/>
      <c r="C197" s="259" t="s">
        <v>269</v>
      </c>
      <c r="D197" s="259" t="s">
        <v>155</v>
      </c>
      <c r="E197" s="260" t="s">
        <v>297</v>
      </c>
      <c r="F197" s="261" t="s">
        <v>298</v>
      </c>
      <c r="G197" s="262" t="s">
        <v>158</v>
      </c>
      <c r="H197" s="263">
        <v>215.5</v>
      </c>
      <c r="I197" s="264"/>
      <c r="J197" s="265">
        <f>ROUND(I197*H197,2)</f>
        <v>0</v>
      </c>
      <c r="K197" s="261" t="s">
        <v>159</v>
      </c>
      <c r="L197" s="44"/>
      <c r="M197" s="266" t="s">
        <v>1</v>
      </c>
      <c r="N197" s="267" t="s">
        <v>44</v>
      </c>
      <c r="O197" s="91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0" t="s">
        <v>148</v>
      </c>
      <c r="AT197" s="230" t="s">
        <v>155</v>
      </c>
      <c r="AU197" s="230" t="s">
        <v>89</v>
      </c>
      <c r="AY197" s="17" t="s">
        <v>140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7" t="s">
        <v>87</v>
      </c>
      <c r="BK197" s="231">
        <f>ROUND(I197*H197,2)</f>
        <v>0</v>
      </c>
      <c r="BL197" s="17" t="s">
        <v>148</v>
      </c>
      <c r="BM197" s="230" t="s">
        <v>1337</v>
      </c>
    </row>
    <row r="198" s="2" customFormat="1">
      <c r="A198" s="38"/>
      <c r="B198" s="39"/>
      <c r="C198" s="40"/>
      <c r="D198" s="232" t="s">
        <v>150</v>
      </c>
      <c r="E198" s="40"/>
      <c r="F198" s="233" t="s">
        <v>300</v>
      </c>
      <c r="G198" s="40"/>
      <c r="H198" s="40"/>
      <c r="I198" s="234"/>
      <c r="J198" s="40"/>
      <c r="K198" s="40"/>
      <c r="L198" s="44"/>
      <c r="M198" s="235"/>
      <c r="N198" s="236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150</v>
      </c>
      <c r="AU198" s="17" t="s">
        <v>89</v>
      </c>
    </row>
    <row r="199" s="13" customFormat="1">
      <c r="A199" s="13"/>
      <c r="B199" s="237"/>
      <c r="C199" s="238"/>
      <c r="D199" s="232" t="s">
        <v>151</v>
      </c>
      <c r="E199" s="239" t="s">
        <v>1</v>
      </c>
      <c r="F199" s="240" t="s">
        <v>1338</v>
      </c>
      <c r="G199" s="238"/>
      <c r="H199" s="241">
        <v>215.5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151</v>
      </c>
      <c r="AU199" s="247" t="s">
        <v>89</v>
      </c>
      <c r="AV199" s="13" t="s">
        <v>89</v>
      </c>
      <c r="AW199" s="13" t="s">
        <v>33</v>
      </c>
      <c r="AX199" s="13" t="s">
        <v>87</v>
      </c>
      <c r="AY199" s="247" t="s">
        <v>140</v>
      </c>
    </row>
    <row r="200" s="2" customFormat="1" ht="16.5" customHeight="1">
      <c r="A200" s="38"/>
      <c r="B200" s="39"/>
      <c r="C200" s="259" t="s">
        <v>7</v>
      </c>
      <c r="D200" s="259" t="s">
        <v>155</v>
      </c>
      <c r="E200" s="260" t="s">
        <v>303</v>
      </c>
      <c r="F200" s="261" t="s">
        <v>304</v>
      </c>
      <c r="G200" s="262" t="s">
        <v>158</v>
      </c>
      <c r="H200" s="263">
        <v>215.5</v>
      </c>
      <c r="I200" s="264"/>
      <c r="J200" s="265">
        <f>ROUND(I200*H200,2)</f>
        <v>0</v>
      </c>
      <c r="K200" s="261" t="s">
        <v>146</v>
      </c>
      <c r="L200" s="44"/>
      <c r="M200" s="266" t="s">
        <v>1</v>
      </c>
      <c r="N200" s="267" t="s">
        <v>44</v>
      </c>
      <c r="O200" s="91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0" t="s">
        <v>148</v>
      </c>
      <c r="AT200" s="230" t="s">
        <v>155</v>
      </c>
      <c r="AU200" s="230" t="s">
        <v>89</v>
      </c>
      <c r="AY200" s="17" t="s">
        <v>140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7" t="s">
        <v>87</v>
      </c>
      <c r="BK200" s="231">
        <f>ROUND(I200*H200,2)</f>
        <v>0</v>
      </c>
      <c r="BL200" s="17" t="s">
        <v>148</v>
      </c>
      <c r="BM200" s="230" t="s">
        <v>1339</v>
      </c>
    </row>
    <row r="201" s="2" customFormat="1">
      <c r="A201" s="38"/>
      <c r="B201" s="39"/>
      <c r="C201" s="40"/>
      <c r="D201" s="232" t="s">
        <v>150</v>
      </c>
      <c r="E201" s="40"/>
      <c r="F201" s="233" t="s">
        <v>306</v>
      </c>
      <c r="G201" s="40"/>
      <c r="H201" s="40"/>
      <c r="I201" s="234"/>
      <c r="J201" s="40"/>
      <c r="K201" s="40"/>
      <c r="L201" s="44"/>
      <c r="M201" s="235"/>
      <c r="N201" s="236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150</v>
      </c>
      <c r="AU201" s="17" t="s">
        <v>89</v>
      </c>
    </row>
    <row r="202" s="2" customFormat="1" ht="16.5" customHeight="1">
      <c r="A202" s="38"/>
      <c r="B202" s="39"/>
      <c r="C202" s="218" t="s">
        <v>279</v>
      </c>
      <c r="D202" s="218" t="s">
        <v>142</v>
      </c>
      <c r="E202" s="219" t="s">
        <v>308</v>
      </c>
      <c r="F202" s="220" t="s">
        <v>309</v>
      </c>
      <c r="G202" s="221" t="s">
        <v>310</v>
      </c>
      <c r="H202" s="222">
        <v>3.2330000000000001</v>
      </c>
      <c r="I202" s="223"/>
      <c r="J202" s="224">
        <f>ROUND(I202*H202,2)</f>
        <v>0</v>
      </c>
      <c r="K202" s="220" t="s">
        <v>146</v>
      </c>
      <c r="L202" s="225"/>
      <c r="M202" s="226" t="s">
        <v>1</v>
      </c>
      <c r="N202" s="227" t="s">
        <v>44</v>
      </c>
      <c r="O202" s="91"/>
      <c r="P202" s="228">
        <f>O202*H202</f>
        <v>0</v>
      </c>
      <c r="Q202" s="228">
        <v>0.001</v>
      </c>
      <c r="R202" s="228">
        <f>Q202*H202</f>
        <v>0.0032330000000000002</v>
      </c>
      <c r="S202" s="228">
        <v>0</v>
      </c>
      <c r="T202" s="22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0" t="s">
        <v>147</v>
      </c>
      <c r="AT202" s="230" t="s">
        <v>142</v>
      </c>
      <c r="AU202" s="230" t="s">
        <v>89</v>
      </c>
      <c r="AY202" s="17" t="s">
        <v>140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7" t="s">
        <v>87</v>
      </c>
      <c r="BK202" s="231">
        <f>ROUND(I202*H202,2)</f>
        <v>0</v>
      </c>
      <c r="BL202" s="17" t="s">
        <v>148</v>
      </c>
      <c r="BM202" s="230" t="s">
        <v>1340</v>
      </c>
    </row>
    <row r="203" s="2" customFormat="1">
      <c r="A203" s="38"/>
      <c r="B203" s="39"/>
      <c r="C203" s="40"/>
      <c r="D203" s="232" t="s">
        <v>150</v>
      </c>
      <c r="E203" s="40"/>
      <c r="F203" s="233" t="s">
        <v>309</v>
      </c>
      <c r="G203" s="40"/>
      <c r="H203" s="40"/>
      <c r="I203" s="234"/>
      <c r="J203" s="40"/>
      <c r="K203" s="40"/>
      <c r="L203" s="44"/>
      <c r="M203" s="235"/>
      <c r="N203" s="236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150</v>
      </c>
      <c r="AU203" s="17" t="s">
        <v>89</v>
      </c>
    </row>
    <row r="204" s="13" customFormat="1">
      <c r="A204" s="13"/>
      <c r="B204" s="237"/>
      <c r="C204" s="238"/>
      <c r="D204" s="232" t="s">
        <v>151</v>
      </c>
      <c r="E204" s="239" t="s">
        <v>1</v>
      </c>
      <c r="F204" s="240" t="s">
        <v>1341</v>
      </c>
      <c r="G204" s="238"/>
      <c r="H204" s="241">
        <v>3.2330000000000001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151</v>
      </c>
      <c r="AU204" s="247" t="s">
        <v>89</v>
      </c>
      <c r="AV204" s="13" t="s">
        <v>89</v>
      </c>
      <c r="AW204" s="13" t="s">
        <v>33</v>
      </c>
      <c r="AX204" s="13" t="s">
        <v>87</v>
      </c>
      <c r="AY204" s="247" t="s">
        <v>140</v>
      </c>
    </row>
    <row r="205" s="2" customFormat="1" ht="16.5" customHeight="1">
      <c r="A205" s="38"/>
      <c r="B205" s="39"/>
      <c r="C205" s="218" t="s">
        <v>285</v>
      </c>
      <c r="D205" s="218" t="s">
        <v>142</v>
      </c>
      <c r="E205" s="219" t="s">
        <v>314</v>
      </c>
      <c r="F205" s="220" t="s">
        <v>315</v>
      </c>
      <c r="G205" s="221" t="s">
        <v>204</v>
      </c>
      <c r="H205" s="222">
        <v>3.4399999999999999</v>
      </c>
      <c r="I205" s="223"/>
      <c r="J205" s="224">
        <f>ROUND(I205*H205,2)</f>
        <v>0</v>
      </c>
      <c r="K205" s="220" t="s">
        <v>146</v>
      </c>
      <c r="L205" s="225"/>
      <c r="M205" s="226" t="s">
        <v>1</v>
      </c>
      <c r="N205" s="227" t="s">
        <v>44</v>
      </c>
      <c r="O205" s="91"/>
      <c r="P205" s="228">
        <f>O205*H205</f>
        <v>0</v>
      </c>
      <c r="Q205" s="228">
        <v>1</v>
      </c>
      <c r="R205" s="228">
        <f>Q205*H205</f>
        <v>3.4399999999999999</v>
      </c>
      <c r="S205" s="228">
        <v>0</v>
      </c>
      <c r="T205" s="22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0" t="s">
        <v>147</v>
      </c>
      <c r="AT205" s="230" t="s">
        <v>142</v>
      </c>
      <c r="AU205" s="230" t="s">
        <v>89</v>
      </c>
      <c r="AY205" s="17" t="s">
        <v>140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7" t="s">
        <v>87</v>
      </c>
      <c r="BK205" s="231">
        <f>ROUND(I205*H205,2)</f>
        <v>0</v>
      </c>
      <c r="BL205" s="17" t="s">
        <v>148</v>
      </c>
      <c r="BM205" s="230" t="s">
        <v>1342</v>
      </c>
    </row>
    <row r="206" s="2" customFormat="1">
      <c r="A206" s="38"/>
      <c r="B206" s="39"/>
      <c r="C206" s="40"/>
      <c r="D206" s="232" t="s">
        <v>150</v>
      </c>
      <c r="E206" s="40"/>
      <c r="F206" s="233" t="s">
        <v>315</v>
      </c>
      <c r="G206" s="40"/>
      <c r="H206" s="40"/>
      <c r="I206" s="234"/>
      <c r="J206" s="40"/>
      <c r="K206" s="40"/>
      <c r="L206" s="44"/>
      <c r="M206" s="235"/>
      <c r="N206" s="236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150</v>
      </c>
      <c r="AU206" s="17" t="s">
        <v>89</v>
      </c>
    </row>
    <row r="207" s="13" customFormat="1">
      <c r="A207" s="13"/>
      <c r="B207" s="237"/>
      <c r="C207" s="238"/>
      <c r="D207" s="232" t="s">
        <v>151</v>
      </c>
      <c r="E207" s="239" t="s">
        <v>1</v>
      </c>
      <c r="F207" s="240" t="s">
        <v>1343</v>
      </c>
      <c r="G207" s="238"/>
      <c r="H207" s="241">
        <v>3.4399999999999999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151</v>
      </c>
      <c r="AU207" s="247" t="s">
        <v>89</v>
      </c>
      <c r="AV207" s="13" t="s">
        <v>89</v>
      </c>
      <c r="AW207" s="13" t="s">
        <v>33</v>
      </c>
      <c r="AX207" s="13" t="s">
        <v>87</v>
      </c>
      <c r="AY207" s="247" t="s">
        <v>140</v>
      </c>
    </row>
    <row r="208" s="2" customFormat="1" ht="16.5" customHeight="1">
      <c r="A208" s="38"/>
      <c r="B208" s="39"/>
      <c r="C208" s="259" t="s">
        <v>291</v>
      </c>
      <c r="D208" s="259" t="s">
        <v>155</v>
      </c>
      <c r="E208" s="260" t="s">
        <v>320</v>
      </c>
      <c r="F208" s="261" t="s">
        <v>321</v>
      </c>
      <c r="G208" s="262" t="s">
        <v>158</v>
      </c>
      <c r="H208" s="263">
        <v>476.10000000000002</v>
      </c>
      <c r="I208" s="264"/>
      <c r="J208" s="265">
        <f>ROUND(I208*H208,2)</f>
        <v>0</v>
      </c>
      <c r="K208" s="261" t="s">
        <v>159</v>
      </c>
      <c r="L208" s="44"/>
      <c r="M208" s="266" t="s">
        <v>1</v>
      </c>
      <c r="N208" s="267" t="s">
        <v>44</v>
      </c>
      <c r="O208" s="91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0" t="s">
        <v>148</v>
      </c>
      <c r="AT208" s="230" t="s">
        <v>155</v>
      </c>
      <c r="AU208" s="230" t="s">
        <v>89</v>
      </c>
      <c r="AY208" s="17" t="s">
        <v>140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7" t="s">
        <v>87</v>
      </c>
      <c r="BK208" s="231">
        <f>ROUND(I208*H208,2)</f>
        <v>0</v>
      </c>
      <c r="BL208" s="17" t="s">
        <v>148</v>
      </c>
      <c r="BM208" s="230" t="s">
        <v>1344</v>
      </c>
    </row>
    <row r="209" s="2" customFormat="1">
      <c r="A209" s="38"/>
      <c r="B209" s="39"/>
      <c r="C209" s="40"/>
      <c r="D209" s="232" t="s">
        <v>150</v>
      </c>
      <c r="E209" s="40"/>
      <c r="F209" s="233" t="s">
        <v>323</v>
      </c>
      <c r="G209" s="40"/>
      <c r="H209" s="40"/>
      <c r="I209" s="234"/>
      <c r="J209" s="40"/>
      <c r="K209" s="40"/>
      <c r="L209" s="44"/>
      <c r="M209" s="235"/>
      <c r="N209" s="236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150</v>
      </c>
      <c r="AU209" s="17" t="s">
        <v>89</v>
      </c>
    </row>
    <row r="210" s="13" customFormat="1">
      <c r="A210" s="13"/>
      <c r="B210" s="237"/>
      <c r="C210" s="238"/>
      <c r="D210" s="232" t="s">
        <v>151</v>
      </c>
      <c r="E210" s="239" t="s">
        <v>1</v>
      </c>
      <c r="F210" s="240" t="s">
        <v>1301</v>
      </c>
      <c r="G210" s="238"/>
      <c r="H210" s="241">
        <v>260.60000000000002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151</v>
      </c>
      <c r="AU210" s="247" t="s">
        <v>89</v>
      </c>
      <c r="AV210" s="13" t="s">
        <v>89</v>
      </c>
      <c r="AW210" s="13" t="s">
        <v>33</v>
      </c>
      <c r="AX210" s="13" t="s">
        <v>79</v>
      </c>
      <c r="AY210" s="247" t="s">
        <v>140</v>
      </c>
    </row>
    <row r="211" s="13" customFormat="1">
      <c r="A211" s="13"/>
      <c r="B211" s="237"/>
      <c r="C211" s="238"/>
      <c r="D211" s="232" t="s">
        <v>151</v>
      </c>
      <c r="E211" s="239" t="s">
        <v>1</v>
      </c>
      <c r="F211" s="240" t="s">
        <v>1309</v>
      </c>
      <c r="G211" s="238"/>
      <c r="H211" s="241">
        <v>215.5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151</v>
      </c>
      <c r="AU211" s="247" t="s">
        <v>89</v>
      </c>
      <c r="AV211" s="13" t="s">
        <v>89</v>
      </c>
      <c r="AW211" s="13" t="s">
        <v>33</v>
      </c>
      <c r="AX211" s="13" t="s">
        <v>79</v>
      </c>
      <c r="AY211" s="247" t="s">
        <v>140</v>
      </c>
    </row>
    <row r="212" s="14" customFormat="1">
      <c r="A212" s="14"/>
      <c r="B212" s="248"/>
      <c r="C212" s="249"/>
      <c r="D212" s="232" t="s">
        <v>151</v>
      </c>
      <c r="E212" s="250" t="s">
        <v>1</v>
      </c>
      <c r="F212" s="251" t="s">
        <v>154</v>
      </c>
      <c r="G212" s="249"/>
      <c r="H212" s="252">
        <v>476.10000000000002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8" t="s">
        <v>151</v>
      </c>
      <c r="AU212" s="258" t="s">
        <v>89</v>
      </c>
      <c r="AV212" s="14" t="s">
        <v>148</v>
      </c>
      <c r="AW212" s="14" t="s">
        <v>33</v>
      </c>
      <c r="AX212" s="14" t="s">
        <v>87</v>
      </c>
      <c r="AY212" s="258" t="s">
        <v>140</v>
      </c>
    </row>
    <row r="213" s="12" customFormat="1" ht="22.8" customHeight="1">
      <c r="A213" s="12"/>
      <c r="B213" s="202"/>
      <c r="C213" s="203"/>
      <c r="D213" s="204" t="s">
        <v>78</v>
      </c>
      <c r="E213" s="216" t="s">
        <v>89</v>
      </c>
      <c r="F213" s="216" t="s">
        <v>326</v>
      </c>
      <c r="G213" s="203"/>
      <c r="H213" s="203"/>
      <c r="I213" s="206"/>
      <c r="J213" s="217">
        <f>BK213</f>
        <v>0</v>
      </c>
      <c r="K213" s="203"/>
      <c r="L213" s="208"/>
      <c r="M213" s="209"/>
      <c r="N213" s="210"/>
      <c r="O213" s="210"/>
      <c r="P213" s="211">
        <f>SUM(P214:P222)</f>
        <v>0</v>
      </c>
      <c r="Q213" s="210"/>
      <c r="R213" s="211">
        <f>SUM(R214:R222)</f>
        <v>4.8506968000000006</v>
      </c>
      <c r="S213" s="210"/>
      <c r="T213" s="212">
        <f>SUM(T214:T222)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3" t="s">
        <v>87</v>
      </c>
      <c r="AT213" s="214" t="s">
        <v>78</v>
      </c>
      <c r="AU213" s="214" t="s">
        <v>87</v>
      </c>
      <c r="AY213" s="213" t="s">
        <v>140</v>
      </c>
      <c r="BK213" s="215">
        <f>SUM(BK214:BK222)</f>
        <v>0</v>
      </c>
    </row>
    <row r="214" s="2" customFormat="1" ht="16.5" customHeight="1">
      <c r="A214" s="38"/>
      <c r="B214" s="39"/>
      <c r="C214" s="259" t="s">
        <v>296</v>
      </c>
      <c r="D214" s="259" t="s">
        <v>155</v>
      </c>
      <c r="E214" s="260" t="s">
        <v>1037</v>
      </c>
      <c r="F214" s="261" t="s">
        <v>1038</v>
      </c>
      <c r="G214" s="262" t="s">
        <v>158</v>
      </c>
      <c r="H214" s="263">
        <v>37.759999999999998</v>
      </c>
      <c r="I214" s="264"/>
      <c r="J214" s="265">
        <f>ROUND(I214*H214,2)</f>
        <v>0</v>
      </c>
      <c r="K214" s="261" t="s">
        <v>159</v>
      </c>
      <c r="L214" s="44"/>
      <c r="M214" s="266" t="s">
        <v>1</v>
      </c>
      <c r="N214" s="267" t="s">
        <v>44</v>
      </c>
      <c r="O214" s="91"/>
      <c r="P214" s="228">
        <f>O214*H214</f>
        <v>0</v>
      </c>
      <c r="Q214" s="228">
        <v>0.00031</v>
      </c>
      <c r="R214" s="228">
        <f>Q214*H214</f>
        <v>0.0117056</v>
      </c>
      <c r="S214" s="228">
        <v>0</v>
      </c>
      <c r="T214" s="229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0" t="s">
        <v>148</v>
      </c>
      <c r="AT214" s="230" t="s">
        <v>155</v>
      </c>
      <c r="AU214" s="230" t="s">
        <v>89</v>
      </c>
      <c r="AY214" s="17" t="s">
        <v>140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7" t="s">
        <v>87</v>
      </c>
      <c r="BK214" s="231">
        <f>ROUND(I214*H214,2)</f>
        <v>0</v>
      </c>
      <c r="BL214" s="17" t="s">
        <v>148</v>
      </c>
      <c r="BM214" s="230" t="s">
        <v>1345</v>
      </c>
    </row>
    <row r="215" s="2" customFormat="1">
      <c r="A215" s="38"/>
      <c r="B215" s="39"/>
      <c r="C215" s="40"/>
      <c r="D215" s="232" t="s">
        <v>150</v>
      </c>
      <c r="E215" s="40"/>
      <c r="F215" s="233" t="s">
        <v>1040</v>
      </c>
      <c r="G215" s="40"/>
      <c r="H215" s="40"/>
      <c r="I215" s="234"/>
      <c r="J215" s="40"/>
      <c r="K215" s="40"/>
      <c r="L215" s="44"/>
      <c r="M215" s="235"/>
      <c r="N215" s="236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150</v>
      </c>
      <c r="AU215" s="17" t="s">
        <v>89</v>
      </c>
    </row>
    <row r="216" s="13" customFormat="1">
      <c r="A216" s="13"/>
      <c r="B216" s="237"/>
      <c r="C216" s="238"/>
      <c r="D216" s="232" t="s">
        <v>151</v>
      </c>
      <c r="E216" s="239" t="s">
        <v>1</v>
      </c>
      <c r="F216" s="240" t="s">
        <v>1346</v>
      </c>
      <c r="G216" s="238"/>
      <c r="H216" s="241">
        <v>37.759999999999998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151</v>
      </c>
      <c r="AU216" s="247" t="s">
        <v>89</v>
      </c>
      <c r="AV216" s="13" t="s">
        <v>89</v>
      </c>
      <c r="AW216" s="13" t="s">
        <v>33</v>
      </c>
      <c r="AX216" s="13" t="s">
        <v>87</v>
      </c>
      <c r="AY216" s="247" t="s">
        <v>140</v>
      </c>
    </row>
    <row r="217" s="2" customFormat="1" ht="16.5" customHeight="1">
      <c r="A217" s="38"/>
      <c r="B217" s="39"/>
      <c r="C217" s="218" t="s">
        <v>302</v>
      </c>
      <c r="D217" s="218" t="s">
        <v>142</v>
      </c>
      <c r="E217" s="219" t="s">
        <v>1042</v>
      </c>
      <c r="F217" s="220" t="s">
        <v>1043</v>
      </c>
      <c r="G217" s="221" t="s">
        <v>158</v>
      </c>
      <c r="H217" s="222">
        <v>41.536000000000001</v>
      </c>
      <c r="I217" s="223"/>
      <c r="J217" s="224">
        <f>ROUND(I217*H217,2)</f>
        <v>0</v>
      </c>
      <c r="K217" s="220" t="s">
        <v>159</v>
      </c>
      <c r="L217" s="225"/>
      <c r="M217" s="226" t="s">
        <v>1</v>
      </c>
      <c r="N217" s="227" t="s">
        <v>44</v>
      </c>
      <c r="O217" s="91"/>
      <c r="P217" s="228">
        <f>O217*H217</f>
        <v>0</v>
      </c>
      <c r="Q217" s="228">
        <v>0.00020000000000000001</v>
      </c>
      <c r="R217" s="228">
        <f>Q217*H217</f>
        <v>0.0083072000000000007</v>
      </c>
      <c r="S217" s="228">
        <v>0</v>
      </c>
      <c r="T217" s="229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0" t="s">
        <v>147</v>
      </c>
      <c r="AT217" s="230" t="s">
        <v>142</v>
      </c>
      <c r="AU217" s="230" t="s">
        <v>89</v>
      </c>
      <c r="AY217" s="17" t="s">
        <v>140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7" t="s">
        <v>87</v>
      </c>
      <c r="BK217" s="231">
        <f>ROUND(I217*H217,2)</f>
        <v>0</v>
      </c>
      <c r="BL217" s="17" t="s">
        <v>148</v>
      </c>
      <c r="BM217" s="230" t="s">
        <v>1347</v>
      </c>
    </row>
    <row r="218" s="2" customFormat="1">
      <c r="A218" s="38"/>
      <c r="B218" s="39"/>
      <c r="C218" s="40"/>
      <c r="D218" s="232" t="s">
        <v>150</v>
      </c>
      <c r="E218" s="40"/>
      <c r="F218" s="233" t="s">
        <v>1043</v>
      </c>
      <c r="G218" s="40"/>
      <c r="H218" s="40"/>
      <c r="I218" s="234"/>
      <c r="J218" s="40"/>
      <c r="K218" s="40"/>
      <c r="L218" s="44"/>
      <c r="M218" s="235"/>
      <c r="N218" s="236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150</v>
      </c>
      <c r="AU218" s="17" t="s">
        <v>89</v>
      </c>
    </row>
    <row r="219" s="13" customFormat="1">
      <c r="A219" s="13"/>
      <c r="B219" s="237"/>
      <c r="C219" s="238"/>
      <c r="D219" s="232" t="s">
        <v>151</v>
      </c>
      <c r="E219" s="239" t="s">
        <v>1</v>
      </c>
      <c r="F219" s="240" t="s">
        <v>1348</v>
      </c>
      <c r="G219" s="238"/>
      <c r="H219" s="241">
        <v>41.536000000000001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7" t="s">
        <v>151</v>
      </c>
      <c r="AU219" s="247" t="s">
        <v>89</v>
      </c>
      <c r="AV219" s="13" t="s">
        <v>89</v>
      </c>
      <c r="AW219" s="13" t="s">
        <v>33</v>
      </c>
      <c r="AX219" s="13" t="s">
        <v>87</v>
      </c>
      <c r="AY219" s="247" t="s">
        <v>140</v>
      </c>
    </row>
    <row r="220" s="2" customFormat="1">
      <c r="A220" s="38"/>
      <c r="B220" s="39"/>
      <c r="C220" s="259" t="s">
        <v>307</v>
      </c>
      <c r="D220" s="259" t="s">
        <v>155</v>
      </c>
      <c r="E220" s="260" t="s">
        <v>1046</v>
      </c>
      <c r="F220" s="261" t="s">
        <v>1047</v>
      </c>
      <c r="G220" s="262" t="s">
        <v>183</v>
      </c>
      <c r="H220" s="263">
        <v>23.600000000000001</v>
      </c>
      <c r="I220" s="264"/>
      <c r="J220" s="265">
        <f>ROUND(I220*H220,2)</f>
        <v>0</v>
      </c>
      <c r="K220" s="261" t="s">
        <v>159</v>
      </c>
      <c r="L220" s="44"/>
      <c r="M220" s="266" t="s">
        <v>1</v>
      </c>
      <c r="N220" s="267" t="s">
        <v>44</v>
      </c>
      <c r="O220" s="91"/>
      <c r="P220" s="228">
        <f>O220*H220</f>
        <v>0</v>
      </c>
      <c r="Q220" s="228">
        <v>0.20469000000000001</v>
      </c>
      <c r="R220" s="228">
        <f>Q220*H220</f>
        <v>4.8306840000000006</v>
      </c>
      <c r="S220" s="228">
        <v>0</v>
      </c>
      <c r="T220" s="229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0" t="s">
        <v>148</v>
      </c>
      <c r="AT220" s="230" t="s">
        <v>155</v>
      </c>
      <c r="AU220" s="230" t="s">
        <v>89</v>
      </c>
      <c r="AY220" s="17" t="s">
        <v>140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7" t="s">
        <v>87</v>
      </c>
      <c r="BK220" s="231">
        <f>ROUND(I220*H220,2)</f>
        <v>0</v>
      </c>
      <c r="BL220" s="17" t="s">
        <v>148</v>
      </c>
      <c r="BM220" s="230" t="s">
        <v>1349</v>
      </c>
    </row>
    <row r="221" s="2" customFormat="1">
      <c r="A221" s="38"/>
      <c r="B221" s="39"/>
      <c r="C221" s="40"/>
      <c r="D221" s="232" t="s">
        <v>150</v>
      </c>
      <c r="E221" s="40"/>
      <c r="F221" s="233" t="s">
        <v>1049</v>
      </c>
      <c r="G221" s="40"/>
      <c r="H221" s="40"/>
      <c r="I221" s="234"/>
      <c r="J221" s="40"/>
      <c r="K221" s="40"/>
      <c r="L221" s="44"/>
      <c r="M221" s="235"/>
      <c r="N221" s="236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150</v>
      </c>
      <c r="AU221" s="17" t="s">
        <v>89</v>
      </c>
    </row>
    <row r="222" s="13" customFormat="1">
      <c r="A222" s="13"/>
      <c r="B222" s="237"/>
      <c r="C222" s="238"/>
      <c r="D222" s="232" t="s">
        <v>151</v>
      </c>
      <c r="E222" s="239" t="s">
        <v>1</v>
      </c>
      <c r="F222" s="240" t="s">
        <v>1350</v>
      </c>
      <c r="G222" s="238"/>
      <c r="H222" s="241">
        <v>23.600000000000001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7" t="s">
        <v>151</v>
      </c>
      <c r="AU222" s="247" t="s">
        <v>89</v>
      </c>
      <c r="AV222" s="13" t="s">
        <v>89</v>
      </c>
      <c r="AW222" s="13" t="s">
        <v>33</v>
      </c>
      <c r="AX222" s="13" t="s">
        <v>87</v>
      </c>
      <c r="AY222" s="247" t="s">
        <v>140</v>
      </c>
    </row>
    <row r="223" s="12" customFormat="1" ht="22.8" customHeight="1">
      <c r="A223" s="12"/>
      <c r="B223" s="202"/>
      <c r="C223" s="203"/>
      <c r="D223" s="204" t="s">
        <v>78</v>
      </c>
      <c r="E223" s="216" t="s">
        <v>163</v>
      </c>
      <c r="F223" s="216" t="s">
        <v>1070</v>
      </c>
      <c r="G223" s="203"/>
      <c r="H223" s="203"/>
      <c r="I223" s="206"/>
      <c r="J223" s="217">
        <f>BK223</f>
        <v>0</v>
      </c>
      <c r="K223" s="203"/>
      <c r="L223" s="208"/>
      <c r="M223" s="209"/>
      <c r="N223" s="210"/>
      <c r="O223" s="210"/>
      <c r="P223" s="211">
        <f>SUM(P224:P230)</f>
        <v>0</v>
      </c>
      <c r="Q223" s="210"/>
      <c r="R223" s="211">
        <f>SUM(R224:R230)</f>
        <v>10.714693000000001</v>
      </c>
      <c r="S223" s="210"/>
      <c r="T223" s="212">
        <f>SUM(T224:T230)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3" t="s">
        <v>87</v>
      </c>
      <c r="AT223" s="214" t="s">
        <v>78</v>
      </c>
      <c r="AU223" s="214" t="s">
        <v>87</v>
      </c>
      <c r="AY223" s="213" t="s">
        <v>140</v>
      </c>
      <c r="BK223" s="215">
        <f>SUM(BK224:BK230)</f>
        <v>0</v>
      </c>
    </row>
    <row r="224" s="2" customFormat="1" ht="16.5" customHeight="1">
      <c r="A224" s="38"/>
      <c r="B224" s="39"/>
      <c r="C224" s="259" t="s">
        <v>313</v>
      </c>
      <c r="D224" s="259" t="s">
        <v>155</v>
      </c>
      <c r="E224" s="260" t="s">
        <v>1071</v>
      </c>
      <c r="F224" s="261" t="s">
        <v>1072</v>
      </c>
      <c r="G224" s="262" t="s">
        <v>183</v>
      </c>
      <c r="H224" s="263">
        <v>23.600000000000001</v>
      </c>
      <c r="I224" s="264"/>
      <c r="J224" s="265">
        <f>ROUND(I224*H224,2)</f>
        <v>0</v>
      </c>
      <c r="K224" s="261" t="s">
        <v>159</v>
      </c>
      <c r="L224" s="44"/>
      <c r="M224" s="266" t="s">
        <v>1</v>
      </c>
      <c r="N224" s="267" t="s">
        <v>44</v>
      </c>
      <c r="O224" s="91"/>
      <c r="P224" s="228">
        <f>O224*H224</f>
        <v>0</v>
      </c>
      <c r="Q224" s="228">
        <v>0.24127000000000001</v>
      </c>
      <c r="R224" s="228">
        <f>Q224*H224</f>
        <v>5.6939720000000005</v>
      </c>
      <c r="S224" s="228">
        <v>0</v>
      </c>
      <c r="T224" s="229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0" t="s">
        <v>148</v>
      </c>
      <c r="AT224" s="230" t="s">
        <v>155</v>
      </c>
      <c r="AU224" s="230" t="s">
        <v>89</v>
      </c>
      <c r="AY224" s="17" t="s">
        <v>140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7" t="s">
        <v>87</v>
      </c>
      <c r="BK224" s="231">
        <f>ROUND(I224*H224,2)</f>
        <v>0</v>
      </c>
      <c r="BL224" s="17" t="s">
        <v>148</v>
      </c>
      <c r="BM224" s="230" t="s">
        <v>1351</v>
      </c>
    </row>
    <row r="225" s="2" customFormat="1">
      <c r="A225" s="38"/>
      <c r="B225" s="39"/>
      <c r="C225" s="40"/>
      <c r="D225" s="232" t="s">
        <v>150</v>
      </c>
      <c r="E225" s="40"/>
      <c r="F225" s="233" t="s">
        <v>1074</v>
      </c>
      <c r="G225" s="40"/>
      <c r="H225" s="40"/>
      <c r="I225" s="234"/>
      <c r="J225" s="40"/>
      <c r="K225" s="40"/>
      <c r="L225" s="44"/>
      <c r="M225" s="235"/>
      <c r="N225" s="236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150</v>
      </c>
      <c r="AU225" s="17" t="s">
        <v>89</v>
      </c>
    </row>
    <row r="226" s="13" customFormat="1">
      <c r="A226" s="13"/>
      <c r="B226" s="237"/>
      <c r="C226" s="238"/>
      <c r="D226" s="232" t="s">
        <v>151</v>
      </c>
      <c r="E226" s="239" t="s">
        <v>1</v>
      </c>
      <c r="F226" s="240" t="s">
        <v>1352</v>
      </c>
      <c r="G226" s="238"/>
      <c r="H226" s="241">
        <v>23.600000000000001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151</v>
      </c>
      <c r="AU226" s="247" t="s">
        <v>89</v>
      </c>
      <c r="AV226" s="13" t="s">
        <v>89</v>
      </c>
      <c r="AW226" s="13" t="s">
        <v>33</v>
      </c>
      <c r="AX226" s="13" t="s">
        <v>87</v>
      </c>
      <c r="AY226" s="247" t="s">
        <v>140</v>
      </c>
    </row>
    <row r="227" s="2" customFormat="1" ht="16.5" customHeight="1">
      <c r="A227" s="38"/>
      <c r="B227" s="39"/>
      <c r="C227" s="218" t="s">
        <v>319</v>
      </c>
      <c r="D227" s="218" t="s">
        <v>142</v>
      </c>
      <c r="E227" s="219" t="s">
        <v>1081</v>
      </c>
      <c r="F227" s="220" t="s">
        <v>1082</v>
      </c>
      <c r="G227" s="221" t="s">
        <v>227</v>
      </c>
      <c r="H227" s="222">
        <v>137.554</v>
      </c>
      <c r="I227" s="223"/>
      <c r="J227" s="224">
        <f>ROUND(I227*H227,2)</f>
        <v>0</v>
      </c>
      <c r="K227" s="220" t="s">
        <v>159</v>
      </c>
      <c r="L227" s="225"/>
      <c r="M227" s="226" t="s">
        <v>1</v>
      </c>
      <c r="N227" s="227" t="s">
        <v>44</v>
      </c>
      <c r="O227" s="91"/>
      <c r="P227" s="228">
        <f>O227*H227</f>
        <v>0</v>
      </c>
      <c r="Q227" s="228">
        <v>0.036499999999999998</v>
      </c>
      <c r="R227" s="228">
        <f>Q227*H227</f>
        <v>5.020721</v>
      </c>
      <c r="S227" s="228">
        <v>0</v>
      </c>
      <c r="T227" s="229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0" t="s">
        <v>147</v>
      </c>
      <c r="AT227" s="230" t="s">
        <v>142</v>
      </c>
      <c r="AU227" s="230" t="s">
        <v>89</v>
      </c>
      <c r="AY227" s="17" t="s">
        <v>140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7" t="s">
        <v>87</v>
      </c>
      <c r="BK227" s="231">
        <f>ROUND(I227*H227,2)</f>
        <v>0</v>
      </c>
      <c r="BL227" s="17" t="s">
        <v>148</v>
      </c>
      <c r="BM227" s="230" t="s">
        <v>1353</v>
      </c>
    </row>
    <row r="228" s="2" customFormat="1">
      <c r="A228" s="38"/>
      <c r="B228" s="39"/>
      <c r="C228" s="40"/>
      <c r="D228" s="232" t="s">
        <v>150</v>
      </c>
      <c r="E228" s="40"/>
      <c r="F228" s="233" t="s">
        <v>1082</v>
      </c>
      <c r="G228" s="40"/>
      <c r="H228" s="40"/>
      <c r="I228" s="234"/>
      <c r="J228" s="40"/>
      <c r="K228" s="40"/>
      <c r="L228" s="44"/>
      <c r="M228" s="235"/>
      <c r="N228" s="236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150</v>
      </c>
      <c r="AU228" s="17" t="s">
        <v>89</v>
      </c>
    </row>
    <row r="229" s="13" customFormat="1">
      <c r="A229" s="13"/>
      <c r="B229" s="237"/>
      <c r="C229" s="238"/>
      <c r="D229" s="232" t="s">
        <v>151</v>
      </c>
      <c r="E229" s="239" t="s">
        <v>1</v>
      </c>
      <c r="F229" s="240" t="s">
        <v>1354</v>
      </c>
      <c r="G229" s="238"/>
      <c r="H229" s="241">
        <v>134.857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7" t="s">
        <v>151</v>
      </c>
      <c r="AU229" s="247" t="s">
        <v>89</v>
      </c>
      <c r="AV229" s="13" t="s">
        <v>89</v>
      </c>
      <c r="AW229" s="13" t="s">
        <v>33</v>
      </c>
      <c r="AX229" s="13" t="s">
        <v>87</v>
      </c>
      <c r="AY229" s="247" t="s">
        <v>140</v>
      </c>
    </row>
    <row r="230" s="13" customFormat="1">
      <c r="A230" s="13"/>
      <c r="B230" s="237"/>
      <c r="C230" s="238"/>
      <c r="D230" s="232" t="s">
        <v>151</v>
      </c>
      <c r="E230" s="238"/>
      <c r="F230" s="240" t="s">
        <v>1355</v>
      </c>
      <c r="G230" s="238"/>
      <c r="H230" s="241">
        <v>137.554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7" t="s">
        <v>151</v>
      </c>
      <c r="AU230" s="247" t="s">
        <v>89</v>
      </c>
      <c r="AV230" s="13" t="s">
        <v>89</v>
      </c>
      <c r="AW230" s="13" t="s">
        <v>4</v>
      </c>
      <c r="AX230" s="13" t="s">
        <v>87</v>
      </c>
      <c r="AY230" s="247" t="s">
        <v>140</v>
      </c>
    </row>
    <row r="231" s="12" customFormat="1" ht="22.8" customHeight="1">
      <c r="A231" s="12"/>
      <c r="B231" s="202"/>
      <c r="C231" s="203"/>
      <c r="D231" s="204" t="s">
        <v>78</v>
      </c>
      <c r="E231" s="216" t="s">
        <v>174</v>
      </c>
      <c r="F231" s="216" t="s">
        <v>338</v>
      </c>
      <c r="G231" s="203"/>
      <c r="H231" s="203"/>
      <c r="I231" s="206"/>
      <c r="J231" s="217">
        <f>BK231</f>
        <v>0</v>
      </c>
      <c r="K231" s="203"/>
      <c r="L231" s="208"/>
      <c r="M231" s="209"/>
      <c r="N231" s="210"/>
      <c r="O231" s="210"/>
      <c r="P231" s="211">
        <f>SUM(P232:P266)</f>
        <v>0</v>
      </c>
      <c r="Q231" s="210"/>
      <c r="R231" s="211">
        <f>SUM(R232:R266)</f>
        <v>172.411708</v>
      </c>
      <c r="S231" s="210"/>
      <c r="T231" s="212">
        <f>SUM(T232:T266)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3" t="s">
        <v>87</v>
      </c>
      <c r="AT231" s="214" t="s">
        <v>78</v>
      </c>
      <c r="AU231" s="214" t="s">
        <v>87</v>
      </c>
      <c r="AY231" s="213" t="s">
        <v>140</v>
      </c>
      <c r="BK231" s="215">
        <f>SUM(BK232:BK266)</f>
        <v>0</v>
      </c>
    </row>
    <row r="232" s="2" customFormat="1" ht="16.5" customHeight="1">
      <c r="A232" s="38"/>
      <c r="B232" s="39"/>
      <c r="C232" s="259" t="s">
        <v>327</v>
      </c>
      <c r="D232" s="259" t="s">
        <v>155</v>
      </c>
      <c r="E232" s="260" t="s">
        <v>346</v>
      </c>
      <c r="F232" s="261" t="s">
        <v>347</v>
      </c>
      <c r="G232" s="262" t="s">
        <v>158</v>
      </c>
      <c r="H232" s="263">
        <v>736.70000000000005</v>
      </c>
      <c r="I232" s="264"/>
      <c r="J232" s="265">
        <f>ROUND(I232*H232,2)</f>
        <v>0</v>
      </c>
      <c r="K232" s="261" t="s">
        <v>159</v>
      </c>
      <c r="L232" s="44"/>
      <c r="M232" s="266" t="s">
        <v>1</v>
      </c>
      <c r="N232" s="267" t="s">
        <v>44</v>
      </c>
      <c r="O232" s="91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0" t="s">
        <v>148</v>
      </c>
      <c r="AT232" s="230" t="s">
        <v>155</v>
      </c>
      <c r="AU232" s="230" t="s">
        <v>89</v>
      </c>
      <c r="AY232" s="17" t="s">
        <v>140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7" t="s">
        <v>87</v>
      </c>
      <c r="BK232" s="231">
        <f>ROUND(I232*H232,2)</f>
        <v>0</v>
      </c>
      <c r="BL232" s="17" t="s">
        <v>148</v>
      </c>
      <c r="BM232" s="230" t="s">
        <v>1356</v>
      </c>
    </row>
    <row r="233" s="2" customFormat="1">
      <c r="A233" s="38"/>
      <c r="B233" s="39"/>
      <c r="C233" s="40"/>
      <c r="D233" s="232" t="s">
        <v>150</v>
      </c>
      <c r="E233" s="40"/>
      <c r="F233" s="233" t="s">
        <v>349</v>
      </c>
      <c r="G233" s="40"/>
      <c r="H233" s="40"/>
      <c r="I233" s="234"/>
      <c r="J233" s="40"/>
      <c r="K233" s="40"/>
      <c r="L233" s="44"/>
      <c r="M233" s="235"/>
      <c r="N233" s="236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150</v>
      </c>
      <c r="AU233" s="17" t="s">
        <v>89</v>
      </c>
    </row>
    <row r="234" s="13" customFormat="1">
      <c r="A234" s="13"/>
      <c r="B234" s="237"/>
      <c r="C234" s="238"/>
      <c r="D234" s="232" t="s">
        <v>151</v>
      </c>
      <c r="E234" s="239" t="s">
        <v>1</v>
      </c>
      <c r="F234" s="240" t="s">
        <v>1357</v>
      </c>
      <c r="G234" s="238"/>
      <c r="H234" s="241">
        <v>521.20000000000005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7" t="s">
        <v>151</v>
      </c>
      <c r="AU234" s="247" t="s">
        <v>89</v>
      </c>
      <c r="AV234" s="13" t="s">
        <v>89</v>
      </c>
      <c r="AW234" s="13" t="s">
        <v>33</v>
      </c>
      <c r="AX234" s="13" t="s">
        <v>79</v>
      </c>
      <c r="AY234" s="247" t="s">
        <v>140</v>
      </c>
    </row>
    <row r="235" s="13" customFormat="1">
      <c r="A235" s="13"/>
      <c r="B235" s="237"/>
      <c r="C235" s="238"/>
      <c r="D235" s="232" t="s">
        <v>151</v>
      </c>
      <c r="E235" s="239" t="s">
        <v>1</v>
      </c>
      <c r="F235" s="240" t="s">
        <v>1309</v>
      </c>
      <c r="G235" s="238"/>
      <c r="H235" s="241">
        <v>215.5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7" t="s">
        <v>151</v>
      </c>
      <c r="AU235" s="247" t="s">
        <v>89</v>
      </c>
      <c r="AV235" s="13" t="s">
        <v>89</v>
      </c>
      <c r="AW235" s="13" t="s">
        <v>33</v>
      </c>
      <c r="AX235" s="13" t="s">
        <v>79</v>
      </c>
      <c r="AY235" s="247" t="s">
        <v>140</v>
      </c>
    </row>
    <row r="236" s="14" customFormat="1">
      <c r="A236" s="14"/>
      <c r="B236" s="248"/>
      <c r="C236" s="249"/>
      <c r="D236" s="232" t="s">
        <v>151</v>
      </c>
      <c r="E236" s="250" t="s">
        <v>1</v>
      </c>
      <c r="F236" s="251" t="s">
        <v>154</v>
      </c>
      <c r="G236" s="249"/>
      <c r="H236" s="252">
        <v>736.70000000000005</v>
      </c>
      <c r="I236" s="253"/>
      <c r="J236" s="249"/>
      <c r="K236" s="249"/>
      <c r="L236" s="254"/>
      <c r="M236" s="255"/>
      <c r="N236" s="256"/>
      <c r="O236" s="256"/>
      <c r="P236" s="256"/>
      <c r="Q236" s="256"/>
      <c r="R236" s="256"/>
      <c r="S236" s="256"/>
      <c r="T236" s="25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8" t="s">
        <v>151</v>
      </c>
      <c r="AU236" s="258" t="s">
        <v>89</v>
      </c>
      <c r="AV236" s="14" t="s">
        <v>148</v>
      </c>
      <c r="AW236" s="14" t="s">
        <v>33</v>
      </c>
      <c r="AX236" s="14" t="s">
        <v>87</v>
      </c>
      <c r="AY236" s="258" t="s">
        <v>140</v>
      </c>
    </row>
    <row r="237" s="2" customFormat="1" ht="16.5" customHeight="1">
      <c r="A237" s="38"/>
      <c r="B237" s="39"/>
      <c r="C237" s="259" t="s">
        <v>333</v>
      </c>
      <c r="D237" s="259" t="s">
        <v>155</v>
      </c>
      <c r="E237" s="260" t="s">
        <v>353</v>
      </c>
      <c r="F237" s="261" t="s">
        <v>354</v>
      </c>
      <c r="G237" s="262" t="s">
        <v>158</v>
      </c>
      <c r="H237" s="263">
        <v>260.60000000000002</v>
      </c>
      <c r="I237" s="264"/>
      <c r="J237" s="265">
        <f>ROUND(I237*H237,2)</f>
        <v>0</v>
      </c>
      <c r="K237" s="261" t="s">
        <v>159</v>
      </c>
      <c r="L237" s="44"/>
      <c r="M237" s="266" t="s">
        <v>1</v>
      </c>
      <c r="N237" s="267" t="s">
        <v>44</v>
      </c>
      <c r="O237" s="91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0" t="s">
        <v>148</v>
      </c>
      <c r="AT237" s="230" t="s">
        <v>155</v>
      </c>
      <c r="AU237" s="230" t="s">
        <v>89</v>
      </c>
      <c r="AY237" s="17" t="s">
        <v>140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7" t="s">
        <v>87</v>
      </c>
      <c r="BK237" s="231">
        <f>ROUND(I237*H237,2)</f>
        <v>0</v>
      </c>
      <c r="BL237" s="17" t="s">
        <v>148</v>
      </c>
      <c r="BM237" s="230" t="s">
        <v>1358</v>
      </c>
    </row>
    <row r="238" s="2" customFormat="1">
      <c r="A238" s="38"/>
      <c r="B238" s="39"/>
      <c r="C238" s="40"/>
      <c r="D238" s="232" t="s">
        <v>150</v>
      </c>
      <c r="E238" s="40"/>
      <c r="F238" s="233" t="s">
        <v>356</v>
      </c>
      <c r="G238" s="40"/>
      <c r="H238" s="40"/>
      <c r="I238" s="234"/>
      <c r="J238" s="40"/>
      <c r="K238" s="40"/>
      <c r="L238" s="44"/>
      <c r="M238" s="235"/>
      <c r="N238" s="236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150</v>
      </c>
      <c r="AU238" s="17" t="s">
        <v>89</v>
      </c>
    </row>
    <row r="239" s="13" customFormat="1">
      <c r="A239" s="13"/>
      <c r="B239" s="237"/>
      <c r="C239" s="238"/>
      <c r="D239" s="232" t="s">
        <v>151</v>
      </c>
      <c r="E239" s="239" t="s">
        <v>1</v>
      </c>
      <c r="F239" s="240" t="s">
        <v>1359</v>
      </c>
      <c r="G239" s="238"/>
      <c r="H239" s="241">
        <v>260.60000000000002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7" t="s">
        <v>151</v>
      </c>
      <c r="AU239" s="247" t="s">
        <v>89</v>
      </c>
      <c r="AV239" s="13" t="s">
        <v>89</v>
      </c>
      <c r="AW239" s="13" t="s">
        <v>33</v>
      </c>
      <c r="AX239" s="13" t="s">
        <v>87</v>
      </c>
      <c r="AY239" s="247" t="s">
        <v>140</v>
      </c>
    </row>
    <row r="240" s="2" customFormat="1" ht="16.5" customHeight="1">
      <c r="A240" s="38"/>
      <c r="B240" s="39"/>
      <c r="C240" s="259" t="s">
        <v>339</v>
      </c>
      <c r="D240" s="259" t="s">
        <v>155</v>
      </c>
      <c r="E240" s="260" t="s">
        <v>359</v>
      </c>
      <c r="F240" s="261" t="s">
        <v>360</v>
      </c>
      <c r="G240" s="262" t="s">
        <v>158</v>
      </c>
      <c r="H240" s="263">
        <v>886.39999999999998</v>
      </c>
      <c r="I240" s="264"/>
      <c r="J240" s="265">
        <f>ROUND(I240*H240,2)</f>
        <v>0</v>
      </c>
      <c r="K240" s="261" t="s">
        <v>159</v>
      </c>
      <c r="L240" s="44"/>
      <c r="M240" s="266" t="s">
        <v>1</v>
      </c>
      <c r="N240" s="267" t="s">
        <v>44</v>
      </c>
      <c r="O240" s="91"/>
      <c r="P240" s="228">
        <f>O240*H240</f>
        <v>0</v>
      </c>
      <c r="Q240" s="228">
        <v>0.13188</v>
      </c>
      <c r="R240" s="228">
        <f>Q240*H240</f>
        <v>116.898432</v>
      </c>
      <c r="S240" s="228">
        <v>0</v>
      </c>
      <c r="T240" s="229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0" t="s">
        <v>148</v>
      </c>
      <c r="AT240" s="230" t="s">
        <v>155</v>
      </c>
      <c r="AU240" s="230" t="s">
        <v>89</v>
      </c>
      <c r="AY240" s="17" t="s">
        <v>140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7" t="s">
        <v>87</v>
      </c>
      <c r="BK240" s="231">
        <f>ROUND(I240*H240,2)</f>
        <v>0</v>
      </c>
      <c r="BL240" s="17" t="s">
        <v>148</v>
      </c>
      <c r="BM240" s="230" t="s">
        <v>1360</v>
      </c>
    </row>
    <row r="241" s="2" customFormat="1">
      <c r="A241" s="38"/>
      <c r="B241" s="39"/>
      <c r="C241" s="40"/>
      <c r="D241" s="232" t="s">
        <v>150</v>
      </c>
      <c r="E241" s="40"/>
      <c r="F241" s="233" t="s">
        <v>362</v>
      </c>
      <c r="G241" s="40"/>
      <c r="H241" s="40"/>
      <c r="I241" s="234"/>
      <c r="J241" s="40"/>
      <c r="K241" s="40"/>
      <c r="L241" s="44"/>
      <c r="M241" s="235"/>
      <c r="N241" s="236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150</v>
      </c>
      <c r="AU241" s="17" t="s">
        <v>89</v>
      </c>
    </row>
    <row r="242" s="13" customFormat="1">
      <c r="A242" s="13"/>
      <c r="B242" s="237"/>
      <c r="C242" s="238"/>
      <c r="D242" s="232" t="s">
        <v>151</v>
      </c>
      <c r="E242" s="239" t="s">
        <v>1</v>
      </c>
      <c r="F242" s="240" t="s">
        <v>1361</v>
      </c>
      <c r="G242" s="238"/>
      <c r="H242" s="241">
        <v>886.39999999999998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7" t="s">
        <v>151</v>
      </c>
      <c r="AU242" s="247" t="s">
        <v>89</v>
      </c>
      <c r="AV242" s="13" t="s">
        <v>89</v>
      </c>
      <c r="AW242" s="13" t="s">
        <v>33</v>
      </c>
      <c r="AX242" s="13" t="s">
        <v>87</v>
      </c>
      <c r="AY242" s="247" t="s">
        <v>140</v>
      </c>
    </row>
    <row r="243" s="2" customFormat="1" ht="16.5" customHeight="1">
      <c r="A243" s="38"/>
      <c r="B243" s="39"/>
      <c r="C243" s="259" t="s">
        <v>345</v>
      </c>
      <c r="D243" s="259" t="s">
        <v>155</v>
      </c>
      <c r="E243" s="260" t="s">
        <v>365</v>
      </c>
      <c r="F243" s="261" t="s">
        <v>366</v>
      </c>
      <c r="G243" s="262" t="s">
        <v>158</v>
      </c>
      <c r="H243" s="263">
        <v>260.60000000000002</v>
      </c>
      <c r="I243" s="264"/>
      <c r="J243" s="265">
        <f>ROUND(I243*H243,2)</f>
        <v>0</v>
      </c>
      <c r="K243" s="261" t="s">
        <v>159</v>
      </c>
      <c r="L243" s="44"/>
      <c r="M243" s="266" t="s">
        <v>1</v>
      </c>
      <c r="N243" s="267" t="s">
        <v>44</v>
      </c>
      <c r="O243" s="91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0" t="s">
        <v>148</v>
      </c>
      <c r="AT243" s="230" t="s">
        <v>155</v>
      </c>
      <c r="AU243" s="230" t="s">
        <v>89</v>
      </c>
      <c r="AY243" s="17" t="s">
        <v>140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7" t="s">
        <v>87</v>
      </c>
      <c r="BK243" s="231">
        <f>ROUND(I243*H243,2)</f>
        <v>0</v>
      </c>
      <c r="BL243" s="17" t="s">
        <v>148</v>
      </c>
      <c r="BM243" s="230" t="s">
        <v>1362</v>
      </c>
    </row>
    <row r="244" s="2" customFormat="1">
      <c r="A244" s="38"/>
      <c r="B244" s="39"/>
      <c r="C244" s="40"/>
      <c r="D244" s="232" t="s">
        <v>150</v>
      </c>
      <c r="E244" s="40"/>
      <c r="F244" s="233" t="s">
        <v>368</v>
      </c>
      <c r="G244" s="40"/>
      <c r="H244" s="40"/>
      <c r="I244" s="234"/>
      <c r="J244" s="40"/>
      <c r="K244" s="40"/>
      <c r="L244" s="44"/>
      <c r="M244" s="235"/>
      <c r="N244" s="236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150</v>
      </c>
      <c r="AU244" s="17" t="s">
        <v>89</v>
      </c>
    </row>
    <row r="245" s="13" customFormat="1">
      <c r="A245" s="13"/>
      <c r="B245" s="237"/>
      <c r="C245" s="238"/>
      <c r="D245" s="232" t="s">
        <v>151</v>
      </c>
      <c r="E245" s="239" t="s">
        <v>1</v>
      </c>
      <c r="F245" s="240" t="s">
        <v>1301</v>
      </c>
      <c r="G245" s="238"/>
      <c r="H245" s="241">
        <v>260.60000000000002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7" t="s">
        <v>151</v>
      </c>
      <c r="AU245" s="247" t="s">
        <v>89</v>
      </c>
      <c r="AV245" s="13" t="s">
        <v>89</v>
      </c>
      <c r="AW245" s="13" t="s">
        <v>33</v>
      </c>
      <c r="AX245" s="13" t="s">
        <v>87</v>
      </c>
      <c r="AY245" s="247" t="s">
        <v>140</v>
      </c>
    </row>
    <row r="246" s="2" customFormat="1" ht="16.5" customHeight="1">
      <c r="A246" s="38"/>
      <c r="B246" s="39"/>
      <c r="C246" s="259" t="s">
        <v>352</v>
      </c>
      <c r="D246" s="259" t="s">
        <v>155</v>
      </c>
      <c r="E246" s="260" t="s">
        <v>370</v>
      </c>
      <c r="F246" s="261" t="s">
        <v>371</v>
      </c>
      <c r="G246" s="262" t="s">
        <v>158</v>
      </c>
      <c r="H246" s="263">
        <v>1147</v>
      </c>
      <c r="I246" s="264"/>
      <c r="J246" s="265">
        <f>ROUND(I246*H246,2)</f>
        <v>0</v>
      </c>
      <c r="K246" s="261" t="s">
        <v>159</v>
      </c>
      <c r="L246" s="44"/>
      <c r="M246" s="266" t="s">
        <v>1</v>
      </c>
      <c r="N246" s="267" t="s">
        <v>44</v>
      </c>
      <c r="O246" s="91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0" t="s">
        <v>148</v>
      </c>
      <c r="AT246" s="230" t="s">
        <v>155</v>
      </c>
      <c r="AU246" s="230" t="s">
        <v>89</v>
      </c>
      <c r="AY246" s="17" t="s">
        <v>140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7" t="s">
        <v>87</v>
      </c>
      <c r="BK246" s="231">
        <f>ROUND(I246*H246,2)</f>
        <v>0</v>
      </c>
      <c r="BL246" s="17" t="s">
        <v>148</v>
      </c>
      <c r="BM246" s="230" t="s">
        <v>1363</v>
      </c>
    </row>
    <row r="247" s="2" customFormat="1">
      <c r="A247" s="38"/>
      <c r="B247" s="39"/>
      <c r="C247" s="40"/>
      <c r="D247" s="232" t="s">
        <v>150</v>
      </c>
      <c r="E247" s="40"/>
      <c r="F247" s="233" t="s">
        <v>373</v>
      </c>
      <c r="G247" s="40"/>
      <c r="H247" s="40"/>
      <c r="I247" s="234"/>
      <c r="J247" s="40"/>
      <c r="K247" s="40"/>
      <c r="L247" s="44"/>
      <c r="M247" s="235"/>
      <c r="N247" s="236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150</v>
      </c>
      <c r="AU247" s="17" t="s">
        <v>89</v>
      </c>
    </row>
    <row r="248" s="13" customFormat="1">
      <c r="A248" s="13"/>
      <c r="B248" s="237"/>
      <c r="C248" s="238"/>
      <c r="D248" s="232" t="s">
        <v>151</v>
      </c>
      <c r="E248" s="239" t="s">
        <v>1</v>
      </c>
      <c r="F248" s="240" t="s">
        <v>1364</v>
      </c>
      <c r="G248" s="238"/>
      <c r="H248" s="241">
        <v>1147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7" t="s">
        <v>151</v>
      </c>
      <c r="AU248" s="247" t="s">
        <v>89</v>
      </c>
      <c r="AV248" s="13" t="s">
        <v>89</v>
      </c>
      <c r="AW248" s="13" t="s">
        <v>33</v>
      </c>
      <c r="AX248" s="13" t="s">
        <v>87</v>
      </c>
      <c r="AY248" s="247" t="s">
        <v>140</v>
      </c>
    </row>
    <row r="249" s="2" customFormat="1" ht="21.75" customHeight="1">
      <c r="A249" s="38"/>
      <c r="B249" s="39"/>
      <c r="C249" s="259" t="s">
        <v>358</v>
      </c>
      <c r="D249" s="259" t="s">
        <v>155</v>
      </c>
      <c r="E249" s="260" t="s">
        <v>375</v>
      </c>
      <c r="F249" s="261" t="s">
        <v>376</v>
      </c>
      <c r="G249" s="262" t="s">
        <v>158</v>
      </c>
      <c r="H249" s="263">
        <v>1147</v>
      </c>
      <c r="I249" s="264"/>
      <c r="J249" s="265">
        <f>ROUND(I249*H249,2)</f>
        <v>0</v>
      </c>
      <c r="K249" s="261" t="s">
        <v>159</v>
      </c>
      <c r="L249" s="44"/>
      <c r="M249" s="266" t="s">
        <v>1</v>
      </c>
      <c r="N249" s="267" t="s">
        <v>44</v>
      </c>
      <c r="O249" s="91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0" t="s">
        <v>148</v>
      </c>
      <c r="AT249" s="230" t="s">
        <v>155</v>
      </c>
      <c r="AU249" s="230" t="s">
        <v>89</v>
      </c>
      <c r="AY249" s="17" t="s">
        <v>140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7" t="s">
        <v>87</v>
      </c>
      <c r="BK249" s="231">
        <f>ROUND(I249*H249,2)</f>
        <v>0</v>
      </c>
      <c r="BL249" s="17" t="s">
        <v>148</v>
      </c>
      <c r="BM249" s="230" t="s">
        <v>1365</v>
      </c>
    </row>
    <row r="250" s="2" customFormat="1">
      <c r="A250" s="38"/>
      <c r="B250" s="39"/>
      <c r="C250" s="40"/>
      <c r="D250" s="232" t="s">
        <v>150</v>
      </c>
      <c r="E250" s="40"/>
      <c r="F250" s="233" t="s">
        <v>378</v>
      </c>
      <c r="G250" s="40"/>
      <c r="H250" s="40"/>
      <c r="I250" s="234"/>
      <c r="J250" s="40"/>
      <c r="K250" s="40"/>
      <c r="L250" s="44"/>
      <c r="M250" s="235"/>
      <c r="N250" s="236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150</v>
      </c>
      <c r="AU250" s="17" t="s">
        <v>89</v>
      </c>
    </row>
    <row r="251" s="13" customFormat="1">
      <c r="A251" s="13"/>
      <c r="B251" s="237"/>
      <c r="C251" s="238"/>
      <c r="D251" s="232" t="s">
        <v>151</v>
      </c>
      <c r="E251" s="239" t="s">
        <v>1</v>
      </c>
      <c r="F251" s="240" t="s">
        <v>1364</v>
      </c>
      <c r="G251" s="238"/>
      <c r="H251" s="241">
        <v>1147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7" t="s">
        <v>151</v>
      </c>
      <c r="AU251" s="247" t="s">
        <v>89</v>
      </c>
      <c r="AV251" s="13" t="s">
        <v>89</v>
      </c>
      <c r="AW251" s="13" t="s">
        <v>33</v>
      </c>
      <c r="AX251" s="13" t="s">
        <v>87</v>
      </c>
      <c r="AY251" s="247" t="s">
        <v>140</v>
      </c>
    </row>
    <row r="252" s="2" customFormat="1" ht="16.5" customHeight="1">
      <c r="A252" s="38"/>
      <c r="B252" s="39"/>
      <c r="C252" s="259" t="s">
        <v>364</v>
      </c>
      <c r="D252" s="259" t="s">
        <v>155</v>
      </c>
      <c r="E252" s="260" t="s">
        <v>1366</v>
      </c>
      <c r="F252" s="261" t="s">
        <v>1367</v>
      </c>
      <c r="G252" s="262" t="s">
        <v>158</v>
      </c>
      <c r="H252" s="263">
        <v>254.80000000000001</v>
      </c>
      <c r="I252" s="264"/>
      <c r="J252" s="265">
        <f>ROUND(I252*H252,2)</f>
        <v>0</v>
      </c>
      <c r="K252" s="261" t="s">
        <v>159</v>
      </c>
      <c r="L252" s="44"/>
      <c r="M252" s="266" t="s">
        <v>1</v>
      </c>
      <c r="N252" s="267" t="s">
        <v>44</v>
      </c>
      <c r="O252" s="91"/>
      <c r="P252" s="228">
        <f>O252*H252</f>
        <v>0</v>
      </c>
      <c r="Q252" s="228">
        <v>0.084250000000000005</v>
      </c>
      <c r="R252" s="228">
        <f>Q252*H252</f>
        <v>21.466900000000003</v>
      </c>
      <c r="S252" s="228">
        <v>0</v>
      </c>
      <c r="T252" s="229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0" t="s">
        <v>148</v>
      </c>
      <c r="AT252" s="230" t="s">
        <v>155</v>
      </c>
      <c r="AU252" s="230" t="s">
        <v>89</v>
      </c>
      <c r="AY252" s="17" t="s">
        <v>140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7" t="s">
        <v>87</v>
      </c>
      <c r="BK252" s="231">
        <f>ROUND(I252*H252,2)</f>
        <v>0</v>
      </c>
      <c r="BL252" s="17" t="s">
        <v>148</v>
      </c>
      <c r="BM252" s="230" t="s">
        <v>1368</v>
      </c>
    </row>
    <row r="253" s="2" customFormat="1">
      <c r="A253" s="38"/>
      <c r="B253" s="39"/>
      <c r="C253" s="40"/>
      <c r="D253" s="232" t="s">
        <v>150</v>
      </c>
      <c r="E253" s="40"/>
      <c r="F253" s="233" t="s">
        <v>1369</v>
      </c>
      <c r="G253" s="40"/>
      <c r="H253" s="40"/>
      <c r="I253" s="234"/>
      <c r="J253" s="40"/>
      <c r="K253" s="40"/>
      <c r="L253" s="44"/>
      <c r="M253" s="235"/>
      <c r="N253" s="236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150</v>
      </c>
      <c r="AU253" s="17" t="s">
        <v>89</v>
      </c>
    </row>
    <row r="254" s="13" customFormat="1">
      <c r="A254" s="13"/>
      <c r="B254" s="237"/>
      <c r="C254" s="238"/>
      <c r="D254" s="232" t="s">
        <v>151</v>
      </c>
      <c r="E254" s="239" t="s">
        <v>1</v>
      </c>
      <c r="F254" s="240" t="s">
        <v>1370</v>
      </c>
      <c r="G254" s="238"/>
      <c r="H254" s="241">
        <v>254.80000000000001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7" t="s">
        <v>151</v>
      </c>
      <c r="AU254" s="247" t="s">
        <v>89</v>
      </c>
      <c r="AV254" s="13" t="s">
        <v>89</v>
      </c>
      <c r="AW254" s="13" t="s">
        <v>33</v>
      </c>
      <c r="AX254" s="13" t="s">
        <v>87</v>
      </c>
      <c r="AY254" s="247" t="s">
        <v>140</v>
      </c>
    </row>
    <row r="255" s="2" customFormat="1" ht="16.5" customHeight="1">
      <c r="A255" s="38"/>
      <c r="B255" s="39"/>
      <c r="C255" s="218" t="s">
        <v>369</v>
      </c>
      <c r="D255" s="218" t="s">
        <v>142</v>
      </c>
      <c r="E255" s="219" t="s">
        <v>386</v>
      </c>
      <c r="F255" s="220" t="s">
        <v>387</v>
      </c>
      <c r="G255" s="221" t="s">
        <v>158</v>
      </c>
      <c r="H255" s="222">
        <v>12.75</v>
      </c>
      <c r="I255" s="223"/>
      <c r="J255" s="224">
        <f>ROUND(I255*H255,2)</f>
        <v>0</v>
      </c>
      <c r="K255" s="220" t="s">
        <v>146</v>
      </c>
      <c r="L255" s="225"/>
      <c r="M255" s="226" t="s">
        <v>1</v>
      </c>
      <c r="N255" s="227" t="s">
        <v>44</v>
      </c>
      <c r="O255" s="91"/>
      <c r="P255" s="228">
        <f>O255*H255</f>
        <v>0</v>
      </c>
      <c r="Q255" s="228">
        <v>0.13100000000000001</v>
      </c>
      <c r="R255" s="228">
        <f>Q255*H255</f>
        <v>1.67025</v>
      </c>
      <c r="S255" s="228">
        <v>0</v>
      </c>
      <c r="T255" s="229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0" t="s">
        <v>147</v>
      </c>
      <c r="AT255" s="230" t="s">
        <v>142</v>
      </c>
      <c r="AU255" s="230" t="s">
        <v>89</v>
      </c>
      <c r="AY255" s="17" t="s">
        <v>140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7" t="s">
        <v>87</v>
      </c>
      <c r="BK255" s="231">
        <f>ROUND(I255*H255,2)</f>
        <v>0</v>
      </c>
      <c r="BL255" s="17" t="s">
        <v>148</v>
      </c>
      <c r="BM255" s="230" t="s">
        <v>1371</v>
      </c>
    </row>
    <row r="256" s="2" customFormat="1">
      <c r="A256" s="38"/>
      <c r="B256" s="39"/>
      <c r="C256" s="40"/>
      <c r="D256" s="232" t="s">
        <v>150</v>
      </c>
      <c r="E256" s="40"/>
      <c r="F256" s="233" t="s">
        <v>387</v>
      </c>
      <c r="G256" s="40"/>
      <c r="H256" s="40"/>
      <c r="I256" s="234"/>
      <c r="J256" s="40"/>
      <c r="K256" s="40"/>
      <c r="L256" s="44"/>
      <c r="M256" s="235"/>
      <c r="N256" s="236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150</v>
      </c>
      <c r="AU256" s="17" t="s">
        <v>89</v>
      </c>
    </row>
    <row r="257" s="13" customFormat="1">
      <c r="A257" s="13"/>
      <c r="B257" s="237"/>
      <c r="C257" s="238"/>
      <c r="D257" s="232" t="s">
        <v>151</v>
      </c>
      <c r="E257" s="239" t="s">
        <v>1</v>
      </c>
      <c r="F257" s="240" t="s">
        <v>1372</v>
      </c>
      <c r="G257" s="238"/>
      <c r="H257" s="241">
        <v>12.5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7" t="s">
        <v>151</v>
      </c>
      <c r="AU257" s="247" t="s">
        <v>89</v>
      </c>
      <c r="AV257" s="13" t="s">
        <v>89</v>
      </c>
      <c r="AW257" s="13" t="s">
        <v>33</v>
      </c>
      <c r="AX257" s="13" t="s">
        <v>87</v>
      </c>
      <c r="AY257" s="247" t="s">
        <v>140</v>
      </c>
    </row>
    <row r="258" s="13" customFormat="1">
      <c r="A258" s="13"/>
      <c r="B258" s="237"/>
      <c r="C258" s="238"/>
      <c r="D258" s="232" t="s">
        <v>151</v>
      </c>
      <c r="E258" s="238"/>
      <c r="F258" s="240" t="s">
        <v>1373</v>
      </c>
      <c r="G258" s="238"/>
      <c r="H258" s="241">
        <v>12.75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7" t="s">
        <v>151</v>
      </c>
      <c r="AU258" s="247" t="s">
        <v>89</v>
      </c>
      <c r="AV258" s="13" t="s">
        <v>89</v>
      </c>
      <c r="AW258" s="13" t="s">
        <v>4</v>
      </c>
      <c r="AX258" s="13" t="s">
        <v>87</v>
      </c>
      <c r="AY258" s="247" t="s">
        <v>140</v>
      </c>
    </row>
    <row r="259" s="2" customFormat="1" ht="16.5" customHeight="1">
      <c r="A259" s="38"/>
      <c r="B259" s="39"/>
      <c r="C259" s="218" t="s">
        <v>374</v>
      </c>
      <c r="D259" s="218" t="s">
        <v>142</v>
      </c>
      <c r="E259" s="219" t="s">
        <v>1115</v>
      </c>
      <c r="F259" s="220" t="s">
        <v>1116</v>
      </c>
      <c r="G259" s="221" t="s">
        <v>158</v>
      </c>
      <c r="H259" s="222">
        <v>1.224</v>
      </c>
      <c r="I259" s="223"/>
      <c r="J259" s="224">
        <f>ROUND(I259*H259,2)</f>
        <v>0</v>
      </c>
      <c r="K259" s="220" t="s">
        <v>159</v>
      </c>
      <c r="L259" s="225"/>
      <c r="M259" s="226" t="s">
        <v>1</v>
      </c>
      <c r="N259" s="227" t="s">
        <v>44</v>
      </c>
      <c r="O259" s="91"/>
      <c r="P259" s="228">
        <f>O259*H259</f>
        <v>0</v>
      </c>
      <c r="Q259" s="228">
        <v>0.13100000000000001</v>
      </c>
      <c r="R259" s="228">
        <f>Q259*H259</f>
        <v>0.16034400000000001</v>
      </c>
      <c r="S259" s="228">
        <v>0</v>
      </c>
      <c r="T259" s="229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0" t="s">
        <v>147</v>
      </c>
      <c r="AT259" s="230" t="s">
        <v>142</v>
      </c>
      <c r="AU259" s="230" t="s">
        <v>89</v>
      </c>
      <c r="AY259" s="17" t="s">
        <v>140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7" t="s">
        <v>87</v>
      </c>
      <c r="BK259" s="231">
        <f>ROUND(I259*H259,2)</f>
        <v>0</v>
      </c>
      <c r="BL259" s="17" t="s">
        <v>148</v>
      </c>
      <c r="BM259" s="230" t="s">
        <v>1374</v>
      </c>
    </row>
    <row r="260" s="2" customFormat="1">
      <c r="A260" s="38"/>
      <c r="B260" s="39"/>
      <c r="C260" s="40"/>
      <c r="D260" s="232" t="s">
        <v>150</v>
      </c>
      <c r="E260" s="40"/>
      <c r="F260" s="233" t="s">
        <v>1116</v>
      </c>
      <c r="G260" s="40"/>
      <c r="H260" s="40"/>
      <c r="I260" s="234"/>
      <c r="J260" s="40"/>
      <c r="K260" s="40"/>
      <c r="L260" s="44"/>
      <c r="M260" s="235"/>
      <c r="N260" s="236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150</v>
      </c>
      <c r="AU260" s="17" t="s">
        <v>89</v>
      </c>
    </row>
    <row r="261" s="13" customFormat="1">
      <c r="A261" s="13"/>
      <c r="B261" s="237"/>
      <c r="C261" s="238"/>
      <c r="D261" s="232" t="s">
        <v>151</v>
      </c>
      <c r="E261" s="239" t="s">
        <v>1</v>
      </c>
      <c r="F261" s="240" t="s">
        <v>1375</v>
      </c>
      <c r="G261" s="238"/>
      <c r="H261" s="241">
        <v>1.2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7" t="s">
        <v>151</v>
      </c>
      <c r="AU261" s="247" t="s">
        <v>89</v>
      </c>
      <c r="AV261" s="13" t="s">
        <v>89</v>
      </c>
      <c r="AW261" s="13" t="s">
        <v>33</v>
      </c>
      <c r="AX261" s="13" t="s">
        <v>87</v>
      </c>
      <c r="AY261" s="247" t="s">
        <v>140</v>
      </c>
    </row>
    <row r="262" s="13" customFormat="1">
      <c r="A262" s="13"/>
      <c r="B262" s="237"/>
      <c r="C262" s="238"/>
      <c r="D262" s="232" t="s">
        <v>151</v>
      </c>
      <c r="E262" s="238"/>
      <c r="F262" s="240" t="s">
        <v>1376</v>
      </c>
      <c r="G262" s="238"/>
      <c r="H262" s="241">
        <v>1.224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151</v>
      </c>
      <c r="AU262" s="247" t="s">
        <v>89</v>
      </c>
      <c r="AV262" s="13" t="s">
        <v>89</v>
      </c>
      <c r="AW262" s="13" t="s">
        <v>4</v>
      </c>
      <c r="AX262" s="13" t="s">
        <v>87</v>
      </c>
      <c r="AY262" s="247" t="s">
        <v>140</v>
      </c>
    </row>
    <row r="263" s="2" customFormat="1" ht="16.5" customHeight="1">
      <c r="A263" s="38"/>
      <c r="B263" s="39"/>
      <c r="C263" s="218" t="s">
        <v>379</v>
      </c>
      <c r="D263" s="218" t="s">
        <v>142</v>
      </c>
      <c r="E263" s="219" t="s">
        <v>392</v>
      </c>
      <c r="F263" s="220" t="s">
        <v>393</v>
      </c>
      <c r="G263" s="221" t="s">
        <v>158</v>
      </c>
      <c r="H263" s="222">
        <v>245.922</v>
      </c>
      <c r="I263" s="223"/>
      <c r="J263" s="224">
        <f>ROUND(I263*H263,2)</f>
        <v>0</v>
      </c>
      <c r="K263" s="220" t="s">
        <v>146</v>
      </c>
      <c r="L263" s="225"/>
      <c r="M263" s="226" t="s">
        <v>1</v>
      </c>
      <c r="N263" s="227" t="s">
        <v>44</v>
      </c>
      <c r="O263" s="91"/>
      <c r="P263" s="228">
        <f>O263*H263</f>
        <v>0</v>
      </c>
      <c r="Q263" s="228">
        <v>0.13100000000000001</v>
      </c>
      <c r="R263" s="228">
        <f>Q263*H263</f>
        <v>32.215782000000004</v>
      </c>
      <c r="S263" s="228">
        <v>0</v>
      </c>
      <c r="T263" s="229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0" t="s">
        <v>147</v>
      </c>
      <c r="AT263" s="230" t="s">
        <v>142</v>
      </c>
      <c r="AU263" s="230" t="s">
        <v>89</v>
      </c>
      <c r="AY263" s="17" t="s">
        <v>140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7" t="s">
        <v>87</v>
      </c>
      <c r="BK263" s="231">
        <f>ROUND(I263*H263,2)</f>
        <v>0</v>
      </c>
      <c r="BL263" s="17" t="s">
        <v>148</v>
      </c>
      <c r="BM263" s="230" t="s">
        <v>1377</v>
      </c>
    </row>
    <row r="264" s="2" customFormat="1">
      <c r="A264" s="38"/>
      <c r="B264" s="39"/>
      <c r="C264" s="40"/>
      <c r="D264" s="232" t="s">
        <v>150</v>
      </c>
      <c r="E264" s="40"/>
      <c r="F264" s="233" t="s">
        <v>393</v>
      </c>
      <c r="G264" s="40"/>
      <c r="H264" s="40"/>
      <c r="I264" s="234"/>
      <c r="J264" s="40"/>
      <c r="K264" s="40"/>
      <c r="L264" s="44"/>
      <c r="M264" s="235"/>
      <c r="N264" s="236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150</v>
      </c>
      <c r="AU264" s="17" t="s">
        <v>89</v>
      </c>
    </row>
    <row r="265" s="13" customFormat="1">
      <c r="A265" s="13"/>
      <c r="B265" s="237"/>
      <c r="C265" s="238"/>
      <c r="D265" s="232" t="s">
        <v>151</v>
      </c>
      <c r="E265" s="239" t="s">
        <v>1</v>
      </c>
      <c r="F265" s="240" t="s">
        <v>1378</v>
      </c>
      <c r="G265" s="238"/>
      <c r="H265" s="241">
        <v>241.09999999999999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7" t="s">
        <v>151</v>
      </c>
      <c r="AU265" s="247" t="s">
        <v>89</v>
      </c>
      <c r="AV265" s="13" t="s">
        <v>89</v>
      </c>
      <c r="AW265" s="13" t="s">
        <v>33</v>
      </c>
      <c r="AX265" s="13" t="s">
        <v>87</v>
      </c>
      <c r="AY265" s="247" t="s">
        <v>140</v>
      </c>
    </row>
    <row r="266" s="13" customFormat="1">
      <c r="A266" s="13"/>
      <c r="B266" s="237"/>
      <c r="C266" s="238"/>
      <c r="D266" s="232" t="s">
        <v>151</v>
      </c>
      <c r="E266" s="238"/>
      <c r="F266" s="240" t="s">
        <v>1379</v>
      </c>
      <c r="G266" s="238"/>
      <c r="H266" s="241">
        <v>245.922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7" t="s">
        <v>151</v>
      </c>
      <c r="AU266" s="247" t="s">
        <v>89</v>
      </c>
      <c r="AV266" s="13" t="s">
        <v>89</v>
      </c>
      <c r="AW266" s="13" t="s">
        <v>4</v>
      </c>
      <c r="AX266" s="13" t="s">
        <v>87</v>
      </c>
      <c r="AY266" s="247" t="s">
        <v>140</v>
      </c>
    </row>
    <row r="267" s="12" customFormat="1" ht="22.8" customHeight="1">
      <c r="A267" s="12"/>
      <c r="B267" s="202"/>
      <c r="C267" s="203"/>
      <c r="D267" s="204" t="s">
        <v>78</v>
      </c>
      <c r="E267" s="216" t="s">
        <v>147</v>
      </c>
      <c r="F267" s="216" t="s">
        <v>1380</v>
      </c>
      <c r="G267" s="203"/>
      <c r="H267" s="203"/>
      <c r="I267" s="206"/>
      <c r="J267" s="217">
        <f>BK267</f>
        <v>0</v>
      </c>
      <c r="K267" s="203"/>
      <c r="L267" s="208"/>
      <c r="M267" s="209"/>
      <c r="N267" s="210"/>
      <c r="O267" s="210"/>
      <c r="P267" s="211">
        <f>SUM(P268:P287)</f>
        <v>0</v>
      </c>
      <c r="Q267" s="210"/>
      <c r="R267" s="211">
        <f>SUM(R268:R287)</f>
        <v>9.7180399999999985</v>
      </c>
      <c r="S267" s="210"/>
      <c r="T267" s="212">
        <f>SUM(T268:T287)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3" t="s">
        <v>87</v>
      </c>
      <c r="AT267" s="214" t="s">
        <v>78</v>
      </c>
      <c r="AU267" s="214" t="s">
        <v>87</v>
      </c>
      <c r="AY267" s="213" t="s">
        <v>140</v>
      </c>
      <c r="BK267" s="215">
        <f>SUM(BK268:BK287)</f>
        <v>0</v>
      </c>
    </row>
    <row r="268" s="2" customFormat="1" ht="16.5" customHeight="1">
      <c r="A268" s="38"/>
      <c r="B268" s="39"/>
      <c r="C268" s="259" t="s">
        <v>385</v>
      </c>
      <c r="D268" s="259" t="s">
        <v>155</v>
      </c>
      <c r="E268" s="260" t="s">
        <v>1381</v>
      </c>
      <c r="F268" s="261" t="s">
        <v>1382</v>
      </c>
      <c r="G268" s="262" t="s">
        <v>227</v>
      </c>
      <c r="H268" s="263">
        <v>4</v>
      </c>
      <c r="I268" s="264"/>
      <c r="J268" s="265">
        <f>ROUND(I268*H268,2)</f>
        <v>0</v>
      </c>
      <c r="K268" s="261" t="s">
        <v>146</v>
      </c>
      <c r="L268" s="44"/>
      <c r="M268" s="266" t="s">
        <v>1</v>
      </c>
      <c r="N268" s="267" t="s">
        <v>44</v>
      </c>
      <c r="O268" s="91"/>
      <c r="P268" s="228">
        <f>O268*H268</f>
        <v>0</v>
      </c>
      <c r="Q268" s="228">
        <v>0.34089999999999998</v>
      </c>
      <c r="R268" s="228">
        <f>Q268*H268</f>
        <v>1.3635999999999999</v>
      </c>
      <c r="S268" s="228">
        <v>0</v>
      </c>
      <c r="T268" s="229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0" t="s">
        <v>148</v>
      </c>
      <c r="AT268" s="230" t="s">
        <v>155</v>
      </c>
      <c r="AU268" s="230" t="s">
        <v>89</v>
      </c>
      <c r="AY268" s="17" t="s">
        <v>140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7" t="s">
        <v>87</v>
      </c>
      <c r="BK268" s="231">
        <f>ROUND(I268*H268,2)</f>
        <v>0</v>
      </c>
      <c r="BL268" s="17" t="s">
        <v>148</v>
      </c>
      <c r="BM268" s="230" t="s">
        <v>1383</v>
      </c>
    </row>
    <row r="269" s="2" customFormat="1">
      <c r="A269" s="38"/>
      <c r="B269" s="39"/>
      <c r="C269" s="40"/>
      <c r="D269" s="232" t="s">
        <v>150</v>
      </c>
      <c r="E269" s="40"/>
      <c r="F269" s="233" t="s">
        <v>1384</v>
      </c>
      <c r="G269" s="40"/>
      <c r="H269" s="40"/>
      <c r="I269" s="234"/>
      <c r="J269" s="40"/>
      <c r="K269" s="40"/>
      <c r="L269" s="44"/>
      <c r="M269" s="235"/>
      <c r="N269" s="236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150</v>
      </c>
      <c r="AU269" s="17" t="s">
        <v>89</v>
      </c>
    </row>
    <row r="270" s="2" customFormat="1" ht="16.5" customHeight="1">
      <c r="A270" s="38"/>
      <c r="B270" s="39"/>
      <c r="C270" s="218" t="s">
        <v>391</v>
      </c>
      <c r="D270" s="218" t="s">
        <v>142</v>
      </c>
      <c r="E270" s="219" t="s">
        <v>1385</v>
      </c>
      <c r="F270" s="220" t="s">
        <v>1386</v>
      </c>
      <c r="G270" s="221" t="s">
        <v>227</v>
      </c>
      <c r="H270" s="222">
        <v>4</v>
      </c>
      <c r="I270" s="223"/>
      <c r="J270" s="224">
        <f>ROUND(I270*H270,2)</f>
        <v>0</v>
      </c>
      <c r="K270" s="220" t="s">
        <v>146</v>
      </c>
      <c r="L270" s="225"/>
      <c r="M270" s="226" t="s">
        <v>1</v>
      </c>
      <c r="N270" s="227" t="s">
        <v>44</v>
      </c>
      <c r="O270" s="91"/>
      <c r="P270" s="228">
        <f>O270*H270</f>
        <v>0</v>
      </c>
      <c r="Q270" s="228">
        <v>0.071999999999999995</v>
      </c>
      <c r="R270" s="228">
        <f>Q270*H270</f>
        <v>0.28799999999999998</v>
      </c>
      <c r="S270" s="228">
        <v>0</v>
      </c>
      <c r="T270" s="229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0" t="s">
        <v>147</v>
      </c>
      <c r="AT270" s="230" t="s">
        <v>142</v>
      </c>
      <c r="AU270" s="230" t="s">
        <v>89</v>
      </c>
      <c r="AY270" s="17" t="s">
        <v>140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7" t="s">
        <v>87</v>
      </c>
      <c r="BK270" s="231">
        <f>ROUND(I270*H270,2)</f>
        <v>0</v>
      </c>
      <c r="BL270" s="17" t="s">
        <v>148</v>
      </c>
      <c r="BM270" s="230" t="s">
        <v>1387</v>
      </c>
    </row>
    <row r="271" s="2" customFormat="1">
      <c r="A271" s="38"/>
      <c r="B271" s="39"/>
      <c r="C271" s="40"/>
      <c r="D271" s="232" t="s">
        <v>150</v>
      </c>
      <c r="E271" s="40"/>
      <c r="F271" s="233" t="s">
        <v>1386</v>
      </c>
      <c r="G271" s="40"/>
      <c r="H271" s="40"/>
      <c r="I271" s="234"/>
      <c r="J271" s="40"/>
      <c r="K271" s="40"/>
      <c r="L271" s="44"/>
      <c r="M271" s="235"/>
      <c r="N271" s="236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150</v>
      </c>
      <c r="AU271" s="17" t="s">
        <v>89</v>
      </c>
    </row>
    <row r="272" s="2" customFormat="1" ht="24.15" customHeight="1">
      <c r="A272" s="38"/>
      <c r="B272" s="39"/>
      <c r="C272" s="218" t="s">
        <v>397</v>
      </c>
      <c r="D272" s="218" t="s">
        <v>142</v>
      </c>
      <c r="E272" s="219" t="s">
        <v>1388</v>
      </c>
      <c r="F272" s="220" t="s">
        <v>1389</v>
      </c>
      <c r="G272" s="221" t="s">
        <v>227</v>
      </c>
      <c r="H272" s="222">
        <v>4</v>
      </c>
      <c r="I272" s="223"/>
      <c r="J272" s="224">
        <f>ROUND(I272*H272,2)</f>
        <v>0</v>
      </c>
      <c r="K272" s="220" t="s">
        <v>146</v>
      </c>
      <c r="L272" s="225"/>
      <c r="M272" s="226" t="s">
        <v>1</v>
      </c>
      <c r="N272" s="227" t="s">
        <v>44</v>
      </c>
      <c r="O272" s="91"/>
      <c r="P272" s="228">
        <f>O272*H272</f>
        <v>0</v>
      </c>
      <c r="Q272" s="228">
        <v>0.080000000000000002</v>
      </c>
      <c r="R272" s="228">
        <f>Q272*H272</f>
        <v>0.32000000000000001</v>
      </c>
      <c r="S272" s="228">
        <v>0</v>
      </c>
      <c r="T272" s="229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0" t="s">
        <v>147</v>
      </c>
      <c r="AT272" s="230" t="s">
        <v>142</v>
      </c>
      <c r="AU272" s="230" t="s">
        <v>89</v>
      </c>
      <c r="AY272" s="17" t="s">
        <v>140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7" t="s">
        <v>87</v>
      </c>
      <c r="BK272" s="231">
        <f>ROUND(I272*H272,2)</f>
        <v>0</v>
      </c>
      <c r="BL272" s="17" t="s">
        <v>148</v>
      </c>
      <c r="BM272" s="230" t="s">
        <v>1390</v>
      </c>
    </row>
    <row r="273" s="2" customFormat="1">
      <c r="A273" s="38"/>
      <c r="B273" s="39"/>
      <c r="C273" s="40"/>
      <c r="D273" s="232" t="s">
        <v>150</v>
      </c>
      <c r="E273" s="40"/>
      <c r="F273" s="233" t="s">
        <v>1389</v>
      </c>
      <c r="G273" s="40"/>
      <c r="H273" s="40"/>
      <c r="I273" s="234"/>
      <c r="J273" s="40"/>
      <c r="K273" s="40"/>
      <c r="L273" s="44"/>
      <c r="M273" s="235"/>
      <c r="N273" s="236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150</v>
      </c>
      <c r="AU273" s="17" t="s">
        <v>89</v>
      </c>
    </row>
    <row r="274" s="2" customFormat="1" ht="16.5" customHeight="1">
      <c r="A274" s="38"/>
      <c r="B274" s="39"/>
      <c r="C274" s="218" t="s">
        <v>403</v>
      </c>
      <c r="D274" s="218" t="s">
        <v>142</v>
      </c>
      <c r="E274" s="219" t="s">
        <v>1391</v>
      </c>
      <c r="F274" s="220" t="s">
        <v>1392</v>
      </c>
      <c r="G274" s="221" t="s">
        <v>227</v>
      </c>
      <c r="H274" s="222">
        <v>4</v>
      </c>
      <c r="I274" s="223"/>
      <c r="J274" s="224">
        <f>ROUND(I274*H274,2)</f>
        <v>0</v>
      </c>
      <c r="K274" s="220" t="s">
        <v>146</v>
      </c>
      <c r="L274" s="225"/>
      <c r="M274" s="226" t="s">
        <v>1</v>
      </c>
      <c r="N274" s="227" t="s">
        <v>44</v>
      </c>
      <c r="O274" s="91"/>
      <c r="P274" s="228">
        <f>O274*H274</f>
        <v>0</v>
      </c>
      <c r="Q274" s="228">
        <v>0.040000000000000001</v>
      </c>
      <c r="R274" s="228">
        <f>Q274*H274</f>
        <v>0.16</v>
      </c>
      <c r="S274" s="228">
        <v>0</v>
      </c>
      <c r="T274" s="229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0" t="s">
        <v>147</v>
      </c>
      <c r="AT274" s="230" t="s">
        <v>142</v>
      </c>
      <c r="AU274" s="230" t="s">
        <v>89</v>
      </c>
      <c r="AY274" s="17" t="s">
        <v>140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7" t="s">
        <v>87</v>
      </c>
      <c r="BK274" s="231">
        <f>ROUND(I274*H274,2)</f>
        <v>0</v>
      </c>
      <c r="BL274" s="17" t="s">
        <v>148</v>
      </c>
      <c r="BM274" s="230" t="s">
        <v>1393</v>
      </c>
    </row>
    <row r="275" s="2" customFormat="1">
      <c r="A275" s="38"/>
      <c r="B275" s="39"/>
      <c r="C275" s="40"/>
      <c r="D275" s="232" t="s">
        <v>150</v>
      </c>
      <c r="E275" s="40"/>
      <c r="F275" s="233" t="s">
        <v>1392</v>
      </c>
      <c r="G275" s="40"/>
      <c r="H275" s="40"/>
      <c r="I275" s="234"/>
      <c r="J275" s="40"/>
      <c r="K275" s="40"/>
      <c r="L275" s="44"/>
      <c r="M275" s="235"/>
      <c r="N275" s="236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150</v>
      </c>
      <c r="AU275" s="17" t="s">
        <v>89</v>
      </c>
    </row>
    <row r="276" s="2" customFormat="1" ht="16.5" customHeight="1">
      <c r="A276" s="38"/>
      <c r="B276" s="39"/>
      <c r="C276" s="218" t="s">
        <v>409</v>
      </c>
      <c r="D276" s="218" t="s">
        <v>142</v>
      </c>
      <c r="E276" s="219" t="s">
        <v>1394</v>
      </c>
      <c r="F276" s="220" t="s">
        <v>1395</v>
      </c>
      <c r="G276" s="221" t="s">
        <v>227</v>
      </c>
      <c r="H276" s="222">
        <v>4</v>
      </c>
      <c r="I276" s="223"/>
      <c r="J276" s="224">
        <f>ROUND(I276*H276,2)</f>
        <v>0</v>
      </c>
      <c r="K276" s="220" t="s">
        <v>146</v>
      </c>
      <c r="L276" s="225"/>
      <c r="M276" s="226" t="s">
        <v>1</v>
      </c>
      <c r="N276" s="227" t="s">
        <v>44</v>
      </c>
      <c r="O276" s="91"/>
      <c r="P276" s="228">
        <f>O276*H276</f>
        <v>0</v>
      </c>
      <c r="Q276" s="228">
        <v>0.111</v>
      </c>
      <c r="R276" s="228">
        <f>Q276*H276</f>
        <v>0.44400000000000001</v>
      </c>
      <c r="S276" s="228">
        <v>0</v>
      </c>
      <c r="T276" s="229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0" t="s">
        <v>147</v>
      </c>
      <c r="AT276" s="230" t="s">
        <v>142</v>
      </c>
      <c r="AU276" s="230" t="s">
        <v>89</v>
      </c>
      <c r="AY276" s="17" t="s">
        <v>140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7" t="s">
        <v>87</v>
      </c>
      <c r="BK276" s="231">
        <f>ROUND(I276*H276,2)</f>
        <v>0</v>
      </c>
      <c r="BL276" s="17" t="s">
        <v>148</v>
      </c>
      <c r="BM276" s="230" t="s">
        <v>1396</v>
      </c>
    </row>
    <row r="277" s="2" customFormat="1">
      <c r="A277" s="38"/>
      <c r="B277" s="39"/>
      <c r="C277" s="40"/>
      <c r="D277" s="232" t="s">
        <v>150</v>
      </c>
      <c r="E277" s="40"/>
      <c r="F277" s="233" t="s">
        <v>1395</v>
      </c>
      <c r="G277" s="40"/>
      <c r="H277" s="40"/>
      <c r="I277" s="234"/>
      <c r="J277" s="40"/>
      <c r="K277" s="40"/>
      <c r="L277" s="44"/>
      <c r="M277" s="235"/>
      <c r="N277" s="236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150</v>
      </c>
      <c r="AU277" s="17" t="s">
        <v>89</v>
      </c>
    </row>
    <row r="278" s="2" customFormat="1" ht="16.5" customHeight="1">
      <c r="A278" s="38"/>
      <c r="B278" s="39"/>
      <c r="C278" s="218" t="s">
        <v>415</v>
      </c>
      <c r="D278" s="218" t="s">
        <v>142</v>
      </c>
      <c r="E278" s="219" t="s">
        <v>1397</v>
      </c>
      <c r="F278" s="220" t="s">
        <v>1398</v>
      </c>
      <c r="G278" s="221" t="s">
        <v>227</v>
      </c>
      <c r="H278" s="222">
        <v>4</v>
      </c>
      <c r="I278" s="223"/>
      <c r="J278" s="224">
        <f>ROUND(I278*H278,2)</f>
        <v>0</v>
      </c>
      <c r="K278" s="220" t="s">
        <v>146</v>
      </c>
      <c r="L278" s="225"/>
      <c r="M278" s="226" t="s">
        <v>1</v>
      </c>
      <c r="N278" s="227" t="s">
        <v>44</v>
      </c>
      <c r="O278" s="91"/>
      <c r="P278" s="228">
        <f>O278*H278</f>
        <v>0</v>
      </c>
      <c r="Q278" s="228">
        <v>0.027</v>
      </c>
      <c r="R278" s="228">
        <f>Q278*H278</f>
        <v>0.108</v>
      </c>
      <c r="S278" s="228">
        <v>0</v>
      </c>
      <c r="T278" s="229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0" t="s">
        <v>147</v>
      </c>
      <c r="AT278" s="230" t="s">
        <v>142</v>
      </c>
      <c r="AU278" s="230" t="s">
        <v>89</v>
      </c>
      <c r="AY278" s="17" t="s">
        <v>140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7" t="s">
        <v>87</v>
      </c>
      <c r="BK278" s="231">
        <f>ROUND(I278*H278,2)</f>
        <v>0</v>
      </c>
      <c r="BL278" s="17" t="s">
        <v>148</v>
      </c>
      <c r="BM278" s="230" t="s">
        <v>1399</v>
      </c>
    </row>
    <row r="279" s="2" customFormat="1">
      <c r="A279" s="38"/>
      <c r="B279" s="39"/>
      <c r="C279" s="40"/>
      <c r="D279" s="232" t="s">
        <v>150</v>
      </c>
      <c r="E279" s="40"/>
      <c r="F279" s="233" t="s">
        <v>1398</v>
      </c>
      <c r="G279" s="40"/>
      <c r="H279" s="40"/>
      <c r="I279" s="234"/>
      <c r="J279" s="40"/>
      <c r="K279" s="40"/>
      <c r="L279" s="44"/>
      <c r="M279" s="235"/>
      <c r="N279" s="236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150</v>
      </c>
      <c r="AU279" s="17" t="s">
        <v>89</v>
      </c>
    </row>
    <row r="280" s="2" customFormat="1" ht="24.15" customHeight="1">
      <c r="A280" s="38"/>
      <c r="B280" s="39"/>
      <c r="C280" s="218" t="s">
        <v>422</v>
      </c>
      <c r="D280" s="218" t="s">
        <v>142</v>
      </c>
      <c r="E280" s="219" t="s">
        <v>1400</v>
      </c>
      <c r="F280" s="220" t="s">
        <v>1401</v>
      </c>
      <c r="G280" s="221" t="s">
        <v>227</v>
      </c>
      <c r="H280" s="222">
        <v>4</v>
      </c>
      <c r="I280" s="223"/>
      <c r="J280" s="224">
        <f>ROUND(I280*H280,2)</f>
        <v>0</v>
      </c>
      <c r="K280" s="220" t="s">
        <v>146</v>
      </c>
      <c r="L280" s="225"/>
      <c r="M280" s="226" t="s">
        <v>1</v>
      </c>
      <c r="N280" s="227" t="s">
        <v>44</v>
      </c>
      <c r="O280" s="91"/>
      <c r="P280" s="228">
        <f>O280*H280</f>
        <v>0</v>
      </c>
      <c r="Q280" s="228">
        <v>0.0040000000000000001</v>
      </c>
      <c r="R280" s="228">
        <f>Q280*H280</f>
        <v>0.016</v>
      </c>
      <c r="S280" s="228">
        <v>0</v>
      </c>
      <c r="T280" s="229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0" t="s">
        <v>147</v>
      </c>
      <c r="AT280" s="230" t="s">
        <v>142</v>
      </c>
      <c r="AU280" s="230" t="s">
        <v>89</v>
      </c>
      <c r="AY280" s="17" t="s">
        <v>140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7" t="s">
        <v>87</v>
      </c>
      <c r="BK280" s="231">
        <f>ROUND(I280*H280,2)</f>
        <v>0</v>
      </c>
      <c r="BL280" s="17" t="s">
        <v>148</v>
      </c>
      <c r="BM280" s="230" t="s">
        <v>1402</v>
      </c>
    </row>
    <row r="281" s="2" customFormat="1">
      <c r="A281" s="38"/>
      <c r="B281" s="39"/>
      <c r="C281" s="40"/>
      <c r="D281" s="232" t="s">
        <v>150</v>
      </c>
      <c r="E281" s="40"/>
      <c r="F281" s="233" t="s">
        <v>1401</v>
      </c>
      <c r="G281" s="40"/>
      <c r="H281" s="40"/>
      <c r="I281" s="234"/>
      <c r="J281" s="40"/>
      <c r="K281" s="40"/>
      <c r="L281" s="44"/>
      <c r="M281" s="235"/>
      <c r="N281" s="236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150</v>
      </c>
      <c r="AU281" s="17" t="s">
        <v>89</v>
      </c>
    </row>
    <row r="282" s="2" customFormat="1" ht="16.5" customHeight="1">
      <c r="A282" s="38"/>
      <c r="B282" s="39"/>
      <c r="C282" s="259" t="s">
        <v>428</v>
      </c>
      <c r="D282" s="259" t="s">
        <v>155</v>
      </c>
      <c r="E282" s="260" t="s">
        <v>1403</v>
      </c>
      <c r="F282" s="261" t="s">
        <v>1404</v>
      </c>
      <c r="G282" s="262" t="s">
        <v>227</v>
      </c>
      <c r="H282" s="263">
        <v>4</v>
      </c>
      <c r="I282" s="264"/>
      <c r="J282" s="265">
        <f>ROUND(I282*H282,2)</f>
        <v>0</v>
      </c>
      <c r="K282" s="261" t="s">
        <v>146</v>
      </c>
      <c r="L282" s="44"/>
      <c r="M282" s="266" t="s">
        <v>1</v>
      </c>
      <c r="N282" s="267" t="s">
        <v>44</v>
      </c>
      <c r="O282" s="91"/>
      <c r="P282" s="228">
        <f>O282*H282</f>
        <v>0</v>
      </c>
      <c r="Q282" s="228">
        <v>0.21734000000000001</v>
      </c>
      <c r="R282" s="228">
        <f>Q282*H282</f>
        <v>0.86936000000000002</v>
      </c>
      <c r="S282" s="228">
        <v>0</v>
      </c>
      <c r="T282" s="229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0" t="s">
        <v>148</v>
      </c>
      <c r="AT282" s="230" t="s">
        <v>155</v>
      </c>
      <c r="AU282" s="230" t="s">
        <v>89</v>
      </c>
      <c r="AY282" s="17" t="s">
        <v>140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7" t="s">
        <v>87</v>
      </c>
      <c r="BK282" s="231">
        <f>ROUND(I282*H282,2)</f>
        <v>0</v>
      </c>
      <c r="BL282" s="17" t="s">
        <v>148</v>
      </c>
      <c r="BM282" s="230" t="s">
        <v>1405</v>
      </c>
    </row>
    <row r="283" s="2" customFormat="1">
      <c r="A283" s="38"/>
      <c r="B283" s="39"/>
      <c r="C283" s="40"/>
      <c r="D283" s="232" t="s">
        <v>150</v>
      </c>
      <c r="E283" s="40"/>
      <c r="F283" s="233" t="s">
        <v>1404</v>
      </c>
      <c r="G283" s="40"/>
      <c r="H283" s="40"/>
      <c r="I283" s="234"/>
      <c r="J283" s="40"/>
      <c r="K283" s="40"/>
      <c r="L283" s="44"/>
      <c r="M283" s="235"/>
      <c r="N283" s="236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150</v>
      </c>
      <c r="AU283" s="17" t="s">
        <v>89</v>
      </c>
    </row>
    <row r="284" s="2" customFormat="1" ht="16.5" customHeight="1">
      <c r="A284" s="38"/>
      <c r="B284" s="39"/>
      <c r="C284" s="259" t="s">
        <v>432</v>
      </c>
      <c r="D284" s="259" t="s">
        <v>155</v>
      </c>
      <c r="E284" s="260" t="s">
        <v>1406</v>
      </c>
      <c r="F284" s="261" t="s">
        <v>1407</v>
      </c>
      <c r="G284" s="262" t="s">
        <v>1408</v>
      </c>
      <c r="H284" s="263">
        <v>4</v>
      </c>
      <c r="I284" s="264"/>
      <c r="J284" s="265">
        <f>ROUND(I284*H284,2)</f>
        <v>0</v>
      </c>
      <c r="K284" s="261" t="s">
        <v>1</v>
      </c>
      <c r="L284" s="44"/>
      <c r="M284" s="266" t="s">
        <v>1</v>
      </c>
      <c r="N284" s="267" t="s">
        <v>44</v>
      </c>
      <c r="O284" s="91"/>
      <c r="P284" s="228">
        <f>O284*H284</f>
        <v>0</v>
      </c>
      <c r="Q284" s="228">
        <v>0.34089999999999998</v>
      </c>
      <c r="R284" s="228">
        <f>Q284*H284</f>
        <v>1.3635999999999999</v>
      </c>
      <c r="S284" s="228">
        <v>0</v>
      </c>
      <c r="T284" s="229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0" t="s">
        <v>148</v>
      </c>
      <c r="AT284" s="230" t="s">
        <v>155</v>
      </c>
      <c r="AU284" s="230" t="s">
        <v>89</v>
      </c>
      <c r="AY284" s="17" t="s">
        <v>140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7" t="s">
        <v>87</v>
      </c>
      <c r="BK284" s="231">
        <f>ROUND(I284*H284,2)</f>
        <v>0</v>
      </c>
      <c r="BL284" s="17" t="s">
        <v>148</v>
      </c>
      <c r="BM284" s="230" t="s">
        <v>1409</v>
      </c>
    </row>
    <row r="285" s="2" customFormat="1" ht="16.5" customHeight="1">
      <c r="A285" s="38"/>
      <c r="B285" s="39"/>
      <c r="C285" s="259" t="s">
        <v>437</v>
      </c>
      <c r="D285" s="259" t="s">
        <v>155</v>
      </c>
      <c r="E285" s="260" t="s">
        <v>1410</v>
      </c>
      <c r="F285" s="261" t="s">
        <v>1411</v>
      </c>
      <c r="G285" s="262" t="s">
        <v>1408</v>
      </c>
      <c r="H285" s="263">
        <v>4</v>
      </c>
      <c r="I285" s="264"/>
      <c r="J285" s="265">
        <f>ROUND(I285*H285,2)</f>
        <v>0</v>
      </c>
      <c r="K285" s="261" t="s">
        <v>1</v>
      </c>
      <c r="L285" s="44"/>
      <c r="M285" s="266" t="s">
        <v>1</v>
      </c>
      <c r="N285" s="267" t="s">
        <v>44</v>
      </c>
      <c r="O285" s="91"/>
      <c r="P285" s="228">
        <f>O285*H285</f>
        <v>0</v>
      </c>
      <c r="Q285" s="228">
        <v>0.34089999999999998</v>
      </c>
      <c r="R285" s="228">
        <f>Q285*H285</f>
        <v>1.3635999999999999</v>
      </c>
      <c r="S285" s="228">
        <v>0</v>
      </c>
      <c r="T285" s="229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0" t="s">
        <v>148</v>
      </c>
      <c r="AT285" s="230" t="s">
        <v>155</v>
      </c>
      <c r="AU285" s="230" t="s">
        <v>89</v>
      </c>
      <c r="AY285" s="17" t="s">
        <v>140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7" t="s">
        <v>87</v>
      </c>
      <c r="BK285" s="231">
        <f>ROUND(I285*H285,2)</f>
        <v>0</v>
      </c>
      <c r="BL285" s="17" t="s">
        <v>148</v>
      </c>
      <c r="BM285" s="230" t="s">
        <v>1412</v>
      </c>
    </row>
    <row r="286" s="2" customFormat="1" ht="21.75" customHeight="1">
      <c r="A286" s="38"/>
      <c r="B286" s="39"/>
      <c r="C286" s="259" t="s">
        <v>441</v>
      </c>
      <c r="D286" s="259" t="s">
        <v>155</v>
      </c>
      <c r="E286" s="260" t="s">
        <v>1413</v>
      </c>
      <c r="F286" s="261" t="s">
        <v>1414</v>
      </c>
      <c r="G286" s="262" t="s">
        <v>227</v>
      </c>
      <c r="H286" s="263">
        <v>11</v>
      </c>
      <c r="I286" s="264"/>
      <c r="J286" s="265">
        <f>ROUND(I286*H286,2)</f>
        <v>0</v>
      </c>
      <c r="K286" s="261" t="s">
        <v>159</v>
      </c>
      <c r="L286" s="44"/>
      <c r="M286" s="266" t="s">
        <v>1</v>
      </c>
      <c r="N286" s="267" t="s">
        <v>44</v>
      </c>
      <c r="O286" s="91"/>
      <c r="P286" s="228">
        <f>O286*H286</f>
        <v>0</v>
      </c>
      <c r="Q286" s="228">
        <v>0.31108000000000002</v>
      </c>
      <c r="R286" s="228">
        <f>Q286*H286</f>
        <v>3.4218800000000003</v>
      </c>
      <c r="S286" s="228">
        <v>0</v>
      </c>
      <c r="T286" s="229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0" t="s">
        <v>148</v>
      </c>
      <c r="AT286" s="230" t="s">
        <v>155</v>
      </c>
      <c r="AU286" s="230" t="s">
        <v>89</v>
      </c>
      <c r="AY286" s="17" t="s">
        <v>140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7" t="s">
        <v>87</v>
      </c>
      <c r="BK286" s="231">
        <f>ROUND(I286*H286,2)</f>
        <v>0</v>
      </c>
      <c r="BL286" s="17" t="s">
        <v>148</v>
      </c>
      <c r="BM286" s="230" t="s">
        <v>1415</v>
      </c>
    </row>
    <row r="287" s="2" customFormat="1">
      <c r="A287" s="38"/>
      <c r="B287" s="39"/>
      <c r="C287" s="40"/>
      <c r="D287" s="232" t="s">
        <v>150</v>
      </c>
      <c r="E287" s="40"/>
      <c r="F287" s="233" t="s">
        <v>1416</v>
      </c>
      <c r="G287" s="40"/>
      <c r="H287" s="40"/>
      <c r="I287" s="234"/>
      <c r="J287" s="40"/>
      <c r="K287" s="40"/>
      <c r="L287" s="44"/>
      <c r="M287" s="235"/>
      <c r="N287" s="236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150</v>
      </c>
      <c r="AU287" s="17" t="s">
        <v>89</v>
      </c>
    </row>
    <row r="288" s="12" customFormat="1" ht="22.8" customHeight="1">
      <c r="A288" s="12"/>
      <c r="B288" s="202"/>
      <c r="C288" s="203"/>
      <c r="D288" s="204" t="s">
        <v>78</v>
      </c>
      <c r="E288" s="216" t="s">
        <v>201</v>
      </c>
      <c r="F288" s="216" t="s">
        <v>421</v>
      </c>
      <c r="G288" s="203"/>
      <c r="H288" s="203"/>
      <c r="I288" s="206"/>
      <c r="J288" s="217">
        <f>BK288</f>
        <v>0</v>
      </c>
      <c r="K288" s="203"/>
      <c r="L288" s="208"/>
      <c r="M288" s="209"/>
      <c r="N288" s="210"/>
      <c r="O288" s="210"/>
      <c r="P288" s="211">
        <f>SUM(P289:P368)</f>
        <v>0</v>
      </c>
      <c r="Q288" s="210"/>
      <c r="R288" s="211">
        <f>SUM(R289:R368)</f>
        <v>111.3482978</v>
      </c>
      <c r="S288" s="210"/>
      <c r="T288" s="212">
        <f>SUM(T289:T368)</f>
        <v>22.940000000000001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3" t="s">
        <v>87</v>
      </c>
      <c r="AT288" s="214" t="s">
        <v>78</v>
      </c>
      <c r="AU288" s="214" t="s">
        <v>87</v>
      </c>
      <c r="AY288" s="213" t="s">
        <v>140</v>
      </c>
      <c r="BK288" s="215">
        <f>SUM(BK289:BK368)</f>
        <v>0</v>
      </c>
    </row>
    <row r="289" s="2" customFormat="1" ht="16.5" customHeight="1">
      <c r="A289" s="38"/>
      <c r="B289" s="39"/>
      <c r="C289" s="259" t="s">
        <v>445</v>
      </c>
      <c r="D289" s="259" t="s">
        <v>155</v>
      </c>
      <c r="E289" s="260" t="s">
        <v>433</v>
      </c>
      <c r="F289" s="261" t="s">
        <v>434</v>
      </c>
      <c r="G289" s="262" t="s">
        <v>227</v>
      </c>
      <c r="H289" s="263">
        <v>2</v>
      </c>
      <c r="I289" s="264"/>
      <c r="J289" s="265">
        <f>ROUND(I289*H289,2)</f>
        <v>0</v>
      </c>
      <c r="K289" s="261" t="s">
        <v>146</v>
      </c>
      <c r="L289" s="44"/>
      <c r="M289" s="266" t="s">
        <v>1</v>
      </c>
      <c r="N289" s="267" t="s">
        <v>44</v>
      </c>
      <c r="O289" s="91"/>
      <c r="P289" s="228">
        <f>O289*H289</f>
        <v>0</v>
      </c>
      <c r="Q289" s="228">
        <v>0.00069999999999999999</v>
      </c>
      <c r="R289" s="228">
        <f>Q289*H289</f>
        <v>0.0014</v>
      </c>
      <c r="S289" s="228">
        <v>0</v>
      </c>
      <c r="T289" s="229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0" t="s">
        <v>148</v>
      </c>
      <c r="AT289" s="230" t="s">
        <v>155</v>
      </c>
      <c r="AU289" s="230" t="s">
        <v>89</v>
      </c>
      <c r="AY289" s="17" t="s">
        <v>140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7" t="s">
        <v>87</v>
      </c>
      <c r="BK289" s="231">
        <f>ROUND(I289*H289,2)</f>
        <v>0</v>
      </c>
      <c r="BL289" s="17" t="s">
        <v>148</v>
      </c>
      <c r="BM289" s="230" t="s">
        <v>1417</v>
      </c>
    </row>
    <row r="290" s="2" customFormat="1">
      <c r="A290" s="38"/>
      <c r="B290" s="39"/>
      <c r="C290" s="40"/>
      <c r="D290" s="232" t="s">
        <v>150</v>
      </c>
      <c r="E290" s="40"/>
      <c r="F290" s="233" t="s">
        <v>436</v>
      </c>
      <c r="G290" s="40"/>
      <c r="H290" s="40"/>
      <c r="I290" s="234"/>
      <c r="J290" s="40"/>
      <c r="K290" s="40"/>
      <c r="L290" s="44"/>
      <c r="M290" s="235"/>
      <c r="N290" s="236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150</v>
      </c>
      <c r="AU290" s="17" t="s">
        <v>89</v>
      </c>
    </row>
    <row r="291" s="2" customFormat="1" ht="16.5" customHeight="1">
      <c r="A291" s="38"/>
      <c r="B291" s="39"/>
      <c r="C291" s="218" t="s">
        <v>450</v>
      </c>
      <c r="D291" s="218" t="s">
        <v>142</v>
      </c>
      <c r="E291" s="219" t="s">
        <v>1140</v>
      </c>
      <c r="F291" s="220" t="s">
        <v>1141</v>
      </c>
      <c r="G291" s="221" t="s">
        <v>227</v>
      </c>
      <c r="H291" s="222">
        <v>2</v>
      </c>
      <c r="I291" s="223"/>
      <c r="J291" s="224">
        <f>ROUND(I291*H291,2)</f>
        <v>0</v>
      </c>
      <c r="K291" s="220" t="s">
        <v>159</v>
      </c>
      <c r="L291" s="225"/>
      <c r="M291" s="226" t="s">
        <v>1</v>
      </c>
      <c r="N291" s="227" t="s">
        <v>44</v>
      </c>
      <c r="O291" s="91"/>
      <c r="P291" s="228">
        <f>O291*H291</f>
        <v>0</v>
      </c>
      <c r="Q291" s="228">
        <v>0.024500000000000001</v>
      </c>
      <c r="R291" s="228">
        <f>Q291*H291</f>
        <v>0.049000000000000002</v>
      </c>
      <c r="S291" s="228">
        <v>0</v>
      </c>
      <c r="T291" s="229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0" t="s">
        <v>147</v>
      </c>
      <c r="AT291" s="230" t="s">
        <v>142</v>
      </c>
      <c r="AU291" s="230" t="s">
        <v>89</v>
      </c>
      <c r="AY291" s="17" t="s">
        <v>140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7" t="s">
        <v>87</v>
      </c>
      <c r="BK291" s="231">
        <f>ROUND(I291*H291,2)</f>
        <v>0</v>
      </c>
      <c r="BL291" s="17" t="s">
        <v>148</v>
      </c>
      <c r="BM291" s="230" t="s">
        <v>1418</v>
      </c>
    </row>
    <row r="292" s="2" customFormat="1">
      <c r="A292" s="38"/>
      <c r="B292" s="39"/>
      <c r="C292" s="40"/>
      <c r="D292" s="232" t="s">
        <v>150</v>
      </c>
      <c r="E292" s="40"/>
      <c r="F292" s="233" t="s">
        <v>1141</v>
      </c>
      <c r="G292" s="40"/>
      <c r="H292" s="40"/>
      <c r="I292" s="234"/>
      <c r="J292" s="40"/>
      <c r="K292" s="40"/>
      <c r="L292" s="44"/>
      <c r="M292" s="235"/>
      <c r="N292" s="236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150</v>
      </c>
      <c r="AU292" s="17" t="s">
        <v>89</v>
      </c>
    </row>
    <row r="293" s="2" customFormat="1" ht="16.5" customHeight="1">
      <c r="A293" s="38"/>
      <c r="B293" s="39"/>
      <c r="C293" s="259" t="s">
        <v>454</v>
      </c>
      <c r="D293" s="259" t="s">
        <v>155</v>
      </c>
      <c r="E293" s="260" t="s">
        <v>446</v>
      </c>
      <c r="F293" s="261" t="s">
        <v>447</v>
      </c>
      <c r="G293" s="262" t="s">
        <v>227</v>
      </c>
      <c r="H293" s="263">
        <v>4</v>
      </c>
      <c r="I293" s="264"/>
      <c r="J293" s="265">
        <f>ROUND(I293*H293,2)</f>
        <v>0</v>
      </c>
      <c r="K293" s="261" t="s">
        <v>146</v>
      </c>
      <c r="L293" s="44"/>
      <c r="M293" s="266" t="s">
        <v>1</v>
      </c>
      <c r="N293" s="267" t="s">
        <v>44</v>
      </c>
      <c r="O293" s="91"/>
      <c r="P293" s="228">
        <f>O293*H293</f>
        <v>0</v>
      </c>
      <c r="Q293" s="228">
        <v>0.10940999999999999</v>
      </c>
      <c r="R293" s="228">
        <f>Q293*H293</f>
        <v>0.43763999999999997</v>
      </c>
      <c r="S293" s="228">
        <v>0</v>
      </c>
      <c r="T293" s="229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0" t="s">
        <v>148</v>
      </c>
      <c r="AT293" s="230" t="s">
        <v>155</v>
      </c>
      <c r="AU293" s="230" t="s">
        <v>89</v>
      </c>
      <c r="AY293" s="17" t="s">
        <v>140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7" t="s">
        <v>87</v>
      </c>
      <c r="BK293" s="231">
        <f>ROUND(I293*H293,2)</f>
        <v>0</v>
      </c>
      <c r="BL293" s="17" t="s">
        <v>148</v>
      </c>
      <c r="BM293" s="230" t="s">
        <v>1419</v>
      </c>
    </row>
    <row r="294" s="2" customFormat="1">
      <c r="A294" s="38"/>
      <c r="B294" s="39"/>
      <c r="C294" s="40"/>
      <c r="D294" s="232" t="s">
        <v>150</v>
      </c>
      <c r="E294" s="40"/>
      <c r="F294" s="233" t="s">
        <v>449</v>
      </c>
      <c r="G294" s="40"/>
      <c r="H294" s="40"/>
      <c r="I294" s="234"/>
      <c r="J294" s="40"/>
      <c r="K294" s="40"/>
      <c r="L294" s="44"/>
      <c r="M294" s="235"/>
      <c r="N294" s="236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150</v>
      </c>
      <c r="AU294" s="17" t="s">
        <v>89</v>
      </c>
    </row>
    <row r="295" s="2" customFormat="1" ht="16.5" customHeight="1">
      <c r="A295" s="38"/>
      <c r="B295" s="39"/>
      <c r="C295" s="218" t="s">
        <v>458</v>
      </c>
      <c r="D295" s="218" t="s">
        <v>142</v>
      </c>
      <c r="E295" s="219" t="s">
        <v>451</v>
      </c>
      <c r="F295" s="220" t="s">
        <v>452</v>
      </c>
      <c r="G295" s="221" t="s">
        <v>227</v>
      </c>
      <c r="H295" s="222">
        <v>4</v>
      </c>
      <c r="I295" s="223"/>
      <c r="J295" s="224">
        <f>ROUND(I295*H295,2)</f>
        <v>0</v>
      </c>
      <c r="K295" s="220" t="s">
        <v>146</v>
      </c>
      <c r="L295" s="225"/>
      <c r="M295" s="226" t="s">
        <v>1</v>
      </c>
      <c r="N295" s="227" t="s">
        <v>44</v>
      </c>
      <c r="O295" s="91"/>
      <c r="P295" s="228">
        <f>O295*H295</f>
        <v>0</v>
      </c>
      <c r="Q295" s="228">
        <v>0.0061000000000000004</v>
      </c>
      <c r="R295" s="228">
        <f>Q295*H295</f>
        <v>0.024400000000000002</v>
      </c>
      <c r="S295" s="228">
        <v>0</v>
      </c>
      <c r="T295" s="229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0" t="s">
        <v>147</v>
      </c>
      <c r="AT295" s="230" t="s">
        <v>142</v>
      </c>
      <c r="AU295" s="230" t="s">
        <v>89</v>
      </c>
      <c r="AY295" s="17" t="s">
        <v>140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7" t="s">
        <v>87</v>
      </c>
      <c r="BK295" s="231">
        <f>ROUND(I295*H295,2)</f>
        <v>0</v>
      </c>
      <c r="BL295" s="17" t="s">
        <v>148</v>
      </c>
      <c r="BM295" s="230" t="s">
        <v>1420</v>
      </c>
    </row>
    <row r="296" s="2" customFormat="1">
      <c r="A296" s="38"/>
      <c r="B296" s="39"/>
      <c r="C296" s="40"/>
      <c r="D296" s="232" t="s">
        <v>150</v>
      </c>
      <c r="E296" s="40"/>
      <c r="F296" s="233" t="s">
        <v>452</v>
      </c>
      <c r="G296" s="40"/>
      <c r="H296" s="40"/>
      <c r="I296" s="234"/>
      <c r="J296" s="40"/>
      <c r="K296" s="40"/>
      <c r="L296" s="44"/>
      <c r="M296" s="235"/>
      <c r="N296" s="236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150</v>
      </c>
      <c r="AU296" s="17" t="s">
        <v>89</v>
      </c>
    </row>
    <row r="297" s="2" customFormat="1" ht="16.5" customHeight="1">
      <c r="A297" s="38"/>
      <c r="B297" s="39"/>
      <c r="C297" s="218" t="s">
        <v>464</v>
      </c>
      <c r="D297" s="218" t="s">
        <v>142</v>
      </c>
      <c r="E297" s="219" t="s">
        <v>455</v>
      </c>
      <c r="F297" s="220" t="s">
        <v>456</v>
      </c>
      <c r="G297" s="221" t="s">
        <v>227</v>
      </c>
      <c r="H297" s="222">
        <v>4</v>
      </c>
      <c r="I297" s="223"/>
      <c r="J297" s="224">
        <f>ROUND(I297*H297,2)</f>
        <v>0</v>
      </c>
      <c r="K297" s="220" t="s">
        <v>146</v>
      </c>
      <c r="L297" s="225"/>
      <c r="M297" s="226" t="s">
        <v>1</v>
      </c>
      <c r="N297" s="227" t="s">
        <v>44</v>
      </c>
      <c r="O297" s="91"/>
      <c r="P297" s="228">
        <f>O297*H297</f>
        <v>0</v>
      </c>
      <c r="Q297" s="228">
        <v>0.00010000000000000001</v>
      </c>
      <c r="R297" s="228">
        <f>Q297*H297</f>
        <v>0.00040000000000000002</v>
      </c>
      <c r="S297" s="228">
        <v>0</v>
      </c>
      <c r="T297" s="229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0" t="s">
        <v>147</v>
      </c>
      <c r="AT297" s="230" t="s">
        <v>142</v>
      </c>
      <c r="AU297" s="230" t="s">
        <v>89</v>
      </c>
      <c r="AY297" s="17" t="s">
        <v>140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7" t="s">
        <v>87</v>
      </c>
      <c r="BK297" s="231">
        <f>ROUND(I297*H297,2)</f>
        <v>0</v>
      </c>
      <c r="BL297" s="17" t="s">
        <v>148</v>
      </c>
      <c r="BM297" s="230" t="s">
        <v>1421</v>
      </c>
    </row>
    <row r="298" s="2" customFormat="1">
      <c r="A298" s="38"/>
      <c r="B298" s="39"/>
      <c r="C298" s="40"/>
      <c r="D298" s="232" t="s">
        <v>150</v>
      </c>
      <c r="E298" s="40"/>
      <c r="F298" s="233" t="s">
        <v>456</v>
      </c>
      <c r="G298" s="40"/>
      <c r="H298" s="40"/>
      <c r="I298" s="234"/>
      <c r="J298" s="40"/>
      <c r="K298" s="40"/>
      <c r="L298" s="44"/>
      <c r="M298" s="235"/>
      <c r="N298" s="236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150</v>
      </c>
      <c r="AU298" s="17" t="s">
        <v>89</v>
      </c>
    </row>
    <row r="299" s="2" customFormat="1" ht="16.5" customHeight="1">
      <c r="A299" s="38"/>
      <c r="B299" s="39"/>
      <c r="C299" s="259" t="s">
        <v>469</v>
      </c>
      <c r="D299" s="259" t="s">
        <v>155</v>
      </c>
      <c r="E299" s="260" t="s">
        <v>1160</v>
      </c>
      <c r="F299" s="261" t="s">
        <v>1161</v>
      </c>
      <c r="G299" s="262" t="s">
        <v>183</v>
      </c>
      <c r="H299" s="263">
        <v>236</v>
      </c>
      <c r="I299" s="264"/>
      <c r="J299" s="265">
        <f>ROUND(I299*H299,2)</f>
        <v>0</v>
      </c>
      <c r="K299" s="261" t="s">
        <v>159</v>
      </c>
      <c r="L299" s="44"/>
      <c r="M299" s="266" t="s">
        <v>1</v>
      </c>
      <c r="N299" s="267" t="s">
        <v>44</v>
      </c>
      <c r="O299" s="91"/>
      <c r="P299" s="228">
        <f>O299*H299</f>
        <v>0</v>
      </c>
      <c r="Q299" s="228">
        <v>0</v>
      </c>
      <c r="R299" s="228">
        <f>Q299*H299</f>
        <v>0</v>
      </c>
      <c r="S299" s="228">
        <v>0</v>
      </c>
      <c r="T299" s="229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0" t="s">
        <v>148</v>
      </c>
      <c r="AT299" s="230" t="s">
        <v>155</v>
      </c>
      <c r="AU299" s="230" t="s">
        <v>89</v>
      </c>
      <c r="AY299" s="17" t="s">
        <v>140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7" t="s">
        <v>87</v>
      </c>
      <c r="BK299" s="231">
        <f>ROUND(I299*H299,2)</f>
        <v>0</v>
      </c>
      <c r="BL299" s="17" t="s">
        <v>148</v>
      </c>
      <c r="BM299" s="230" t="s">
        <v>1422</v>
      </c>
    </row>
    <row r="300" s="2" customFormat="1">
      <c r="A300" s="38"/>
      <c r="B300" s="39"/>
      <c r="C300" s="40"/>
      <c r="D300" s="232" t="s">
        <v>150</v>
      </c>
      <c r="E300" s="40"/>
      <c r="F300" s="233" t="s">
        <v>1163</v>
      </c>
      <c r="G300" s="40"/>
      <c r="H300" s="40"/>
      <c r="I300" s="234"/>
      <c r="J300" s="40"/>
      <c r="K300" s="40"/>
      <c r="L300" s="44"/>
      <c r="M300" s="235"/>
      <c r="N300" s="236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150</v>
      </c>
      <c r="AU300" s="17" t="s">
        <v>89</v>
      </c>
    </row>
    <row r="301" s="13" customFormat="1">
      <c r="A301" s="13"/>
      <c r="B301" s="237"/>
      <c r="C301" s="238"/>
      <c r="D301" s="232" t="s">
        <v>151</v>
      </c>
      <c r="E301" s="239" t="s">
        <v>1</v>
      </c>
      <c r="F301" s="240" t="s">
        <v>1423</v>
      </c>
      <c r="G301" s="238"/>
      <c r="H301" s="241">
        <v>236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7" t="s">
        <v>151</v>
      </c>
      <c r="AU301" s="247" t="s">
        <v>89</v>
      </c>
      <c r="AV301" s="13" t="s">
        <v>89</v>
      </c>
      <c r="AW301" s="13" t="s">
        <v>33</v>
      </c>
      <c r="AX301" s="13" t="s">
        <v>87</v>
      </c>
      <c r="AY301" s="247" t="s">
        <v>140</v>
      </c>
    </row>
    <row r="302" s="2" customFormat="1" ht="16.5" customHeight="1">
      <c r="A302" s="38"/>
      <c r="B302" s="39"/>
      <c r="C302" s="259" t="s">
        <v>475</v>
      </c>
      <c r="D302" s="259" t="s">
        <v>155</v>
      </c>
      <c r="E302" s="260" t="s">
        <v>1154</v>
      </c>
      <c r="F302" s="261" t="s">
        <v>1155</v>
      </c>
      <c r="G302" s="262" t="s">
        <v>183</v>
      </c>
      <c r="H302" s="263">
        <v>28.699999999999999</v>
      </c>
      <c r="I302" s="264"/>
      <c r="J302" s="265">
        <f>ROUND(I302*H302,2)</f>
        <v>0</v>
      </c>
      <c r="K302" s="261" t="s">
        <v>159</v>
      </c>
      <c r="L302" s="44"/>
      <c r="M302" s="266" t="s">
        <v>1</v>
      </c>
      <c r="N302" s="267" t="s">
        <v>44</v>
      </c>
      <c r="O302" s="91"/>
      <c r="P302" s="228">
        <f>O302*H302</f>
        <v>0</v>
      </c>
      <c r="Q302" s="228">
        <v>0.00020000000000000001</v>
      </c>
      <c r="R302" s="228">
        <f>Q302*H302</f>
        <v>0.0057400000000000003</v>
      </c>
      <c r="S302" s="228">
        <v>0</v>
      </c>
      <c r="T302" s="229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0" t="s">
        <v>148</v>
      </c>
      <c r="AT302" s="230" t="s">
        <v>155</v>
      </c>
      <c r="AU302" s="230" t="s">
        <v>89</v>
      </c>
      <c r="AY302" s="17" t="s">
        <v>140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7" t="s">
        <v>87</v>
      </c>
      <c r="BK302" s="231">
        <f>ROUND(I302*H302,2)</f>
        <v>0</v>
      </c>
      <c r="BL302" s="17" t="s">
        <v>148</v>
      </c>
      <c r="BM302" s="230" t="s">
        <v>1424</v>
      </c>
    </row>
    <row r="303" s="2" customFormat="1">
      <c r="A303" s="38"/>
      <c r="B303" s="39"/>
      <c r="C303" s="40"/>
      <c r="D303" s="232" t="s">
        <v>150</v>
      </c>
      <c r="E303" s="40"/>
      <c r="F303" s="233" t="s">
        <v>1157</v>
      </c>
      <c r="G303" s="40"/>
      <c r="H303" s="40"/>
      <c r="I303" s="234"/>
      <c r="J303" s="40"/>
      <c r="K303" s="40"/>
      <c r="L303" s="44"/>
      <c r="M303" s="235"/>
      <c r="N303" s="236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150</v>
      </c>
      <c r="AU303" s="17" t="s">
        <v>89</v>
      </c>
    </row>
    <row r="304" s="13" customFormat="1">
      <c r="A304" s="13"/>
      <c r="B304" s="237"/>
      <c r="C304" s="238"/>
      <c r="D304" s="232" t="s">
        <v>151</v>
      </c>
      <c r="E304" s="239" t="s">
        <v>1</v>
      </c>
      <c r="F304" s="240" t="s">
        <v>1425</v>
      </c>
      <c r="G304" s="238"/>
      <c r="H304" s="241">
        <v>28.699999999999999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7" t="s">
        <v>151</v>
      </c>
      <c r="AU304" s="247" t="s">
        <v>89</v>
      </c>
      <c r="AV304" s="13" t="s">
        <v>89</v>
      </c>
      <c r="AW304" s="13" t="s">
        <v>33</v>
      </c>
      <c r="AX304" s="13" t="s">
        <v>87</v>
      </c>
      <c r="AY304" s="247" t="s">
        <v>140</v>
      </c>
    </row>
    <row r="305" s="2" customFormat="1" ht="16.5" customHeight="1">
      <c r="A305" s="38"/>
      <c r="B305" s="39"/>
      <c r="C305" s="259" t="s">
        <v>481</v>
      </c>
      <c r="D305" s="259" t="s">
        <v>155</v>
      </c>
      <c r="E305" s="260" t="s">
        <v>1426</v>
      </c>
      <c r="F305" s="261" t="s">
        <v>1427</v>
      </c>
      <c r="G305" s="262" t="s">
        <v>183</v>
      </c>
      <c r="H305" s="263">
        <v>28.699999999999999</v>
      </c>
      <c r="I305" s="264"/>
      <c r="J305" s="265">
        <f>ROUND(I305*H305,2)</f>
        <v>0</v>
      </c>
      <c r="K305" s="261" t="s">
        <v>159</v>
      </c>
      <c r="L305" s="44"/>
      <c r="M305" s="266" t="s">
        <v>1</v>
      </c>
      <c r="N305" s="267" t="s">
        <v>44</v>
      </c>
      <c r="O305" s="91"/>
      <c r="P305" s="228">
        <f>O305*H305</f>
        <v>0</v>
      </c>
      <c r="Q305" s="228">
        <v>8.0000000000000007E-05</v>
      </c>
      <c r="R305" s="228">
        <f>Q305*H305</f>
        <v>0.0022960000000000003</v>
      </c>
      <c r="S305" s="228">
        <v>0</v>
      </c>
      <c r="T305" s="229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0" t="s">
        <v>148</v>
      </c>
      <c r="AT305" s="230" t="s">
        <v>155</v>
      </c>
      <c r="AU305" s="230" t="s">
        <v>89</v>
      </c>
      <c r="AY305" s="17" t="s">
        <v>140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7" t="s">
        <v>87</v>
      </c>
      <c r="BK305" s="231">
        <f>ROUND(I305*H305,2)</f>
        <v>0</v>
      </c>
      <c r="BL305" s="17" t="s">
        <v>148</v>
      </c>
      <c r="BM305" s="230" t="s">
        <v>1428</v>
      </c>
    </row>
    <row r="306" s="2" customFormat="1">
      <c r="A306" s="38"/>
      <c r="B306" s="39"/>
      <c r="C306" s="40"/>
      <c r="D306" s="232" t="s">
        <v>150</v>
      </c>
      <c r="E306" s="40"/>
      <c r="F306" s="233" t="s">
        <v>1429</v>
      </c>
      <c r="G306" s="40"/>
      <c r="H306" s="40"/>
      <c r="I306" s="234"/>
      <c r="J306" s="40"/>
      <c r="K306" s="40"/>
      <c r="L306" s="44"/>
      <c r="M306" s="235"/>
      <c r="N306" s="236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150</v>
      </c>
      <c r="AU306" s="17" t="s">
        <v>89</v>
      </c>
    </row>
    <row r="307" s="13" customFormat="1">
      <c r="A307" s="13"/>
      <c r="B307" s="237"/>
      <c r="C307" s="238"/>
      <c r="D307" s="232" t="s">
        <v>151</v>
      </c>
      <c r="E307" s="239" t="s">
        <v>1</v>
      </c>
      <c r="F307" s="240" t="s">
        <v>1425</v>
      </c>
      <c r="G307" s="238"/>
      <c r="H307" s="241">
        <v>28.699999999999999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7" t="s">
        <v>151</v>
      </c>
      <c r="AU307" s="247" t="s">
        <v>89</v>
      </c>
      <c r="AV307" s="13" t="s">
        <v>89</v>
      </c>
      <c r="AW307" s="13" t="s">
        <v>33</v>
      </c>
      <c r="AX307" s="13" t="s">
        <v>87</v>
      </c>
      <c r="AY307" s="247" t="s">
        <v>140</v>
      </c>
    </row>
    <row r="308" s="2" customFormat="1" ht="16.5" customHeight="1">
      <c r="A308" s="38"/>
      <c r="B308" s="39"/>
      <c r="C308" s="259" t="s">
        <v>487</v>
      </c>
      <c r="D308" s="259" t="s">
        <v>155</v>
      </c>
      <c r="E308" s="260" t="s">
        <v>1430</v>
      </c>
      <c r="F308" s="261" t="s">
        <v>1431</v>
      </c>
      <c r="G308" s="262" t="s">
        <v>183</v>
      </c>
      <c r="H308" s="263">
        <v>46.799999999999997</v>
      </c>
      <c r="I308" s="264"/>
      <c r="J308" s="265">
        <f>ROUND(I308*H308,2)</f>
        <v>0</v>
      </c>
      <c r="K308" s="261" t="s">
        <v>159</v>
      </c>
      <c r="L308" s="44"/>
      <c r="M308" s="266" t="s">
        <v>1</v>
      </c>
      <c r="N308" s="267" t="s">
        <v>44</v>
      </c>
      <c r="O308" s="91"/>
      <c r="P308" s="228">
        <f>O308*H308</f>
        <v>0</v>
      </c>
      <c r="Q308" s="228">
        <v>0.00040000000000000002</v>
      </c>
      <c r="R308" s="228">
        <f>Q308*H308</f>
        <v>0.018720000000000001</v>
      </c>
      <c r="S308" s="228">
        <v>0</v>
      </c>
      <c r="T308" s="229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0" t="s">
        <v>148</v>
      </c>
      <c r="AT308" s="230" t="s">
        <v>155</v>
      </c>
      <c r="AU308" s="230" t="s">
        <v>89</v>
      </c>
      <c r="AY308" s="17" t="s">
        <v>140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7" t="s">
        <v>87</v>
      </c>
      <c r="BK308" s="231">
        <f>ROUND(I308*H308,2)</f>
        <v>0</v>
      </c>
      <c r="BL308" s="17" t="s">
        <v>148</v>
      </c>
      <c r="BM308" s="230" t="s">
        <v>1432</v>
      </c>
    </row>
    <row r="309" s="2" customFormat="1">
      <c r="A309" s="38"/>
      <c r="B309" s="39"/>
      <c r="C309" s="40"/>
      <c r="D309" s="232" t="s">
        <v>150</v>
      </c>
      <c r="E309" s="40"/>
      <c r="F309" s="233" t="s">
        <v>1433</v>
      </c>
      <c r="G309" s="40"/>
      <c r="H309" s="40"/>
      <c r="I309" s="234"/>
      <c r="J309" s="40"/>
      <c r="K309" s="40"/>
      <c r="L309" s="44"/>
      <c r="M309" s="235"/>
      <c r="N309" s="236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150</v>
      </c>
      <c r="AU309" s="17" t="s">
        <v>89</v>
      </c>
    </row>
    <row r="310" s="13" customFormat="1">
      <c r="A310" s="13"/>
      <c r="B310" s="237"/>
      <c r="C310" s="238"/>
      <c r="D310" s="232" t="s">
        <v>151</v>
      </c>
      <c r="E310" s="239" t="s">
        <v>1</v>
      </c>
      <c r="F310" s="240" t="s">
        <v>1434</v>
      </c>
      <c r="G310" s="238"/>
      <c r="H310" s="241">
        <v>46.799999999999997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7" t="s">
        <v>151</v>
      </c>
      <c r="AU310" s="247" t="s">
        <v>89</v>
      </c>
      <c r="AV310" s="13" t="s">
        <v>89</v>
      </c>
      <c r="AW310" s="13" t="s">
        <v>33</v>
      </c>
      <c r="AX310" s="13" t="s">
        <v>87</v>
      </c>
      <c r="AY310" s="247" t="s">
        <v>140</v>
      </c>
    </row>
    <row r="311" s="2" customFormat="1" ht="16.5" customHeight="1">
      <c r="A311" s="38"/>
      <c r="B311" s="39"/>
      <c r="C311" s="259" t="s">
        <v>492</v>
      </c>
      <c r="D311" s="259" t="s">
        <v>155</v>
      </c>
      <c r="E311" s="260" t="s">
        <v>1435</v>
      </c>
      <c r="F311" s="261" t="s">
        <v>1436</v>
      </c>
      <c r="G311" s="262" t="s">
        <v>183</v>
      </c>
      <c r="H311" s="263">
        <v>46.799999999999997</v>
      </c>
      <c r="I311" s="264"/>
      <c r="J311" s="265">
        <f>ROUND(I311*H311,2)</f>
        <v>0</v>
      </c>
      <c r="K311" s="261" t="s">
        <v>159</v>
      </c>
      <c r="L311" s="44"/>
      <c r="M311" s="266" t="s">
        <v>1</v>
      </c>
      <c r="N311" s="267" t="s">
        <v>44</v>
      </c>
      <c r="O311" s="91"/>
      <c r="P311" s="228">
        <f>O311*H311</f>
        <v>0</v>
      </c>
      <c r="Q311" s="228">
        <v>0.00014999999999999999</v>
      </c>
      <c r="R311" s="228">
        <f>Q311*H311</f>
        <v>0.0070199999999999993</v>
      </c>
      <c r="S311" s="228">
        <v>0</v>
      </c>
      <c r="T311" s="229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0" t="s">
        <v>148</v>
      </c>
      <c r="AT311" s="230" t="s">
        <v>155</v>
      </c>
      <c r="AU311" s="230" t="s">
        <v>89</v>
      </c>
      <c r="AY311" s="17" t="s">
        <v>140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7" t="s">
        <v>87</v>
      </c>
      <c r="BK311" s="231">
        <f>ROUND(I311*H311,2)</f>
        <v>0</v>
      </c>
      <c r="BL311" s="17" t="s">
        <v>148</v>
      </c>
      <c r="BM311" s="230" t="s">
        <v>1437</v>
      </c>
    </row>
    <row r="312" s="2" customFormat="1">
      <c r="A312" s="38"/>
      <c r="B312" s="39"/>
      <c r="C312" s="40"/>
      <c r="D312" s="232" t="s">
        <v>150</v>
      </c>
      <c r="E312" s="40"/>
      <c r="F312" s="233" t="s">
        <v>1438</v>
      </c>
      <c r="G312" s="40"/>
      <c r="H312" s="40"/>
      <c r="I312" s="234"/>
      <c r="J312" s="40"/>
      <c r="K312" s="40"/>
      <c r="L312" s="44"/>
      <c r="M312" s="235"/>
      <c r="N312" s="236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150</v>
      </c>
      <c r="AU312" s="17" t="s">
        <v>89</v>
      </c>
    </row>
    <row r="313" s="13" customFormat="1">
      <c r="A313" s="13"/>
      <c r="B313" s="237"/>
      <c r="C313" s="238"/>
      <c r="D313" s="232" t="s">
        <v>151</v>
      </c>
      <c r="E313" s="239" t="s">
        <v>1</v>
      </c>
      <c r="F313" s="240" t="s">
        <v>1434</v>
      </c>
      <c r="G313" s="238"/>
      <c r="H313" s="241">
        <v>46.799999999999997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7" t="s">
        <v>151</v>
      </c>
      <c r="AU313" s="247" t="s">
        <v>89</v>
      </c>
      <c r="AV313" s="13" t="s">
        <v>89</v>
      </c>
      <c r="AW313" s="13" t="s">
        <v>33</v>
      </c>
      <c r="AX313" s="13" t="s">
        <v>87</v>
      </c>
      <c r="AY313" s="247" t="s">
        <v>140</v>
      </c>
    </row>
    <row r="314" s="2" customFormat="1" ht="16.5" customHeight="1">
      <c r="A314" s="38"/>
      <c r="B314" s="39"/>
      <c r="C314" s="259" t="s">
        <v>496</v>
      </c>
      <c r="D314" s="259" t="s">
        <v>155</v>
      </c>
      <c r="E314" s="260" t="s">
        <v>1439</v>
      </c>
      <c r="F314" s="261" t="s">
        <v>1440</v>
      </c>
      <c r="G314" s="262" t="s">
        <v>183</v>
      </c>
      <c r="H314" s="263">
        <v>160.5</v>
      </c>
      <c r="I314" s="264"/>
      <c r="J314" s="265">
        <f>ROUND(I314*H314,2)</f>
        <v>0</v>
      </c>
      <c r="K314" s="261" t="s">
        <v>159</v>
      </c>
      <c r="L314" s="44"/>
      <c r="M314" s="266" t="s">
        <v>1</v>
      </c>
      <c r="N314" s="267" t="s">
        <v>44</v>
      </c>
      <c r="O314" s="91"/>
      <c r="P314" s="228">
        <f>O314*H314</f>
        <v>0</v>
      </c>
      <c r="Q314" s="228">
        <v>0.00012999999999999999</v>
      </c>
      <c r="R314" s="228">
        <f>Q314*H314</f>
        <v>0.020864999999999998</v>
      </c>
      <c r="S314" s="228">
        <v>0</v>
      </c>
      <c r="T314" s="229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0" t="s">
        <v>148</v>
      </c>
      <c r="AT314" s="230" t="s">
        <v>155</v>
      </c>
      <c r="AU314" s="230" t="s">
        <v>89</v>
      </c>
      <c r="AY314" s="17" t="s">
        <v>140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7" t="s">
        <v>87</v>
      </c>
      <c r="BK314" s="231">
        <f>ROUND(I314*H314,2)</f>
        <v>0</v>
      </c>
      <c r="BL314" s="17" t="s">
        <v>148</v>
      </c>
      <c r="BM314" s="230" t="s">
        <v>1441</v>
      </c>
    </row>
    <row r="315" s="2" customFormat="1">
      <c r="A315" s="38"/>
      <c r="B315" s="39"/>
      <c r="C315" s="40"/>
      <c r="D315" s="232" t="s">
        <v>150</v>
      </c>
      <c r="E315" s="40"/>
      <c r="F315" s="233" t="s">
        <v>1442</v>
      </c>
      <c r="G315" s="40"/>
      <c r="H315" s="40"/>
      <c r="I315" s="234"/>
      <c r="J315" s="40"/>
      <c r="K315" s="40"/>
      <c r="L315" s="44"/>
      <c r="M315" s="235"/>
      <c r="N315" s="236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150</v>
      </c>
      <c r="AU315" s="17" t="s">
        <v>89</v>
      </c>
    </row>
    <row r="316" s="13" customFormat="1">
      <c r="A316" s="13"/>
      <c r="B316" s="237"/>
      <c r="C316" s="238"/>
      <c r="D316" s="232" t="s">
        <v>151</v>
      </c>
      <c r="E316" s="239" t="s">
        <v>1</v>
      </c>
      <c r="F316" s="240" t="s">
        <v>1443</v>
      </c>
      <c r="G316" s="238"/>
      <c r="H316" s="241">
        <v>160.5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7" t="s">
        <v>151</v>
      </c>
      <c r="AU316" s="247" t="s">
        <v>89</v>
      </c>
      <c r="AV316" s="13" t="s">
        <v>89</v>
      </c>
      <c r="AW316" s="13" t="s">
        <v>33</v>
      </c>
      <c r="AX316" s="13" t="s">
        <v>87</v>
      </c>
      <c r="AY316" s="247" t="s">
        <v>140</v>
      </c>
    </row>
    <row r="317" s="2" customFormat="1" ht="16.5" customHeight="1">
      <c r="A317" s="38"/>
      <c r="B317" s="39"/>
      <c r="C317" s="259" t="s">
        <v>502</v>
      </c>
      <c r="D317" s="259" t="s">
        <v>155</v>
      </c>
      <c r="E317" s="260" t="s">
        <v>1444</v>
      </c>
      <c r="F317" s="261" t="s">
        <v>1445</v>
      </c>
      <c r="G317" s="262" t="s">
        <v>183</v>
      </c>
      <c r="H317" s="263">
        <v>160.5</v>
      </c>
      <c r="I317" s="264"/>
      <c r="J317" s="265">
        <f>ROUND(I317*H317,2)</f>
        <v>0</v>
      </c>
      <c r="K317" s="261" t="s">
        <v>159</v>
      </c>
      <c r="L317" s="44"/>
      <c r="M317" s="266" t="s">
        <v>1</v>
      </c>
      <c r="N317" s="267" t="s">
        <v>44</v>
      </c>
      <c r="O317" s="91"/>
      <c r="P317" s="228">
        <f>O317*H317</f>
        <v>0</v>
      </c>
      <c r="Q317" s="228">
        <v>5.0000000000000002E-05</v>
      </c>
      <c r="R317" s="228">
        <f>Q317*H317</f>
        <v>0.0080250000000000009</v>
      </c>
      <c r="S317" s="228">
        <v>0</v>
      </c>
      <c r="T317" s="229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0" t="s">
        <v>148</v>
      </c>
      <c r="AT317" s="230" t="s">
        <v>155</v>
      </c>
      <c r="AU317" s="230" t="s">
        <v>89</v>
      </c>
      <c r="AY317" s="17" t="s">
        <v>140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7" t="s">
        <v>87</v>
      </c>
      <c r="BK317" s="231">
        <f>ROUND(I317*H317,2)</f>
        <v>0</v>
      </c>
      <c r="BL317" s="17" t="s">
        <v>148</v>
      </c>
      <c r="BM317" s="230" t="s">
        <v>1446</v>
      </c>
    </row>
    <row r="318" s="2" customFormat="1">
      <c r="A318" s="38"/>
      <c r="B318" s="39"/>
      <c r="C318" s="40"/>
      <c r="D318" s="232" t="s">
        <v>150</v>
      </c>
      <c r="E318" s="40"/>
      <c r="F318" s="233" t="s">
        <v>1447</v>
      </c>
      <c r="G318" s="40"/>
      <c r="H318" s="40"/>
      <c r="I318" s="234"/>
      <c r="J318" s="40"/>
      <c r="K318" s="40"/>
      <c r="L318" s="44"/>
      <c r="M318" s="235"/>
      <c r="N318" s="236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150</v>
      </c>
      <c r="AU318" s="17" t="s">
        <v>89</v>
      </c>
    </row>
    <row r="319" s="13" customFormat="1">
      <c r="A319" s="13"/>
      <c r="B319" s="237"/>
      <c r="C319" s="238"/>
      <c r="D319" s="232" t="s">
        <v>151</v>
      </c>
      <c r="E319" s="239" t="s">
        <v>1</v>
      </c>
      <c r="F319" s="240" t="s">
        <v>1443</v>
      </c>
      <c r="G319" s="238"/>
      <c r="H319" s="241">
        <v>160.5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7" t="s">
        <v>151</v>
      </c>
      <c r="AU319" s="247" t="s">
        <v>89</v>
      </c>
      <c r="AV319" s="13" t="s">
        <v>89</v>
      </c>
      <c r="AW319" s="13" t="s">
        <v>33</v>
      </c>
      <c r="AX319" s="13" t="s">
        <v>87</v>
      </c>
      <c r="AY319" s="247" t="s">
        <v>140</v>
      </c>
    </row>
    <row r="320" s="2" customFormat="1" ht="16.5" customHeight="1">
      <c r="A320" s="38"/>
      <c r="B320" s="39"/>
      <c r="C320" s="259" t="s">
        <v>507</v>
      </c>
      <c r="D320" s="259" t="s">
        <v>155</v>
      </c>
      <c r="E320" s="260" t="s">
        <v>459</v>
      </c>
      <c r="F320" s="261" t="s">
        <v>460</v>
      </c>
      <c r="G320" s="262" t="s">
        <v>158</v>
      </c>
      <c r="H320" s="263">
        <v>15.199999999999999</v>
      </c>
      <c r="I320" s="264"/>
      <c r="J320" s="265">
        <f>ROUND(I320*H320,2)</f>
        <v>0</v>
      </c>
      <c r="K320" s="261" t="s">
        <v>159</v>
      </c>
      <c r="L320" s="44"/>
      <c r="M320" s="266" t="s">
        <v>1</v>
      </c>
      <c r="N320" s="267" t="s">
        <v>44</v>
      </c>
      <c r="O320" s="91"/>
      <c r="P320" s="228">
        <f>O320*H320</f>
        <v>0</v>
      </c>
      <c r="Q320" s="228">
        <v>0.00059999999999999995</v>
      </c>
      <c r="R320" s="228">
        <f>Q320*H320</f>
        <v>0.0091199999999999996</v>
      </c>
      <c r="S320" s="228">
        <v>0</v>
      </c>
      <c r="T320" s="229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0" t="s">
        <v>148</v>
      </c>
      <c r="AT320" s="230" t="s">
        <v>155</v>
      </c>
      <c r="AU320" s="230" t="s">
        <v>89</v>
      </c>
      <c r="AY320" s="17" t="s">
        <v>140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7" t="s">
        <v>87</v>
      </c>
      <c r="BK320" s="231">
        <f>ROUND(I320*H320,2)</f>
        <v>0</v>
      </c>
      <c r="BL320" s="17" t="s">
        <v>148</v>
      </c>
      <c r="BM320" s="230" t="s">
        <v>1448</v>
      </c>
    </row>
    <row r="321" s="2" customFormat="1">
      <c r="A321" s="38"/>
      <c r="B321" s="39"/>
      <c r="C321" s="40"/>
      <c r="D321" s="232" t="s">
        <v>150</v>
      </c>
      <c r="E321" s="40"/>
      <c r="F321" s="233" t="s">
        <v>462</v>
      </c>
      <c r="G321" s="40"/>
      <c r="H321" s="40"/>
      <c r="I321" s="234"/>
      <c r="J321" s="40"/>
      <c r="K321" s="40"/>
      <c r="L321" s="44"/>
      <c r="M321" s="235"/>
      <c r="N321" s="236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150</v>
      </c>
      <c r="AU321" s="17" t="s">
        <v>89</v>
      </c>
    </row>
    <row r="322" s="13" customFormat="1">
      <c r="A322" s="13"/>
      <c r="B322" s="237"/>
      <c r="C322" s="238"/>
      <c r="D322" s="232" t="s">
        <v>151</v>
      </c>
      <c r="E322" s="239" t="s">
        <v>1</v>
      </c>
      <c r="F322" s="240" t="s">
        <v>1449</v>
      </c>
      <c r="G322" s="238"/>
      <c r="H322" s="241">
        <v>15.199999999999999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7" t="s">
        <v>151</v>
      </c>
      <c r="AU322" s="247" t="s">
        <v>89</v>
      </c>
      <c r="AV322" s="13" t="s">
        <v>89</v>
      </c>
      <c r="AW322" s="13" t="s">
        <v>33</v>
      </c>
      <c r="AX322" s="13" t="s">
        <v>87</v>
      </c>
      <c r="AY322" s="247" t="s">
        <v>140</v>
      </c>
    </row>
    <row r="323" s="2" customFormat="1" ht="16.5" customHeight="1">
      <c r="A323" s="38"/>
      <c r="B323" s="39"/>
      <c r="C323" s="259" t="s">
        <v>514</v>
      </c>
      <c r="D323" s="259" t="s">
        <v>155</v>
      </c>
      <c r="E323" s="260" t="s">
        <v>1450</v>
      </c>
      <c r="F323" s="261" t="s">
        <v>1451</v>
      </c>
      <c r="G323" s="262" t="s">
        <v>158</v>
      </c>
      <c r="H323" s="263">
        <v>15.199999999999999</v>
      </c>
      <c r="I323" s="264"/>
      <c r="J323" s="265">
        <f>ROUND(I323*H323,2)</f>
        <v>0</v>
      </c>
      <c r="K323" s="261" t="s">
        <v>159</v>
      </c>
      <c r="L323" s="44"/>
      <c r="M323" s="266" t="s">
        <v>1</v>
      </c>
      <c r="N323" s="267" t="s">
        <v>44</v>
      </c>
      <c r="O323" s="91"/>
      <c r="P323" s="228">
        <f>O323*H323</f>
        <v>0</v>
      </c>
      <c r="Q323" s="228">
        <v>0.0016000000000000001</v>
      </c>
      <c r="R323" s="228">
        <f>Q323*H323</f>
        <v>0.024320000000000001</v>
      </c>
      <c r="S323" s="228">
        <v>0</v>
      </c>
      <c r="T323" s="229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0" t="s">
        <v>148</v>
      </c>
      <c r="AT323" s="230" t="s">
        <v>155</v>
      </c>
      <c r="AU323" s="230" t="s">
        <v>89</v>
      </c>
      <c r="AY323" s="17" t="s">
        <v>140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7" t="s">
        <v>87</v>
      </c>
      <c r="BK323" s="231">
        <f>ROUND(I323*H323,2)</f>
        <v>0</v>
      </c>
      <c r="BL323" s="17" t="s">
        <v>148</v>
      </c>
      <c r="BM323" s="230" t="s">
        <v>1452</v>
      </c>
    </row>
    <row r="324" s="2" customFormat="1">
      <c r="A324" s="38"/>
      <c r="B324" s="39"/>
      <c r="C324" s="40"/>
      <c r="D324" s="232" t="s">
        <v>150</v>
      </c>
      <c r="E324" s="40"/>
      <c r="F324" s="233" t="s">
        <v>1453</v>
      </c>
      <c r="G324" s="40"/>
      <c r="H324" s="40"/>
      <c r="I324" s="234"/>
      <c r="J324" s="40"/>
      <c r="K324" s="40"/>
      <c r="L324" s="44"/>
      <c r="M324" s="235"/>
      <c r="N324" s="236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150</v>
      </c>
      <c r="AU324" s="17" t="s">
        <v>89</v>
      </c>
    </row>
    <row r="325" s="13" customFormat="1">
      <c r="A325" s="13"/>
      <c r="B325" s="237"/>
      <c r="C325" s="238"/>
      <c r="D325" s="232" t="s">
        <v>151</v>
      </c>
      <c r="E325" s="239" t="s">
        <v>1</v>
      </c>
      <c r="F325" s="240" t="s">
        <v>1449</v>
      </c>
      <c r="G325" s="238"/>
      <c r="H325" s="241">
        <v>15.199999999999999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7" t="s">
        <v>151</v>
      </c>
      <c r="AU325" s="247" t="s">
        <v>89</v>
      </c>
      <c r="AV325" s="13" t="s">
        <v>89</v>
      </c>
      <c r="AW325" s="13" t="s">
        <v>33</v>
      </c>
      <c r="AX325" s="13" t="s">
        <v>87</v>
      </c>
      <c r="AY325" s="247" t="s">
        <v>140</v>
      </c>
    </row>
    <row r="326" s="2" customFormat="1" ht="16.5" customHeight="1">
      <c r="A326" s="38"/>
      <c r="B326" s="39"/>
      <c r="C326" s="259" t="s">
        <v>520</v>
      </c>
      <c r="D326" s="259" t="s">
        <v>155</v>
      </c>
      <c r="E326" s="260" t="s">
        <v>465</v>
      </c>
      <c r="F326" s="261" t="s">
        <v>466</v>
      </c>
      <c r="G326" s="262" t="s">
        <v>158</v>
      </c>
      <c r="H326" s="263">
        <v>15.199999999999999</v>
      </c>
      <c r="I326" s="264"/>
      <c r="J326" s="265">
        <f>ROUND(I326*H326,2)</f>
        <v>0</v>
      </c>
      <c r="K326" s="261" t="s">
        <v>159</v>
      </c>
      <c r="L326" s="44"/>
      <c r="M326" s="266" t="s">
        <v>1</v>
      </c>
      <c r="N326" s="267" t="s">
        <v>44</v>
      </c>
      <c r="O326" s="91"/>
      <c r="P326" s="228">
        <f>O326*H326</f>
        <v>0</v>
      </c>
      <c r="Q326" s="228">
        <v>1.0000000000000001E-05</v>
      </c>
      <c r="R326" s="228">
        <f>Q326*H326</f>
        <v>0.00015200000000000001</v>
      </c>
      <c r="S326" s="228">
        <v>0</v>
      </c>
      <c r="T326" s="229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0" t="s">
        <v>148</v>
      </c>
      <c r="AT326" s="230" t="s">
        <v>155</v>
      </c>
      <c r="AU326" s="230" t="s">
        <v>89</v>
      </c>
      <c r="AY326" s="17" t="s">
        <v>140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7" t="s">
        <v>87</v>
      </c>
      <c r="BK326" s="231">
        <f>ROUND(I326*H326,2)</f>
        <v>0</v>
      </c>
      <c r="BL326" s="17" t="s">
        <v>148</v>
      </c>
      <c r="BM326" s="230" t="s">
        <v>1454</v>
      </c>
    </row>
    <row r="327" s="2" customFormat="1">
      <c r="A327" s="38"/>
      <c r="B327" s="39"/>
      <c r="C327" s="40"/>
      <c r="D327" s="232" t="s">
        <v>150</v>
      </c>
      <c r="E327" s="40"/>
      <c r="F327" s="233" t="s">
        <v>468</v>
      </c>
      <c r="G327" s="40"/>
      <c r="H327" s="40"/>
      <c r="I327" s="234"/>
      <c r="J327" s="40"/>
      <c r="K327" s="40"/>
      <c r="L327" s="44"/>
      <c r="M327" s="235"/>
      <c r="N327" s="236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150</v>
      </c>
      <c r="AU327" s="17" t="s">
        <v>89</v>
      </c>
    </row>
    <row r="328" s="13" customFormat="1">
      <c r="A328" s="13"/>
      <c r="B328" s="237"/>
      <c r="C328" s="238"/>
      <c r="D328" s="232" t="s">
        <v>151</v>
      </c>
      <c r="E328" s="239" t="s">
        <v>1</v>
      </c>
      <c r="F328" s="240" t="s">
        <v>1449</v>
      </c>
      <c r="G328" s="238"/>
      <c r="H328" s="241">
        <v>15.199999999999999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7" t="s">
        <v>151</v>
      </c>
      <c r="AU328" s="247" t="s">
        <v>89</v>
      </c>
      <c r="AV328" s="13" t="s">
        <v>89</v>
      </c>
      <c r="AW328" s="13" t="s">
        <v>33</v>
      </c>
      <c r="AX328" s="13" t="s">
        <v>87</v>
      </c>
      <c r="AY328" s="247" t="s">
        <v>140</v>
      </c>
    </row>
    <row r="329" s="2" customFormat="1" ht="16.5" customHeight="1">
      <c r="A329" s="38"/>
      <c r="B329" s="39"/>
      <c r="C329" s="259" t="s">
        <v>525</v>
      </c>
      <c r="D329" s="259" t="s">
        <v>155</v>
      </c>
      <c r="E329" s="260" t="s">
        <v>470</v>
      </c>
      <c r="F329" s="261" t="s">
        <v>471</v>
      </c>
      <c r="G329" s="262" t="s">
        <v>183</v>
      </c>
      <c r="H329" s="263">
        <v>354.89999999999998</v>
      </c>
      <c r="I329" s="264"/>
      <c r="J329" s="265">
        <f>ROUND(I329*H329,2)</f>
        <v>0</v>
      </c>
      <c r="K329" s="261" t="s">
        <v>159</v>
      </c>
      <c r="L329" s="44"/>
      <c r="M329" s="266" t="s">
        <v>1</v>
      </c>
      <c r="N329" s="267" t="s">
        <v>44</v>
      </c>
      <c r="O329" s="91"/>
      <c r="P329" s="228">
        <f>O329*H329</f>
        <v>0</v>
      </c>
      <c r="Q329" s="228">
        <v>0.15540000000000001</v>
      </c>
      <c r="R329" s="228">
        <f>Q329*H329</f>
        <v>55.15146</v>
      </c>
      <c r="S329" s="228">
        <v>0</v>
      </c>
      <c r="T329" s="229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0" t="s">
        <v>148</v>
      </c>
      <c r="AT329" s="230" t="s">
        <v>155</v>
      </c>
      <c r="AU329" s="230" t="s">
        <v>89</v>
      </c>
      <c r="AY329" s="17" t="s">
        <v>140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7" t="s">
        <v>87</v>
      </c>
      <c r="BK329" s="231">
        <f>ROUND(I329*H329,2)</f>
        <v>0</v>
      </c>
      <c r="BL329" s="17" t="s">
        <v>148</v>
      </c>
      <c r="BM329" s="230" t="s">
        <v>1455</v>
      </c>
    </row>
    <row r="330" s="2" customFormat="1">
      <c r="A330" s="38"/>
      <c r="B330" s="39"/>
      <c r="C330" s="40"/>
      <c r="D330" s="232" t="s">
        <v>150</v>
      </c>
      <c r="E330" s="40"/>
      <c r="F330" s="233" t="s">
        <v>473</v>
      </c>
      <c r="G330" s="40"/>
      <c r="H330" s="40"/>
      <c r="I330" s="234"/>
      <c r="J330" s="40"/>
      <c r="K330" s="40"/>
      <c r="L330" s="44"/>
      <c r="M330" s="235"/>
      <c r="N330" s="236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150</v>
      </c>
      <c r="AU330" s="17" t="s">
        <v>89</v>
      </c>
    </row>
    <row r="331" s="13" customFormat="1">
      <c r="A331" s="13"/>
      <c r="B331" s="237"/>
      <c r="C331" s="238"/>
      <c r="D331" s="232" t="s">
        <v>151</v>
      </c>
      <c r="E331" s="239" t="s">
        <v>1</v>
      </c>
      <c r="F331" s="240" t="s">
        <v>1456</v>
      </c>
      <c r="G331" s="238"/>
      <c r="H331" s="241">
        <v>354.89999999999998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7" t="s">
        <v>151</v>
      </c>
      <c r="AU331" s="247" t="s">
        <v>89</v>
      </c>
      <c r="AV331" s="13" t="s">
        <v>89</v>
      </c>
      <c r="AW331" s="13" t="s">
        <v>33</v>
      </c>
      <c r="AX331" s="13" t="s">
        <v>87</v>
      </c>
      <c r="AY331" s="247" t="s">
        <v>140</v>
      </c>
    </row>
    <row r="332" s="2" customFormat="1" ht="16.5" customHeight="1">
      <c r="A332" s="38"/>
      <c r="B332" s="39"/>
      <c r="C332" s="218" t="s">
        <v>531</v>
      </c>
      <c r="D332" s="218" t="s">
        <v>142</v>
      </c>
      <c r="E332" s="219" t="s">
        <v>476</v>
      </c>
      <c r="F332" s="220" t="s">
        <v>477</v>
      </c>
      <c r="G332" s="221" t="s">
        <v>183</v>
      </c>
      <c r="H332" s="222">
        <v>343.33199999999999</v>
      </c>
      <c r="I332" s="223"/>
      <c r="J332" s="224">
        <f>ROUND(I332*H332,2)</f>
        <v>0</v>
      </c>
      <c r="K332" s="220" t="s">
        <v>159</v>
      </c>
      <c r="L332" s="225"/>
      <c r="M332" s="226" t="s">
        <v>1</v>
      </c>
      <c r="N332" s="227" t="s">
        <v>44</v>
      </c>
      <c r="O332" s="91"/>
      <c r="P332" s="228">
        <f>O332*H332</f>
        <v>0</v>
      </c>
      <c r="Q332" s="228">
        <v>0.080000000000000002</v>
      </c>
      <c r="R332" s="228">
        <f>Q332*H332</f>
        <v>27.466560000000001</v>
      </c>
      <c r="S332" s="228">
        <v>0</v>
      </c>
      <c r="T332" s="229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0" t="s">
        <v>147</v>
      </c>
      <c r="AT332" s="230" t="s">
        <v>142</v>
      </c>
      <c r="AU332" s="230" t="s">
        <v>89</v>
      </c>
      <c r="AY332" s="17" t="s">
        <v>140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7" t="s">
        <v>87</v>
      </c>
      <c r="BK332" s="231">
        <f>ROUND(I332*H332,2)</f>
        <v>0</v>
      </c>
      <c r="BL332" s="17" t="s">
        <v>148</v>
      </c>
      <c r="BM332" s="230" t="s">
        <v>1457</v>
      </c>
    </row>
    <row r="333" s="2" customFormat="1">
      <c r="A333" s="38"/>
      <c r="B333" s="39"/>
      <c r="C333" s="40"/>
      <c r="D333" s="232" t="s">
        <v>150</v>
      </c>
      <c r="E333" s="40"/>
      <c r="F333" s="233" t="s">
        <v>477</v>
      </c>
      <c r="G333" s="40"/>
      <c r="H333" s="40"/>
      <c r="I333" s="234"/>
      <c r="J333" s="40"/>
      <c r="K333" s="40"/>
      <c r="L333" s="44"/>
      <c r="M333" s="235"/>
      <c r="N333" s="236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150</v>
      </c>
      <c r="AU333" s="17" t="s">
        <v>89</v>
      </c>
    </row>
    <row r="334" s="13" customFormat="1">
      <c r="A334" s="13"/>
      <c r="B334" s="237"/>
      <c r="C334" s="238"/>
      <c r="D334" s="232" t="s">
        <v>151</v>
      </c>
      <c r="E334" s="239" t="s">
        <v>1</v>
      </c>
      <c r="F334" s="240" t="s">
        <v>1458</v>
      </c>
      <c r="G334" s="238"/>
      <c r="H334" s="241">
        <v>336.60000000000002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7" t="s">
        <v>151</v>
      </c>
      <c r="AU334" s="247" t="s">
        <v>89</v>
      </c>
      <c r="AV334" s="13" t="s">
        <v>89</v>
      </c>
      <c r="AW334" s="13" t="s">
        <v>33</v>
      </c>
      <c r="AX334" s="13" t="s">
        <v>87</v>
      </c>
      <c r="AY334" s="247" t="s">
        <v>140</v>
      </c>
    </row>
    <row r="335" s="13" customFormat="1">
      <c r="A335" s="13"/>
      <c r="B335" s="237"/>
      <c r="C335" s="238"/>
      <c r="D335" s="232" t="s">
        <v>151</v>
      </c>
      <c r="E335" s="238"/>
      <c r="F335" s="240" t="s">
        <v>1459</v>
      </c>
      <c r="G335" s="238"/>
      <c r="H335" s="241">
        <v>343.33199999999999</v>
      </c>
      <c r="I335" s="242"/>
      <c r="J335" s="238"/>
      <c r="K335" s="238"/>
      <c r="L335" s="243"/>
      <c r="M335" s="244"/>
      <c r="N335" s="245"/>
      <c r="O335" s="245"/>
      <c r="P335" s="245"/>
      <c r="Q335" s="245"/>
      <c r="R335" s="245"/>
      <c r="S335" s="245"/>
      <c r="T335" s="24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7" t="s">
        <v>151</v>
      </c>
      <c r="AU335" s="247" t="s">
        <v>89</v>
      </c>
      <c r="AV335" s="13" t="s">
        <v>89</v>
      </c>
      <c r="AW335" s="13" t="s">
        <v>4</v>
      </c>
      <c r="AX335" s="13" t="s">
        <v>87</v>
      </c>
      <c r="AY335" s="247" t="s">
        <v>140</v>
      </c>
    </row>
    <row r="336" s="2" customFormat="1" ht="16.5" customHeight="1">
      <c r="A336" s="38"/>
      <c r="B336" s="39"/>
      <c r="C336" s="218" t="s">
        <v>536</v>
      </c>
      <c r="D336" s="218" t="s">
        <v>142</v>
      </c>
      <c r="E336" s="219" t="s">
        <v>482</v>
      </c>
      <c r="F336" s="220" t="s">
        <v>483</v>
      </c>
      <c r="G336" s="221" t="s">
        <v>183</v>
      </c>
      <c r="H336" s="222">
        <v>18.666</v>
      </c>
      <c r="I336" s="223"/>
      <c r="J336" s="224">
        <f>ROUND(I336*H336,2)</f>
        <v>0</v>
      </c>
      <c r="K336" s="220" t="s">
        <v>159</v>
      </c>
      <c r="L336" s="225"/>
      <c r="M336" s="226" t="s">
        <v>1</v>
      </c>
      <c r="N336" s="227" t="s">
        <v>44</v>
      </c>
      <c r="O336" s="91"/>
      <c r="P336" s="228">
        <f>O336*H336</f>
        <v>0</v>
      </c>
      <c r="Q336" s="228">
        <v>0.048300000000000003</v>
      </c>
      <c r="R336" s="228">
        <f>Q336*H336</f>
        <v>0.90156780000000003</v>
      </c>
      <c r="S336" s="228">
        <v>0</v>
      </c>
      <c r="T336" s="229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0" t="s">
        <v>147</v>
      </c>
      <c r="AT336" s="230" t="s">
        <v>142</v>
      </c>
      <c r="AU336" s="230" t="s">
        <v>89</v>
      </c>
      <c r="AY336" s="17" t="s">
        <v>140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7" t="s">
        <v>87</v>
      </c>
      <c r="BK336" s="231">
        <f>ROUND(I336*H336,2)</f>
        <v>0</v>
      </c>
      <c r="BL336" s="17" t="s">
        <v>148</v>
      </c>
      <c r="BM336" s="230" t="s">
        <v>1460</v>
      </c>
    </row>
    <row r="337" s="2" customFormat="1">
      <c r="A337" s="38"/>
      <c r="B337" s="39"/>
      <c r="C337" s="40"/>
      <c r="D337" s="232" t="s">
        <v>150</v>
      </c>
      <c r="E337" s="40"/>
      <c r="F337" s="233" t="s">
        <v>483</v>
      </c>
      <c r="G337" s="40"/>
      <c r="H337" s="40"/>
      <c r="I337" s="234"/>
      <c r="J337" s="40"/>
      <c r="K337" s="40"/>
      <c r="L337" s="44"/>
      <c r="M337" s="235"/>
      <c r="N337" s="236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150</v>
      </c>
      <c r="AU337" s="17" t="s">
        <v>89</v>
      </c>
    </row>
    <row r="338" s="13" customFormat="1">
      <c r="A338" s="13"/>
      <c r="B338" s="237"/>
      <c r="C338" s="238"/>
      <c r="D338" s="232" t="s">
        <v>151</v>
      </c>
      <c r="E338" s="239" t="s">
        <v>1</v>
      </c>
      <c r="F338" s="240" t="s">
        <v>1461</v>
      </c>
      <c r="G338" s="238"/>
      <c r="H338" s="241">
        <v>18.300000000000001</v>
      </c>
      <c r="I338" s="242"/>
      <c r="J338" s="238"/>
      <c r="K338" s="238"/>
      <c r="L338" s="243"/>
      <c r="M338" s="244"/>
      <c r="N338" s="245"/>
      <c r="O338" s="245"/>
      <c r="P338" s="245"/>
      <c r="Q338" s="245"/>
      <c r="R338" s="245"/>
      <c r="S338" s="245"/>
      <c r="T338" s="24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7" t="s">
        <v>151</v>
      </c>
      <c r="AU338" s="247" t="s">
        <v>89</v>
      </c>
      <c r="AV338" s="13" t="s">
        <v>89</v>
      </c>
      <c r="AW338" s="13" t="s">
        <v>33</v>
      </c>
      <c r="AX338" s="13" t="s">
        <v>87</v>
      </c>
      <c r="AY338" s="247" t="s">
        <v>140</v>
      </c>
    </row>
    <row r="339" s="13" customFormat="1">
      <c r="A339" s="13"/>
      <c r="B339" s="237"/>
      <c r="C339" s="238"/>
      <c r="D339" s="232" t="s">
        <v>151</v>
      </c>
      <c r="E339" s="238"/>
      <c r="F339" s="240" t="s">
        <v>1462</v>
      </c>
      <c r="G339" s="238"/>
      <c r="H339" s="241">
        <v>18.666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7" t="s">
        <v>151</v>
      </c>
      <c r="AU339" s="247" t="s">
        <v>89</v>
      </c>
      <c r="AV339" s="13" t="s">
        <v>89</v>
      </c>
      <c r="AW339" s="13" t="s">
        <v>4</v>
      </c>
      <c r="AX339" s="13" t="s">
        <v>87</v>
      </c>
      <c r="AY339" s="247" t="s">
        <v>140</v>
      </c>
    </row>
    <row r="340" s="2" customFormat="1" ht="16.5" customHeight="1">
      <c r="A340" s="38"/>
      <c r="B340" s="39"/>
      <c r="C340" s="218" t="s">
        <v>543</v>
      </c>
      <c r="D340" s="218" t="s">
        <v>142</v>
      </c>
      <c r="E340" s="219" t="s">
        <v>488</v>
      </c>
      <c r="F340" s="220" t="s">
        <v>489</v>
      </c>
      <c r="G340" s="221" t="s">
        <v>183</v>
      </c>
      <c r="H340" s="222">
        <v>10.199999999999999</v>
      </c>
      <c r="I340" s="223"/>
      <c r="J340" s="224">
        <f>ROUND(I340*H340,2)</f>
        <v>0</v>
      </c>
      <c r="K340" s="220" t="s">
        <v>159</v>
      </c>
      <c r="L340" s="225"/>
      <c r="M340" s="226" t="s">
        <v>1</v>
      </c>
      <c r="N340" s="227" t="s">
        <v>44</v>
      </c>
      <c r="O340" s="91"/>
      <c r="P340" s="228">
        <f>O340*H340</f>
        <v>0</v>
      </c>
      <c r="Q340" s="228">
        <v>0.065670000000000006</v>
      </c>
      <c r="R340" s="228">
        <f>Q340*H340</f>
        <v>0.66983400000000004</v>
      </c>
      <c r="S340" s="228">
        <v>0</v>
      </c>
      <c r="T340" s="229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0" t="s">
        <v>147</v>
      </c>
      <c r="AT340" s="230" t="s">
        <v>142</v>
      </c>
      <c r="AU340" s="230" t="s">
        <v>89</v>
      </c>
      <c r="AY340" s="17" t="s">
        <v>140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7" t="s">
        <v>87</v>
      </c>
      <c r="BK340" s="231">
        <f>ROUND(I340*H340,2)</f>
        <v>0</v>
      </c>
      <c r="BL340" s="17" t="s">
        <v>148</v>
      </c>
      <c r="BM340" s="230" t="s">
        <v>1463</v>
      </c>
    </row>
    <row r="341" s="2" customFormat="1">
      <c r="A341" s="38"/>
      <c r="B341" s="39"/>
      <c r="C341" s="40"/>
      <c r="D341" s="232" t="s">
        <v>150</v>
      </c>
      <c r="E341" s="40"/>
      <c r="F341" s="233" t="s">
        <v>489</v>
      </c>
      <c r="G341" s="40"/>
      <c r="H341" s="40"/>
      <c r="I341" s="234"/>
      <c r="J341" s="40"/>
      <c r="K341" s="40"/>
      <c r="L341" s="44"/>
      <c r="M341" s="235"/>
      <c r="N341" s="236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150</v>
      </c>
      <c r="AU341" s="17" t="s">
        <v>89</v>
      </c>
    </row>
    <row r="342" s="13" customFormat="1">
      <c r="A342" s="13"/>
      <c r="B342" s="237"/>
      <c r="C342" s="238"/>
      <c r="D342" s="232" t="s">
        <v>151</v>
      </c>
      <c r="E342" s="239" t="s">
        <v>1</v>
      </c>
      <c r="F342" s="240" t="s">
        <v>211</v>
      </c>
      <c r="G342" s="238"/>
      <c r="H342" s="241">
        <v>10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7" t="s">
        <v>151</v>
      </c>
      <c r="AU342" s="247" t="s">
        <v>89</v>
      </c>
      <c r="AV342" s="13" t="s">
        <v>89</v>
      </c>
      <c r="AW342" s="13" t="s">
        <v>33</v>
      </c>
      <c r="AX342" s="13" t="s">
        <v>87</v>
      </c>
      <c r="AY342" s="247" t="s">
        <v>140</v>
      </c>
    </row>
    <row r="343" s="13" customFormat="1">
      <c r="A343" s="13"/>
      <c r="B343" s="237"/>
      <c r="C343" s="238"/>
      <c r="D343" s="232" t="s">
        <v>151</v>
      </c>
      <c r="E343" s="238"/>
      <c r="F343" s="240" t="s">
        <v>1464</v>
      </c>
      <c r="G343" s="238"/>
      <c r="H343" s="241">
        <v>10.199999999999999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7" t="s">
        <v>151</v>
      </c>
      <c r="AU343" s="247" t="s">
        <v>89</v>
      </c>
      <c r="AV343" s="13" t="s">
        <v>89</v>
      </c>
      <c r="AW343" s="13" t="s">
        <v>4</v>
      </c>
      <c r="AX343" s="13" t="s">
        <v>87</v>
      </c>
      <c r="AY343" s="247" t="s">
        <v>140</v>
      </c>
    </row>
    <row r="344" s="2" customFormat="1" ht="16.5" customHeight="1">
      <c r="A344" s="38"/>
      <c r="B344" s="39"/>
      <c r="C344" s="259" t="s">
        <v>548</v>
      </c>
      <c r="D344" s="259" t="s">
        <v>155</v>
      </c>
      <c r="E344" s="260" t="s">
        <v>497</v>
      </c>
      <c r="F344" s="261" t="s">
        <v>498</v>
      </c>
      <c r="G344" s="262" t="s">
        <v>183</v>
      </c>
      <c r="H344" s="263">
        <v>159</v>
      </c>
      <c r="I344" s="264"/>
      <c r="J344" s="265">
        <f>ROUND(I344*H344,2)</f>
        <v>0</v>
      </c>
      <c r="K344" s="261" t="s">
        <v>159</v>
      </c>
      <c r="L344" s="44"/>
      <c r="M344" s="266" t="s">
        <v>1</v>
      </c>
      <c r="N344" s="267" t="s">
        <v>44</v>
      </c>
      <c r="O344" s="91"/>
      <c r="P344" s="228">
        <f>O344*H344</f>
        <v>0</v>
      </c>
      <c r="Q344" s="228">
        <v>0.1295</v>
      </c>
      <c r="R344" s="228">
        <f>Q344*H344</f>
        <v>20.590500000000002</v>
      </c>
      <c r="S344" s="228">
        <v>0</v>
      </c>
      <c r="T344" s="229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0" t="s">
        <v>148</v>
      </c>
      <c r="AT344" s="230" t="s">
        <v>155</v>
      </c>
      <c r="AU344" s="230" t="s">
        <v>89</v>
      </c>
      <c r="AY344" s="17" t="s">
        <v>140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7" t="s">
        <v>87</v>
      </c>
      <c r="BK344" s="231">
        <f>ROUND(I344*H344,2)</f>
        <v>0</v>
      </c>
      <c r="BL344" s="17" t="s">
        <v>148</v>
      </c>
      <c r="BM344" s="230" t="s">
        <v>1465</v>
      </c>
    </row>
    <row r="345" s="2" customFormat="1">
      <c r="A345" s="38"/>
      <c r="B345" s="39"/>
      <c r="C345" s="40"/>
      <c r="D345" s="232" t="s">
        <v>150</v>
      </c>
      <c r="E345" s="40"/>
      <c r="F345" s="233" t="s">
        <v>500</v>
      </c>
      <c r="G345" s="40"/>
      <c r="H345" s="40"/>
      <c r="I345" s="234"/>
      <c r="J345" s="40"/>
      <c r="K345" s="40"/>
      <c r="L345" s="44"/>
      <c r="M345" s="235"/>
      <c r="N345" s="236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150</v>
      </c>
      <c r="AU345" s="17" t="s">
        <v>89</v>
      </c>
    </row>
    <row r="346" s="13" customFormat="1">
      <c r="A346" s="13"/>
      <c r="B346" s="237"/>
      <c r="C346" s="238"/>
      <c r="D346" s="232" t="s">
        <v>151</v>
      </c>
      <c r="E346" s="239" t="s">
        <v>1</v>
      </c>
      <c r="F346" s="240" t="s">
        <v>1466</v>
      </c>
      <c r="G346" s="238"/>
      <c r="H346" s="241">
        <v>10.4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7" t="s">
        <v>151</v>
      </c>
      <c r="AU346" s="247" t="s">
        <v>89</v>
      </c>
      <c r="AV346" s="13" t="s">
        <v>89</v>
      </c>
      <c r="AW346" s="13" t="s">
        <v>33</v>
      </c>
      <c r="AX346" s="13" t="s">
        <v>79</v>
      </c>
      <c r="AY346" s="247" t="s">
        <v>140</v>
      </c>
    </row>
    <row r="347" s="13" customFormat="1">
      <c r="A347" s="13"/>
      <c r="B347" s="237"/>
      <c r="C347" s="238"/>
      <c r="D347" s="232" t="s">
        <v>151</v>
      </c>
      <c r="E347" s="239" t="s">
        <v>1</v>
      </c>
      <c r="F347" s="240" t="s">
        <v>1467</v>
      </c>
      <c r="G347" s="238"/>
      <c r="H347" s="241">
        <v>148.59999999999999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7" t="s">
        <v>151</v>
      </c>
      <c r="AU347" s="247" t="s">
        <v>89</v>
      </c>
      <c r="AV347" s="13" t="s">
        <v>89</v>
      </c>
      <c r="AW347" s="13" t="s">
        <v>33</v>
      </c>
      <c r="AX347" s="13" t="s">
        <v>79</v>
      </c>
      <c r="AY347" s="247" t="s">
        <v>140</v>
      </c>
    </row>
    <row r="348" s="14" customFormat="1">
      <c r="A348" s="14"/>
      <c r="B348" s="248"/>
      <c r="C348" s="249"/>
      <c r="D348" s="232" t="s">
        <v>151</v>
      </c>
      <c r="E348" s="250" t="s">
        <v>1</v>
      </c>
      <c r="F348" s="251" t="s">
        <v>154</v>
      </c>
      <c r="G348" s="249"/>
      <c r="H348" s="252">
        <v>159</v>
      </c>
      <c r="I348" s="253"/>
      <c r="J348" s="249"/>
      <c r="K348" s="249"/>
      <c r="L348" s="254"/>
      <c r="M348" s="255"/>
      <c r="N348" s="256"/>
      <c r="O348" s="256"/>
      <c r="P348" s="256"/>
      <c r="Q348" s="256"/>
      <c r="R348" s="256"/>
      <c r="S348" s="256"/>
      <c r="T348" s="257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8" t="s">
        <v>151</v>
      </c>
      <c r="AU348" s="258" t="s">
        <v>89</v>
      </c>
      <c r="AV348" s="14" t="s">
        <v>148</v>
      </c>
      <c r="AW348" s="14" t="s">
        <v>33</v>
      </c>
      <c r="AX348" s="14" t="s">
        <v>87</v>
      </c>
      <c r="AY348" s="258" t="s">
        <v>140</v>
      </c>
    </row>
    <row r="349" s="2" customFormat="1" ht="16.5" customHeight="1">
      <c r="A349" s="38"/>
      <c r="B349" s="39"/>
      <c r="C349" s="218" t="s">
        <v>554</v>
      </c>
      <c r="D349" s="218" t="s">
        <v>142</v>
      </c>
      <c r="E349" s="219" t="s">
        <v>503</v>
      </c>
      <c r="F349" s="220" t="s">
        <v>504</v>
      </c>
      <c r="G349" s="221" t="s">
        <v>183</v>
      </c>
      <c r="H349" s="222">
        <v>151.572</v>
      </c>
      <c r="I349" s="223"/>
      <c r="J349" s="224">
        <f>ROUND(I349*H349,2)</f>
        <v>0</v>
      </c>
      <c r="K349" s="220" t="s">
        <v>159</v>
      </c>
      <c r="L349" s="225"/>
      <c r="M349" s="226" t="s">
        <v>1</v>
      </c>
      <c r="N349" s="227" t="s">
        <v>44</v>
      </c>
      <c r="O349" s="91"/>
      <c r="P349" s="228">
        <f>O349*H349</f>
        <v>0</v>
      </c>
      <c r="Q349" s="228">
        <v>0.035999999999999997</v>
      </c>
      <c r="R349" s="228">
        <f>Q349*H349</f>
        <v>5.4565919999999997</v>
      </c>
      <c r="S349" s="228">
        <v>0</v>
      </c>
      <c r="T349" s="229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0" t="s">
        <v>147</v>
      </c>
      <c r="AT349" s="230" t="s">
        <v>142</v>
      </c>
      <c r="AU349" s="230" t="s">
        <v>89</v>
      </c>
      <c r="AY349" s="17" t="s">
        <v>140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7" t="s">
        <v>87</v>
      </c>
      <c r="BK349" s="231">
        <f>ROUND(I349*H349,2)</f>
        <v>0</v>
      </c>
      <c r="BL349" s="17" t="s">
        <v>148</v>
      </c>
      <c r="BM349" s="230" t="s">
        <v>1468</v>
      </c>
    </row>
    <row r="350" s="2" customFormat="1">
      <c r="A350" s="38"/>
      <c r="B350" s="39"/>
      <c r="C350" s="40"/>
      <c r="D350" s="232" t="s">
        <v>150</v>
      </c>
      <c r="E350" s="40"/>
      <c r="F350" s="233" t="s">
        <v>504</v>
      </c>
      <c r="G350" s="40"/>
      <c r="H350" s="40"/>
      <c r="I350" s="234"/>
      <c r="J350" s="40"/>
      <c r="K350" s="40"/>
      <c r="L350" s="44"/>
      <c r="M350" s="235"/>
      <c r="N350" s="236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150</v>
      </c>
      <c r="AU350" s="17" t="s">
        <v>89</v>
      </c>
    </row>
    <row r="351" s="13" customFormat="1">
      <c r="A351" s="13"/>
      <c r="B351" s="237"/>
      <c r="C351" s="238"/>
      <c r="D351" s="232" t="s">
        <v>151</v>
      </c>
      <c r="E351" s="239" t="s">
        <v>1</v>
      </c>
      <c r="F351" s="240" t="s">
        <v>1467</v>
      </c>
      <c r="G351" s="238"/>
      <c r="H351" s="241">
        <v>148.59999999999999</v>
      </c>
      <c r="I351" s="242"/>
      <c r="J351" s="238"/>
      <c r="K351" s="238"/>
      <c r="L351" s="243"/>
      <c r="M351" s="244"/>
      <c r="N351" s="245"/>
      <c r="O351" s="245"/>
      <c r="P351" s="245"/>
      <c r="Q351" s="245"/>
      <c r="R351" s="245"/>
      <c r="S351" s="245"/>
      <c r="T351" s="24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7" t="s">
        <v>151</v>
      </c>
      <c r="AU351" s="247" t="s">
        <v>89</v>
      </c>
      <c r="AV351" s="13" t="s">
        <v>89</v>
      </c>
      <c r="AW351" s="13" t="s">
        <v>33</v>
      </c>
      <c r="AX351" s="13" t="s">
        <v>87</v>
      </c>
      <c r="AY351" s="247" t="s">
        <v>140</v>
      </c>
    </row>
    <row r="352" s="13" customFormat="1">
      <c r="A352" s="13"/>
      <c r="B352" s="237"/>
      <c r="C352" s="238"/>
      <c r="D352" s="232" t="s">
        <v>151</v>
      </c>
      <c r="E352" s="238"/>
      <c r="F352" s="240" t="s">
        <v>1469</v>
      </c>
      <c r="G352" s="238"/>
      <c r="H352" s="241">
        <v>151.572</v>
      </c>
      <c r="I352" s="242"/>
      <c r="J352" s="238"/>
      <c r="K352" s="238"/>
      <c r="L352" s="243"/>
      <c r="M352" s="244"/>
      <c r="N352" s="245"/>
      <c r="O352" s="245"/>
      <c r="P352" s="245"/>
      <c r="Q352" s="245"/>
      <c r="R352" s="245"/>
      <c r="S352" s="245"/>
      <c r="T352" s="24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7" t="s">
        <v>151</v>
      </c>
      <c r="AU352" s="247" t="s">
        <v>89</v>
      </c>
      <c r="AV352" s="13" t="s">
        <v>89</v>
      </c>
      <c r="AW352" s="13" t="s">
        <v>4</v>
      </c>
      <c r="AX352" s="13" t="s">
        <v>87</v>
      </c>
      <c r="AY352" s="247" t="s">
        <v>140</v>
      </c>
    </row>
    <row r="353" s="2" customFormat="1" ht="16.5" customHeight="1">
      <c r="A353" s="38"/>
      <c r="B353" s="39"/>
      <c r="C353" s="218" t="s">
        <v>560</v>
      </c>
      <c r="D353" s="218" t="s">
        <v>142</v>
      </c>
      <c r="E353" s="219" t="s">
        <v>1188</v>
      </c>
      <c r="F353" s="220" t="s">
        <v>1189</v>
      </c>
      <c r="G353" s="221" t="s">
        <v>183</v>
      </c>
      <c r="H353" s="222">
        <v>10.608000000000001</v>
      </c>
      <c r="I353" s="223"/>
      <c r="J353" s="224">
        <f>ROUND(I353*H353,2)</f>
        <v>0</v>
      </c>
      <c r="K353" s="220" t="s">
        <v>159</v>
      </c>
      <c r="L353" s="225"/>
      <c r="M353" s="226" t="s">
        <v>1</v>
      </c>
      <c r="N353" s="227" t="s">
        <v>44</v>
      </c>
      <c r="O353" s="91"/>
      <c r="P353" s="228">
        <f>O353*H353</f>
        <v>0</v>
      </c>
      <c r="Q353" s="228">
        <v>0.044999999999999998</v>
      </c>
      <c r="R353" s="228">
        <f>Q353*H353</f>
        <v>0.47736000000000001</v>
      </c>
      <c r="S353" s="228">
        <v>0</v>
      </c>
      <c r="T353" s="229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0" t="s">
        <v>147</v>
      </c>
      <c r="AT353" s="230" t="s">
        <v>142</v>
      </c>
      <c r="AU353" s="230" t="s">
        <v>89</v>
      </c>
      <c r="AY353" s="17" t="s">
        <v>140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7" t="s">
        <v>87</v>
      </c>
      <c r="BK353" s="231">
        <f>ROUND(I353*H353,2)</f>
        <v>0</v>
      </c>
      <c r="BL353" s="17" t="s">
        <v>148</v>
      </c>
      <c r="BM353" s="230" t="s">
        <v>1470</v>
      </c>
    </row>
    <row r="354" s="2" customFormat="1">
      <c r="A354" s="38"/>
      <c r="B354" s="39"/>
      <c r="C354" s="40"/>
      <c r="D354" s="232" t="s">
        <v>150</v>
      </c>
      <c r="E354" s="40"/>
      <c r="F354" s="233" t="s">
        <v>1189</v>
      </c>
      <c r="G354" s="40"/>
      <c r="H354" s="40"/>
      <c r="I354" s="234"/>
      <c r="J354" s="40"/>
      <c r="K354" s="40"/>
      <c r="L354" s="44"/>
      <c r="M354" s="235"/>
      <c r="N354" s="236"/>
      <c r="O354" s="91"/>
      <c r="P354" s="91"/>
      <c r="Q354" s="91"/>
      <c r="R354" s="91"/>
      <c r="S354" s="91"/>
      <c r="T354" s="92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150</v>
      </c>
      <c r="AU354" s="17" t="s">
        <v>89</v>
      </c>
    </row>
    <row r="355" s="13" customFormat="1">
      <c r="A355" s="13"/>
      <c r="B355" s="237"/>
      <c r="C355" s="238"/>
      <c r="D355" s="232" t="s">
        <v>151</v>
      </c>
      <c r="E355" s="239" t="s">
        <v>1</v>
      </c>
      <c r="F355" s="240" t="s">
        <v>1466</v>
      </c>
      <c r="G355" s="238"/>
      <c r="H355" s="241">
        <v>10.4</v>
      </c>
      <c r="I355" s="242"/>
      <c r="J355" s="238"/>
      <c r="K355" s="238"/>
      <c r="L355" s="243"/>
      <c r="M355" s="244"/>
      <c r="N355" s="245"/>
      <c r="O355" s="245"/>
      <c r="P355" s="245"/>
      <c r="Q355" s="245"/>
      <c r="R355" s="245"/>
      <c r="S355" s="245"/>
      <c r="T355" s="24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7" t="s">
        <v>151</v>
      </c>
      <c r="AU355" s="247" t="s">
        <v>89</v>
      </c>
      <c r="AV355" s="13" t="s">
        <v>89</v>
      </c>
      <c r="AW355" s="13" t="s">
        <v>33</v>
      </c>
      <c r="AX355" s="13" t="s">
        <v>87</v>
      </c>
      <c r="AY355" s="247" t="s">
        <v>140</v>
      </c>
    </row>
    <row r="356" s="13" customFormat="1">
      <c r="A356" s="13"/>
      <c r="B356" s="237"/>
      <c r="C356" s="238"/>
      <c r="D356" s="232" t="s">
        <v>151</v>
      </c>
      <c r="E356" s="238"/>
      <c r="F356" s="240" t="s">
        <v>1471</v>
      </c>
      <c r="G356" s="238"/>
      <c r="H356" s="241">
        <v>10.608000000000001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7" t="s">
        <v>151</v>
      </c>
      <c r="AU356" s="247" t="s">
        <v>89</v>
      </c>
      <c r="AV356" s="13" t="s">
        <v>89</v>
      </c>
      <c r="AW356" s="13" t="s">
        <v>4</v>
      </c>
      <c r="AX356" s="13" t="s">
        <v>87</v>
      </c>
      <c r="AY356" s="247" t="s">
        <v>140</v>
      </c>
    </row>
    <row r="357" s="2" customFormat="1" ht="16.5" customHeight="1">
      <c r="A357" s="38"/>
      <c r="B357" s="39"/>
      <c r="C357" s="259" t="s">
        <v>565</v>
      </c>
      <c r="D357" s="259" t="s">
        <v>155</v>
      </c>
      <c r="E357" s="260" t="s">
        <v>508</v>
      </c>
      <c r="F357" s="261" t="s">
        <v>509</v>
      </c>
      <c r="G357" s="262" t="s">
        <v>183</v>
      </c>
      <c r="H357" s="263">
        <v>422.10000000000002</v>
      </c>
      <c r="I357" s="264"/>
      <c r="J357" s="265">
        <f>ROUND(I357*H357,2)</f>
        <v>0</v>
      </c>
      <c r="K357" s="261" t="s">
        <v>146</v>
      </c>
      <c r="L357" s="44"/>
      <c r="M357" s="266" t="s">
        <v>1</v>
      </c>
      <c r="N357" s="267" t="s">
        <v>44</v>
      </c>
      <c r="O357" s="91"/>
      <c r="P357" s="228">
        <f>O357*H357</f>
        <v>0</v>
      </c>
      <c r="Q357" s="228">
        <v>6.0000000000000002E-05</v>
      </c>
      <c r="R357" s="228">
        <f>Q357*H357</f>
        <v>0.025326000000000001</v>
      </c>
      <c r="S357" s="228">
        <v>0</v>
      </c>
      <c r="T357" s="229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0" t="s">
        <v>148</v>
      </c>
      <c r="AT357" s="230" t="s">
        <v>155</v>
      </c>
      <c r="AU357" s="230" t="s">
        <v>89</v>
      </c>
      <c r="AY357" s="17" t="s">
        <v>140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7" t="s">
        <v>87</v>
      </c>
      <c r="BK357" s="231">
        <f>ROUND(I357*H357,2)</f>
        <v>0</v>
      </c>
      <c r="BL357" s="17" t="s">
        <v>148</v>
      </c>
      <c r="BM357" s="230" t="s">
        <v>1472</v>
      </c>
    </row>
    <row r="358" s="2" customFormat="1">
      <c r="A358" s="38"/>
      <c r="B358" s="39"/>
      <c r="C358" s="40"/>
      <c r="D358" s="232" t="s">
        <v>150</v>
      </c>
      <c r="E358" s="40"/>
      <c r="F358" s="233" t="s">
        <v>511</v>
      </c>
      <c r="G358" s="40"/>
      <c r="H358" s="40"/>
      <c r="I358" s="234"/>
      <c r="J358" s="40"/>
      <c r="K358" s="40"/>
      <c r="L358" s="44"/>
      <c r="M358" s="235"/>
      <c r="N358" s="236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150</v>
      </c>
      <c r="AU358" s="17" t="s">
        <v>89</v>
      </c>
    </row>
    <row r="359" s="13" customFormat="1">
      <c r="A359" s="13"/>
      <c r="B359" s="237"/>
      <c r="C359" s="238"/>
      <c r="D359" s="232" t="s">
        <v>151</v>
      </c>
      <c r="E359" s="239" t="s">
        <v>1</v>
      </c>
      <c r="F359" s="240" t="s">
        <v>1473</v>
      </c>
      <c r="G359" s="238"/>
      <c r="H359" s="241">
        <v>422.10000000000002</v>
      </c>
      <c r="I359" s="242"/>
      <c r="J359" s="238"/>
      <c r="K359" s="238"/>
      <c r="L359" s="243"/>
      <c r="M359" s="244"/>
      <c r="N359" s="245"/>
      <c r="O359" s="245"/>
      <c r="P359" s="245"/>
      <c r="Q359" s="245"/>
      <c r="R359" s="245"/>
      <c r="S359" s="245"/>
      <c r="T359" s="24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7" t="s">
        <v>151</v>
      </c>
      <c r="AU359" s="247" t="s">
        <v>89</v>
      </c>
      <c r="AV359" s="13" t="s">
        <v>89</v>
      </c>
      <c r="AW359" s="13" t="s">
        <v>33</v>
      </c>
      <c r="AX359" s="13" t="s">
        <v>87</v>
      </c>
      <c r="AY359" s="247" t="s">
        <v>140</v>
      </c>
    </row>
    <row r="360" s="2" customFormat="1" ht="16.5" customHeight="1">
      <c r="A360" s="38"/>
      <c r="B360" s="39"/>
      <c r="C360" s="259" t="s">
        <v>570</v>
      </c>
      <c r="D360" s="259" t="s">
        <v>155</v>
      </c>
      <c r="E360" s="260" t="s">
        <v>515</v>
      </c>
      <c r="F360" s="261" t="s">
        <v>516</v>
      </c>
      <c r="G360" s="262" t="s">
        <v>183</v>
      </c>
      <c r="H360" s="263">
        <v>78.099999999999994</v>
      </c>
      <c r="I360" s="264"/>
      <c r="J360" s="265">
        <f>ROUND(I360*H360,2)</f>
        <v>0</v>
      </c>
      <c r="K360" s="261" t="s">
        <v>159</v>
      </c>
      <c r="L360" s="44"/>
      <c r="M360" s="266" t="s">
        <v>1</v>
      </c>
      <c r="N360" s="267" t="s">
        <v>44</v>
      </c>
      <c r="O360" s="91"/>
      <c r="P360" s="228">
        <f>O360*H360</f>
        <v>0</v>
      </c>
      <c r="Q360" s="228">
        <v>0</v>
      </c>
      <c r="R360" s="228">
        <f>Q360*H360</f>
        <v>0</v>
      </c>
      <c r="S360" s="228">
        <v>0</v>
      </c>
      <c r="T360" s="229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0" t="s">
        <v>148</v>
      </c>
      <c r="AT360" s="230" t="s">
        <v>155</v>
      </c>
      <c r="AU360" s="230" t="s">
        <v>89</v>
      </c>
      <c r="AY360" s="17" t="s">
        <v>140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7" t="s">
        <v>87</v>
      </c>
      <c r="BK360" s="231">
        <f>ROUND(I360*H360,2)</f>
        <v>0</v>
      </c>
      <c r="BL360" s="17" t="s">
        <v>148</v>
      </c>
      <c r="BM360" s="230" t="s">
        <v>1474</v>
      </c>
    </row>
    <row r="361" s="2" customFormat="1">
      <c r="A361" s="38"/>
      <c r="B361" s="39"/>
      <c r="C361" s="40"/>
      <c r="D361" s="232" t="s">
        <v>150</v>
      </c>
      <c r="E361" s="40"/>
      <c r="F361" s="233" t="s">
        <v>518</v>
      </c>
      <c r="G361" s="40"/>
      <c r="H361" s="40"/>
      <c r="I361" s="234"/>
      <c r="J361" s="40"/>
      <c r="K361" s="40"/>
      <c r="L361" s="44"/>
      <c r="M361" s="235"/>
      <c r="N361" s="236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150</v>
      </c>
      <c r="AU361" s="17" t="s">
        <v>89</v>
      </c>
    </row>
    <row r="362" s="13" customFormat="1">
      <c r="A362" s="13"/>
      <c r="B362" s="237"/>
      <c r="C362" s="238"/>
      <c r="D362" s="232" t="s">
        <v>151</v>
      </c>
      <c r="E362" s="239" t="s">
        <v>1</v>
      </c>
      <c r="F362" s="240" t="s">
        <v>1475</v>
      </c>
      <c r="G362" s="238"/>
      <c r="H362" s="241">
        <v>78.099999999999994</v>
      </c>
      <c r="I362" s="242"/>
      <c r="J362" s="238"/>
      <c r="K362" s="238"/>
      <c r="L362" s="243"/>
      <c r="M362" s="244"/>
      <c r="N362" s="245"/>
      <c r="O362" s="245"/>
      <c r="P362" s="245"/>
      <c r="Q362" s="245"/>
      <c r="R362" s="245"/>
      <c r="S362" s="245"/>
      <c r="T362" s="24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7" t="s">
        <v>151</v>
      </c>
      <c r="AU362" s="247" t="s">
        <v>89</v>
      </c>
      <c r="AV362" s="13" t="s">
        <v>89</v>
      </c>
      <c r="AW362" s="13" t="s">
        <v>33</v>
      </c>
      <c r="AX362" s="13" t="s">
        <v>87</v>
      </c>
      <c r="AY362" s="247" t="s">
        <v>140</v>
      </c>
    </row>
    <row r="363" s="2" customFormat="1" ht="16.5" customHeight="1">
      <c r="A363" s="38"/>
      <c r="B363" s="39"/>
      <c r="C363" s="259" t="s">
        <v>577</v>
      </c>
      <c r="D363" s="259" t="s">
        <v>155</v>
      </c>
      <c r="E363" s="260" t="s">
        <v>521</v>
      </c>
      <c r="F363" s="261" t="s">
        <v>522</v>
      </c>
      <c r="G363" s="262" t="s">
        <v>183</v>
      </c>
      <c r="H363" s="263">
        <v>78.099999999999994</v>
      </c>
      <c r="I363" s="264"/>
      <c r="J363" s="265">
        <f>ROUND(I363*H363,2)</f>
        <v>0</v>
      </c>
      <c r="K363" s="261" t="s">
        <v>159</v>
      </c>
      <c r="L363" s="44"/>
      <c r="M363" s="266" t="s">
        <v>1</v>
      </c>
      <c r="N363" s="267" t="s">
        <v>44</v>
      </c>
      <c r="O363" s="91"/>
      <c r="P363" s="228">
        <f>O363*H363</f>
        <v>0</v>
      </c>
      <c r="Q363" s="228">
        <v>0</v>
      </c>
      <c r="R363" s="228">
        <f>Q363*H363</f>
        <v>0</v>
      </c>
      <c r="S363" s="228">
        <v>0</v>
      </c>
      <c r="T363" s="229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30" t="s">
        <v>148</v>
      </c>
      <c r="AT363" s="230" t="s">
        <v>155</v>
      </c>
      <c r="AU363" s="230" t="s">
        <v>89</v>
      </c>
      <c r="AY363" s="17" t="s">
        <v>140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7" t="s">
        <v>87</v>
      </c>
      <c r="BK363" s="231">
        <f>ROUND(I363*H363,2)</f>
        <v>0</v>
      </c>
      <c r="BL363" s="17" t="s">
        <v>148</v>
      </c>
      <c r="BM363" s="230" t="s">
        <v>1476</v>
      </c>
    </row>
    <row r="364" s="2" customFormat="1">
      <c r="A364" s="38"/>
      <c r="B364" s="39"/>
      <c r="C364" s="40"/>
      <c r="D364" s="232" t="s">
        <v>150</v>
      </c>
      <c r="E364" s="40"/>
      <c r="F364" s="233" t="s">
        <v>524</v>
      </c>
      <c r="G364" s="40"/>
      <c r="H364" s="40"/>
      <c r="I364" s="234"/>
      <c r="J364" s="40"/>
      <c r="K364" s="40"/>
      <c r="L364" s="44"/>
      <c r="M364" s="235"/>
      <c r="N364" s="236"/>
      <c r="O364" s="91"/>
      <c r="P364" s="91"/>
      <c r="Q364" s="91"/>
      <c r="R364" s="91"/>
      <c r="S364" s="91"/>
      <c r="T364" s="92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150</v>
      </c>
      <c r="AU364" s="17" t="s">
        <v>89</v>
      </c>
    </row>
    <row r="365" s="13" customFormat="1">
      <c r="A365" s="13"/>
      <c r="B365" s="237"/>
      <c r="C365" s="238"/>
      <c r="D365" s="232" t="s">
        <v>151</v>
      </c>
      <c r="E365" s="239" t="s">
        <v>1</v>
      </c>
      <c r="F365" s="240" t="s">
        <v>1477</v>
      </c>
      <c r="G365" s="238"/>
      <c r="H365" s="241">
        <v>78.099999999999994</v>
      </c>
      <c r="I365" s="242"/>
      <c r="J365" s="238"/>
      <c r="K365" s="238"/>
      <c r="L365" s="243"/>
      <c r="M365" s="244"/>
      <c r="N365" s="245"/>
      <c r="O365" s="245"/>
      <c r="P365" s="245"/>
      <c r="Q365" s="245"/>
      <c r="R365" s="245"/>
      <c r="S365" s="245"/>
      <c r="T365" s="24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7" t="s">
        <v>151</v>
      </c>
      <c r="AU365" s="247" t="s">
        <v>89</v>
      </c>
      <c r="AV365" s="13" t="s">
        <v>89</v>
      </c>
      <c r="AW365" s="13" t="s">
        <v>33</v>
      </c>
      <c r="AX365" s="13" t="s">
        <v>87</v>
      </c>
      <c r="AY365" s="247" t="s">
        <v>140</v>
      </c>
    </row>
    <row r="366" s="2" customFormat="1" ht="16.5" customHeight="1">
      <c r="A366" s="38"/>
      <c r="B366" s="39"/>
      <c r="C366" s="259" t="s">
        <v>585</v>
      </c>
      <c r="D366" s="259" t="s">
        <v>155</v>
      </c>
      <c r="E366" s="260" t="s">
        <v>532</v>
      </c>
      <c r="F366" s="261" t="s">
        <v>533</v>
      </c>
      <c r="G366" s="262" t="s">
        <v>158</v>
      </c>
      <c r="H366" s="263">
        <v>1147</v>
      </c>
      <c r="I366" s="264"/>
      <c r="J366" s="265">
        <f>ROUND(I366*H366,2)</f>
        <v>0</v>
      </c>
      <c r="K366" s="261" t="s">
        <v>159</v>
      </c>
      <c r="L366" s="44"/>
      <c r="M366" s="266" t="s">
        <v>1</v>
      </c>
      <c r="N366" s="267" t="s">
        <v>44</v>
      </c>
      <c r="O366" s="91"/>
      <c r="P366" s="228">
        <f>O366*H366</f>
        <v>0</v>
      </c>
      <c r="Q366" s="228">
        <v>0</v>
      </c>
      <c r="R366" s="228">
        <f>Q366*H366</f>
        <v>0</v>
      </c>
      <c r="S366" s="228">
        <v>0.02</v>
      </c>
      <c r="T366" s="229">
        <f>S366*H366</f>
        <v>22.940000000000001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30" t="s">
        <v>148</v>
      </c>
      <c r="AT366" s="230" t="s">
        <v>155</v>
      </c>
      <c r="AU366" s="230" t="s">
        <v>89</v>
      </c>
      <c r="AY366" s="17" t="s">
        <v>140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7" t="s">
        <v>87</v>
      </c>
      <c r="BK366" s="231">
        <f>ROUND(I366*H366,2)</f>
        <v>0</v>
      </c>
      <c r="BL366" s="17" t="s">
        <v>148</v>
      </c>
      <c r="BM366" s="230" t="s">
        <v>1478</v>
      </c>
    </row>
    <row r="367" s="2" customFormat="1">
      <c r="A367" s="38"/>
      <c r="B367" s="39"/>
      <c r="C367" s="40"/>
      <c r="D367" s="232" t="s">
        <v>150</v>
      </c>
      <c r="E367" s="40"/>
      <c r="F367" s="233" t="s">
        <v>535</v>
      </c>
      <c r="G367" s="40"/>
      <c r="H367" s="40"/>
      <c r="I367" s="234"/>
      <c r="J367" s="40"/>
      <c r="K367" s="40"/>
      <c r="L367" s="44"/>
      <c r="M367" s="235"/>
      <c r="N367" s="236"/>
      <c r="O367" s="91"/>
      <c r="P367" s="91"/>
      <c r="Q367" s="91"/>
      <c r="R367" s="91"/>
      <c r="S367" s="91"/>
      <c r="T367" s="92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150</v>
      </c>
      <c r="AU367" s="17" t="s">
        <v>89</v>
      </c>
    </row>
    <row r="368" s="13" customFormat="1">
      <c r="A368" s="13"/>
      <c r="B368" s="237"/>
      <c r="C368" s="238"/>
      <c r="D368" s="232" t="s">
        <v>151</v>
      </c>
      <c r="E368" s="239" t="s">
        <v>1</v>
      </c>
      <c r="F368" s="240" t="s">
        <v>1364</v>
      </c>
      <c r="G368" s="238"/>
      <c r="H368" s="241">
        <v>1147</v>
      </c>
      <c r="I368" s="242"/>
      <c r="J368" s="238"/>
      <c r="K368" s="238"/>
      <c r="L368" s="243"/>
      <c r="M368" s="244"/>
      <c r="N368" s="245"/>
      <c r="O368" s="245"/>
      <c r="P368" s="245"/>
      <c r="Q368" s="245"/>
      <c r="R368" s="245"/>
      <c r="S368" s="245"/>
      <c r="T368" s="24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7" t="s">
        <v>151</v>
      </c>
      <c r="AU368" s="247" t="s">
        <v>89</v>
      </c>
      <c r="AV368" s="13" t="s">
        <v>89</v>
      </c>
      <c r="AW368" s="13" t="s">
        <v>33</v>
      </c>
      <c r="AX368" s="13" t="s">
        <v>87</v>
      </c>
      <c r="AY368" s="247" t="s">
        <v>140</v>
      </c>
    </row>
    <row r="369" s="12" customFormat="1" ht="22.8" customHeight="1">
      <c r="A369" s="12"/>
      <c r="B369" s="202"/>
      <c r="C369" s="203"/>
      <c r="D369" s="204" t="s">
        <v>78</v>
      </c>
      <c r="E369" s="216" t="s">
        <v>541</v>
      </c>
      <c r="F369" s="216" t="s">
        <v>542</v>
      </c>
      <c r="G369" s="203"/>
      <c r="H369" s="203"/>
      <c r="I369" s="206"/>
      <c r="J369" s="217">
        <f>BK369</f>
        <v>0</v>
      </c>
      <c r="K369" s="203"/>
      <c r="L369" s="208"/>
      <c r="M369" s="209"/>
      <c r="N369" s="210"/>
      <c r="O369" s="210"/>
      <c r="P369" s="211">
        <f>SUM(P370:P383)</f>
        <v>0</v>
      </c>
      <c r="Q369" s="210"/>
      <c r="R369" s="211">
        <f>SUM(R370:R383)</f>
        <v>0</v>
      </c>
      <c r="S369" s="210"/>
      <c r="T369" s="212">
        <f>SUM(T370:T383)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13" t="s">
        <v>87</v>
      </c>
      <c r="AT369" s="214" t="s">
        <v>78</v>
      </c>
      <c r="AU369" s="214" t="s">
        <v>87</v>
      </c>
      <c r="AY369" s="213" t="s">
        <v>140</v>
      </c>
      <c r="BK369" s="215">
        <f>SUM(BK370:BK383)</f>
        <v>0</v>
      </c>
    </row>
    <row r="370" s="2" customFormat="1" ht="21.75" customHeight="1">
      <c r="A370" s="38"/>
      <c r="B370" s="39"/>
      <c r="C370" s="259" t="s">
        <v>591</v>
      </c>
      <c r="D370" s="259" t="s">
        <v>155</v>
      </c>
      <c r="E370" s="260" t="s">
        <v>544</v>
      </c>
      <c r="F370" s="261" t="s">
        <v>545</v>
      </c>
      <c r="G370" s="262" t="s">
        <v>145</v>
      </c>
      <c r="H370" s="263">
        <v>402.62099999999998</v>
      </c>
      <c r="I370" s="264"/>
      <c r="J370" s="265">
        <f>ROUND(I370*H370,2)</f>
        <v>0</v>
      </c>
      <c r="K370" s="261" t="s">
        <v>265</v>
      </c>
      <c r="L370" s="44"/>
      <c r="M370" s="266" t="s">
        <v>1</v>
      </c>
      <c r="N370" s="267" t="s">
        <v>44</v>
      </c>
      <c r="O370" s="91"/>
      <c r="P370" s="228">
        <f>O370*H370</f>
        <v>0</v>
      </c>
      <c r="Q370" s="228">
        <v>0</v>
      </c>
      <c r="R370" s="228">
        <f>Q370*H370</f>
        <v>0</v>
      </c>
      <c r="S370" s="228">
        <v>0</v>
      </c>
      <c r="T370" s="229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0" t="s">
        <v>148</v>
      </c>
      <c r="AT370" s="230" t="s">
        <v>155</v>
      </c>
      <c r="AU370" s="230" t="s">
        <v>89</v>
      </c>
      <c r="AY370" s="17" t="s">
        <v>140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7" t="s">
        <v>87</v>
      </c>
      <c r="BK370" s="231">
        <f>ROUND(I370*H370,2)</f>
        <v>0</v>
      </c>
      <c r="BL370" s="17" t="s">
        <v>148</v>
      </c>
      <c r="BM370" s="230" t="s">
        <v>1479</v>
      </c>
    </row>
    <row r="371" s="2" customFormat="1">
      <c r="A371" s="38"/>
      <c r="B371" s="39"/>
      <c r="C371" s="40"/>
      <c r="D371" s="232" t="s">
        <v>150</v>
      </c>
      <c r="E371" s="40"/>
      <c r="F371" s="233" t="s">
        <v>547</v>
      </c>
      <c r="G371" s="40"/>
      <c r="H371" s="40"/>
      <c r="I371" s="234"/>
      <c r="J371" s="40"/>
      <c r="K371" s="40"/>
      <c r="L371" s="44"/>
      <c r="M371" s="235"/>
      <c r="N371" s="236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150</v>
      </c>
      <c r="AU371" s="17" t="s">
        <v>89</v>
      </c>
    </row>
    <row r="372" s="2" customFormat="1" ht="16.5" customHeight="1">
      <c r="A372" s="38"/>
      <c r="B372" s="39"/>
      <c r="C372" s="259" t="s">
        <v>601</v>
      </c>
      <c r="D372" s="259" t="s">
        <v>155</v>
      </c>
      <c r="E372" s="260" t="s">
        <v>549</v>
      </c>
      <c r="F372" s="261" t="s">
        <v>550</v>
      </c>
      <c r="G372" s="262" t="s">
        <v>145</v>
      </c>
      <c r="H372" s="263">
        <v>5636.6940000000004</v>
      </c>
      <c r="I372" s="264"/>
      <c r="J372" s="265">
        <f>ROUND(I372*H372,2)</f>
        <v>0</v>
      </c>
      <c r="K372" s="261" t="s">
        <v>265</v>
      </c>
      <c r="L372" s="44"/>
      <c r="M372" s="266" t="s">
        <v>1</v>
      </c>
      <c r="N372" s="267" t="s">
        <v>44</v>
      </c>
      <c r="O372" s="91"/>
      <c r="P372" s="228">
        <f>O372*H372</f>
        <v>0</v>
      </c>
      <c r="Q372" s="228">
        <v>0</v>
      </c>
      <c r="R372" s="228">
        <f>Q372*H372</f>
        <v>0</v>
      </c>
      <c r="S372" s="228">
        <v>0</v>
      </c>
      <c r="T372" s="229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0" t="s">
        <v>148</v>
      </c>
      <c r="AT372" s="230" t="s">
        <v>155</v>
      </c>
      <c r="AU372" s="230" t="s">
        <v>89</v>
      </c>
      <c r="AY372" s="17" t="s">
        <v>140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7" t="s">
        <v>87</v>
      </c>
      <c r="BK372" s="231">
        <f>ROUND(I372*H372,2)</f>
        <v>0</v>
      </c>
      <c r="BL372" s="17" t="s">
        <v>148</v>
      </c>
      <c r="BM372" s="230" t="s">
        <v>1480</v>
      </c>
    </row>
    <row r="373" s="2" customFormat="1">
      <c r="A373" s="38"/>
      <c r="B373" s="39"/>
      <c r="C373" s="40"/>
      <c r="D373" s="232" t="s">
        <v>150</v>
      </c>
      <c r="E373" s="40"/>
      <c r="F373" s="233" t="s">
        <v>552</v>
      </c>
      <c r="G373" s="40"/>
      <c r="H373" s="40"/>
      <c r="I373" s="234"/>
      <c r="J373" s="40"/>
      <c r="K373" s="40"/>
      <c r="L373" s="44"/>
      <c r="M373" s="235"/>
      <c r="N373" s="236"/>
      <c r="O373" s="91"/>
      <c r="P373" s="91"/>
      <c r="Q373" s="91"/>
      <c r="R373" s="91"/>
      <c r="S373" s="91"/>
      <c r="T373" s="92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150</v>
      </c>
      <c r="AU373" s="17" t="s">
        <v>89</v>
      </c>
    </row>
    <row r="374" s="13" customFormat="1">
      <c r="A374" s="13"/>
      <c r="B374" s="237"/>
      <c r="C374" s="238"/>
      <c r="D374" s="232" t="s">
        <v>151</v>
      </c>
      <c r="E374" s="238"/>
      <c r="F374" s="240" t="s">
        <v>1481</v>
      </c>
      <c r="G374" s="238"/>
      <c r="H374" s="241">
        <v>5636.6940000000004</v>
      </c>
      <c r="I374" s="242"/>
      <c r="J374" s="238"/>
      <c r="K374" s="238"/>
      <c r="L374" s="243"/>
      <c r="M374" s="244"/>
      <c r="N374" s="245"/>
      <c r="O374" s="245"/>
      <c r="P374" s="245"/>
      <c r="Q374" s="245"/>
      <c r="R374" s="245"/>
      <c r="S374" s="245"/>
      <c r="T374" s="24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7" t="s">
        <v>151</v>
      </c>
      <c r="AU374" s="247" t="s">
        <v>89</v>
      </c>
      <c r="AV374" s="13" t="s">
        <v>89</v>
      </c>
      <c r="AW374" s="13" t="s">
        <v>4</v>
      </c>
      <c r="AX374" s="13" t="s">
        <v>87</v>
      </c>
      <c r="AY374" s="247" t="s">
        <v>140</v>
      </c>
    </row>
    <row r="375" s="2" customFormat="1" ht="21.75" customHeight="1">
      <c r="A375" s="38"/>
      <c r="B375" s="39"/>
      <c r="C375" s="259" t="s">
        <v>889</v>
      </c>
      <c r="D375" s="259" t="s">
        <v>155</v>
      </c>
      <c r="E375" s="260" t="s">
        <v>555</v>
      </c>
      <c r="F375" s="261" t="s">
        <v>556</v>
      </c>
      <c r="G375" s="262" t="s">
        <v>145</v>
      </c>
      <c r="H375" s="263">
        <v>275.30000000000001</v>
      </c>
      <c r="I375" s="264"/>
      <c r="J375" s="265">
        <f>ROUND(I375*H375,2)</f>
        <v>0</v>
      </c>
      <c r="K375" s="261" t="s">
        <v>146</v>
      </c>
      <c r="L375" s="44"/>
      <c r="M375" s="266" t="s">
        <v>1</v>
      </c>
      <c r="N375" s="267" t="s">
        <v>44</v>
      </c>
      <c r="O375" s="91"/>
      <c r="P375" s="228">
        <f>O375*H375</f>
        <v>0</v>
      </c>
      <c r="Q375" s="228">
        <v>0</v>
      </c>
      <c r="R375" s="228">
        <f>Q375*H375</f>
        <v>0</v>
      </c>
      <c r="S375" s="228">
        <v>0</v>
      </c>
      <c r="T375" s="229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0" t="s">
        <v>148</v>
      </c>
      <c r="AT375" s="230" t="s">
        <v>155</v>
      </c>
      <c r="AU375" s="230" t="s">
        <v>89</v>
      </c>
      <c r="AY375" s="17" t="s">
        <v>140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7" t="s">
        <v>87</v>
      </c>
      <c r="BK375" s="231">
        <f>ROUND(I375*H375,2)</f>
        <v>0</v>
      </c>
      <c r="BL375" s="17" t="s">
        <v>148</v>
      </c>
      <c r="BM375" s="230" t="s">
        <v>1482</v>
      </c>
    </row>
    <row r="376" s="2" customFormat="1">
      <c r="A376" s="38"/>
      <c r="B376" s="39"/>
      <c r="C376" s="40"/>
      <c r="D376" s="232" t="s">
        <v>150</v>
      </c>
      <c r="E376" s="40"/>
      <c r="F376" s="233" t="s">
        <v>558</v>
      </c>
      <c r="G376" s="40"/>
      <c r="H376" s="40"/>
      <c r="I376" s="234"/>
      <c r="J376" s="40"/>
      <c r="K376" s="40"/>
      <c r="L376" s="44"/>
      <c r="M376" s="235"/>
      <c r="N376" s="236"/>
      <c r="O376" s="91"/>
      <c r="P376" s="91"/>
      <c r="Q376" s="91"/>
      <c r="R376" s="91"/>
      <c r="S376" s="91"/>
      <c r="T376" s="92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150</v>
      </c>
      <c r="AU376" s="17" t="s">
        <v>89</v>
      </c>
    </row>
    <row r="377" s="13" customFormat="1">
      <c r="A377" s="13"/>
      <c r="B377" s="237"/>
      <c r="C377" s="238"/>
      <c r="D377" s="232" t="s">
        <v>151</v>
      </c>
      <c r="E377" s="239" t="s">
        <v>1</v>
      </c>
      <c r="F377" s="240" t="s">
        <v>1483</v>
      </c>
      <c r="G377" s="238"/>
      <c r="H377" s="241">
        <v>275.30000000000001</v>
      </c>
      <c r="I377" s="242"/>
      <c r="J377" s="238"/>
      <c r="K377" s="238"/>
      <c r="L377" s="243"/>
      <c r="M377" s="244"/>
      <c r="N377" s="245"/>
      <c r="O377" s="245"/>
      <c r="P377" s="245"/>
      <c r="Q377" s="245"/>
      <c r="R377" s="245"/>
      <c r="S377" s="245"/>
      <c r="T377" s="24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7" t="s">
        <v>151</v>
      </c>
      <c r="AU377" s="247" t="s">
        <v>89</v>
      </c>
      <c r="AV377" s="13" t="s">
        <v>89</v>
      </c>
      <c r="AW377" s="13" t="s">
        <v>33</v>
      </c>
      <c r="AX377" s="13" t="s">
        <v>87</v>
      </c>
      <c r="AY377" s="247" t="s">
        <v>140</v>
      </c>
    </row>
    <row r="378" s="2" customFormat="1">
      <c r="A378" s="38"/>
      <c r="B378" s="39"/>
      <c r="C378" s="259" t="s">
        <v>892</v>
      </c>
      <c r="D378" s="259" t="s">
        <v>155</v>
      </c>
      <c r="E378" s="260" t="s">
        <v>561</v>
      </c>
      <c r="F378" s="261" t="s">
        <v>562</v>
      </c>
      <c r="G378" s="262" t="s">
        <v>145</v>
      </c>
      <c r="H378" s="263">
        <v>-104.5</v>
      </c>
      <c r="I378" s="264"/>
      <c r="J378" s="265">
        <f>ROUND(I378*H378,2)</f>
        <v>0</v>
      </c>
      <c r="K378" s="261" t="s">
        <v>1</v>
      </c>
      <c r="L378" s="44"/>
      <c r="M378" s="266" t="s">
        <v>1</v>
      </c>
      <c r="N378" s="267" t="s">
        <v>44</v>
      </c>
      <c r="O378" s="91"/>
      <c r="P378" s="228">
        <f>O378*H378</f>
        <v>0</v>
      </c>
      <c r="Q378" s="228">
        <v>0</v>
      </c>
      <c r="R378" s="228">
        <f>Q378*H378</f>
        <v>0</v>
      </c>
      <c r="S378" s="228">
        <v>0</v>
      </c>
      <c r="T378" s="229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0" t="s">
        <v>148</v>
      </c>
      <c r="AT378" s="230" t="s">
        <v>155</v>
      </c>
      <c r="AU378" s="230" t="s">
        <v>89</v>
      </c>
      <c r="AY378" s="17" t="s">
        <v>140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7" t="s">
        <v>87</v>
      </c>
      <c r="BK378" s="231">
        <f>ROUND(I378*H378,2)</f>
        <v>0</v>
      </c>
      <c r="BL378" s="17" t="s">
        <v>148</v>
      </c>
      <c r="BM378" s="230" t="s">
        <v>1484</v>
      </c>
    </row>
    <row r="379" s="2" customFormat="1">
      <c r="A379" s="38"/>
      <c r="B379" s="39"/>
      <c r="C379" s="40"/>
      <c r="D379" s="232" t="s">
        <v>150</v>
      </c>
      <c r="E379" s="40"/>
      <c r="F379" s="233" t="s">
        <v>562</v>
      </c>
      <c r="G379" s="40"/>
      <c r="H379" s="40"/>
      <c r="I379" s="234"/>
      <c r="J379" s="40"/>
      <c r="K379" s="40"/>
      <c r="L379" s="44"/>
      <c r="M379" s="235"/>
      <c r="N379" s="236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150</v>
      </c>
      <c r="AU379" s="17" t="s">
        <v>89</v>
      </c>
    </row>
    <row r="380" s="13" customFormat="1">
      <c r="A380" s="13"/>
      <c r="B380" s="237"/>
      <c r="C380" s="238"/>
      <c r="D380" s="232" t="s">
        <v>151</v>
      </c>
      <c r="E380" s="239" t="s">
        <v>1</v>
      </c>
      <c r="F380" s="240" t="s">
        <v>1485</v>
      </c>
      <c r="G380" s="238"/>
      <c r="H380" s="241">
        <v>-104.5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7" t="s">
        <v>151</v>
      </c>
      <c r="AU380" s="247" t="s">
        <v>89</v>
      </c>
      <c r="AV380" s="13" t="s">
        <v>89</v>
      </c>
      <c r="AW380" s="13" t="s">
        <v>33</v>
      </c>
      <c r="AX380" s="13" t="s">
        <v>87</v>
      </c>
      <c r="AY380" s="247" t="s">
        <v>140</v>
      </c>
    </row>
    <row r="381" s="2" customFormat="1">
      <c r="A381" s="38"/>
      <c r="B381" s="39"/>
      <c r="C381" s="259" t="s">
        <v>1144</v>
      </c>
      <c r="D381" s="259" t="s">
        <v>155</v>
      </c>
      <c r="E381" s="260" t="s">
        <v>571</v>
      </c>
      <c r="F381" s="261" t="s">
        <v>572</v>
      </c>
      <c r="G381" s="262" t="s">
        <v>145</v>
      </c>
      <c r="H381" s="263">
        <v>22.809999999999999</v>
      </c>
      <c r="I381" s="264"/>
      <c r="J381" s="265">
        <f>ROUND(I381*H381,2)</f>
        <v>0</v>
      </c>
      <c r="K381" s="261" t="s">
        <v>159</v>
      </c>
      <c r="L381" s="44"/>
      <c r="M381" s="266" t="s">
        <v>1</v>
      </c>
      <c r="N381" s="267" t="s">
        <v>44</v>
      </c>
      <c r="O381" s="91"/>
      <c r="P381" s="228">
        <f>O381*H381</f>
        <v>0</v>
      </c>
      <c r="Q381" s="228">
        <v>0</v>
      </c>
      <c r="R381" s="228">
        <f>Q381*H381</f>
        <v>0</v>
      </c>
      <c r="S381" s="228">
        <v>0</v>
      </c>
      <c r="T381" s="229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30" t="s">
        <v>148</v>
      </c>
      <c r="AT381" s="230" t="s">
        <v>155</v>
      </c>
      <c r="AU381" s="230" t="s">
        <v>89</v>
      </c>
      <c r="AY381" s="17" t="s">
        <v>140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7" t="s">
        <v>87</v>
      </c>
      <c r="BK381" s="231">
        <f>ROUND(I381*H381,2)</f>
        <v>0</v>
      </c>
      <c r="BL381" s="17" t="s">
        <v>148</v>
      </c>
      <c r="BM381" s="230" t="s">
        <v>1486</v>
      </c>
    </row>
    <row r="382" s="2" customFormat="1">
      <c r="A382" s="38"/>
      <c r="B382" s="39"/>
      <c r="C382" s="40"/>
      <c r="D382" s="232" t="s">
        <v>150</v>
      </c>
      <c r="E382" s="40"/>
      <c r="F382" s="233" t="s">
        <v>572</v>
      </c>
      <c r="G382" s="40"/>
      <c r="H382" s="40"/>
      <c r="I382" s="234"/>
      <c r="J382" s="40"/>
      <c r="K382" s="40"/>
      <c r="L382" s="44"/>
      <c r="M382" s="235"/>
      <c r="N382" s="236"/>
      <c r="O382" s="91"/>
      <c r="P382" s="91"/>
      <c r="Q382" s="91"/>
      <c r="R382" s="91"/>
      <c r="S382" s="91"/>
      <c r="T382" s="92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150</v>
      </c>
      <c r="AU382" s="17" t="s">
        <v>89</v>
      </c>
    </row>
    <row r="383" s="13" customFormat="1">
      <c r="A383" s="13"/>
      <c r="B383" s="237"/>
      <c r="C383" s="238"/>
      <c r="D383" s="232" t="s">
        <v>151</v>
      </c>
      <c r="E383" s="239" t="s">
        <v>1</v>
      </c>
      <c r="F383" s="240" t="s">
        <v>1487</v>
      </c>
      <c r="G383" s="238"/>
      <c r="H383" s="241">
        <v>22.809999999999999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7" t="s">
        <v>151</v>
      </c>
      <c r="AU383" s="247" t="s">
        <v>89</v>
      </c>
      <c r="AV383" s="13" t="s">
        <v>89</v>
      </c>
      <c r="AW383" s="13" t="s">
        <v>33</v>
      </c>
      <c r="AX383" s="13" t="s">
        <v>87</v>
      </c>
      <c r="AY383" s="247" t="s">
        <v>140</v>
      </c>
    </row>
    <row r="384" s="12" customFormat="1" ht="22.8" customHeight="1">
      <c r="A384" s="12"/>
      <c r="B384" s="202"/>
      <c r="C384" s="203"/>
      <c r="D384" s="204" t="s">
        <v>78</v>
      </c>
      <c r="E384" s="216" t="s">
        <v>575</v>
      </c>
      <c r="F384" s="216" t="s">
        <v>576</v>
      </c>
      <c r="G384" s="203"/>
      <c r="H384" s="203"/>
      <c r="I384" s="206"/>
      <c r="J384" s="217">
        <f>BK384</f>
        <v>0</v>
      </c>
      <c r="K384" s="203"/>
      <c r="L384" s="208"/>
      <c r="M384" s="209"/>
      <c r="N384" s="210"/>
      <c r="O384" s="210"/>
      <c r="P384" s="211">
        <f>SUM(P385:P386)</f>
        <v>0</v>
      </c>
      <c r="Q384" s="210"/>
      <c r="R384" s="211">
        <f>SUM(R385:R386)</f>
        <v>0</v>
      </c>
      <c r="S384" s="210"/>
      <c r="T384" s="212">
        <f>SUM(T385:T386)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13" t="s">
        <v>87</v>
      </c>
      <c r="AT384" s="214" t="s">
        <v>78</v>
      </c>
      <c r="AU384" s="214" t="s">
        <v>87</v>
      </c>
      <c r="AY384" s="213" t="s">
        <v>140</v>
      </c>
      <c r="BK384" s="215">
        <f>SUM(BK385:BK386)</f>
        <v>0</v>
      </c>
    </row>
    <row r="385" s="2" customFormat="1" ht="21.75" customHeight="1">
      <c r="A385" s="38"/>
      <c r="B385" s="39"/>
      <c r="C385" s="259" t="s">
        <v>1146</v>
      </c>
      <c r="D385" s="259" t="s">
        <v>155</v>
      </c>
      <c r="E385" s="260" t="s">
        <v>578</v>
      </c>
      <c r="F385" s="261" t="s">
        <v>579</v>
      </c>
      <c r="G385" s="262" t="s">
        <v>145</v>
      </c>
      <c r="H385" s="263">
        <v>352.57400000000001</v>
      </c>
      <c r="I385" s="264"/>
      <c r="J385" s="265">
        <f>ROUND(I385*H385,2)</f>
        <v>0</v>
      </c>
      <c r="K385" s="261" t="s">
        <v>159</v>
      </c>
      <c r="L385" s="44"/>
      <c r="M385" s="266" t="s">
        <v>1</v>
      </c>
      <c r="N385" s="267" t="s">
        <v>44</v>
      </c>
      <c r="O385" s="91"/>
      <c r="P385" s="228">
        <f>O385*H385</f>
        <v>0</v>
      </c>
      <c r="Q385" s="228">
        <v>0</v>
      </c>
      <c r="R385" s="228">
        <f>Q385*H385</f>
        <v>0</v>
      </c>
      <c r="S385" s="228">
        <v>0</v>
      </c>
      <c r="T385" s="229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0" t="s">
        <v>148</v>
      </c>
      <c r="AT385" s="230" t="s">
        <v>155</v>
      </c>
      <c r="AU385" s="230" t="s">
        <v>89</v>
      </c>
      <c r="AY385" s="17" t="s">
        <v>140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7" t="s">
        <v>87</v>
      </c>
      <c r="BK385" s="231">
        <f>ROUND(I385*H385,2)</f>
        <v>0</v>
      </c>
      <c r="BL385" s="17" t="s">
        <v>148</v>
      </c>
      <c r="BM385" s="230" t="s">
        <v>1488</v>
      </c>
    </row>
    <row r="386" s="2" customFormat="1">
      <c r="A386" s="38"/>
      <c r="B386" s="39"/>
      <c r="C386" s="40"/>
      <c r="D386" s="232" t="s">
        <v>150</v>
      </c>
      <c r="E386" s="40"/>
      <c r="F386" s="233" t="s">
        <v>581</v>
      </c>
      <c r="G386" s="40"/>
      <c r="H386" s="40"/>
      <c r="I386" s="234"/>
      <c r="J386" s="40"/>
      <c r="K386" s="40"/>
      <c r="L386" s="44"/>
      <c r="M386" s="235"/>
      <c r="N386" s="236"/>
      <c r="O386" s="91"/>
      <c r="P386" s="91"/>
      <c r="Q386" s="91"/>
      <c r="R386" s="91"/>
      <c r="S386" s="91"/>
      <c r="T386" s="92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150</v>
      </c>
      <c r="AU386" s="17" t="s">
        <v>89</v>
      </c>
    </row>
    <row r="387" s="12" customFormat="1" ht="25.92" customHeight="1">
      <c r="A387" s="12"/>
      <c r="B387" s="202"/>
      <c r="C387" s="203"/>
      <c r="D387" s="204" t="s">
        <v>78</v>
      </c>
      <c r="E387" s="205" t="s">
        <v>1230</v>
      </c>
      <c r="F387" s="205" t="s">
        <v>1231</v>
      </c>
      <c r="G387" s="203"/>
      <c r="H387" s="203"/>
      <c r="I387" s="206"/>
      <c r="J387" s="207">
        <f>BK387</f>
        <v>0</v>
      </c>
      <c r="K387" s="203"/>
      <c r="L387" s="208"/>
      <c r="M387" s="209"/>
      <c r="N387" s="210"/>
      <c r="O387" s="210"/>
      <c r="P387" s="211">
        <f>P388</f>
        <v>0</v>
      </c>
      <c r="Q387" s="210"/>
      <c r="R387" s="211">
        <f>R388</f>
        <v>0.0050393999999999994</v>
      </c>
      <c r="S387" s="210"/>
      <c r="T387" s="212">
        <f>T388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13" t="s">
        <v>89</v>
      </c>
      <c r="AT387" s="214" t="s">
        <v>78</v>
      </c>
      <c r="AU387" s="214" t="s">
        <v>79</v>
      </c>
      <c r="AY387" s="213" t="s">
        <v>140</v>
      </c>
      <c r="BK387" s="215">
        <f>BK388</f>
        <v>0</v>
      </c>
    </row>
    <row r="388" s="12" customFormat="1" ht="22.8" customHeight="1">
      <c r="A388" s="12"/>
      <c r="B388" s="202"/>
      <c r="C388" s="203"/>
      <c r="D388" s="204" t="s">
        <v>78</v>
      </c>
      <c r="E388" s="216" t="s">
        <v>1232</v>
      </c>
      <c r="F388" s="216" t="s">
        <v>1233</v>
      </c>
      <c r="G388" s="203"/>
      <c r="H388" s="203"/>
      <c r="I388" s="206"/>
      <c r="J388" s="217">
        <f>BK388</f>
        <v>0</v>
      </c>
      <c r="K388" s="203"/>
      <c r="L388" s="208"/>
      <c r="M388" s="209"/>
      <c r="N388" s="210"/>
      <c r="O388" s="210"/>
      <c r="P388" s="211">
        <f>SUM(P389:P394)</f>
        <v>0</v>
      </c>
      <c r="Q388" s="210"/>
      <c r="R388" s="211">
        <f>SUM(R389:R394)</f>
        <v>0.0050393999999999994</v>
      </c>
      <c r="S388" s="210"/>
      <c r="T388" s="212">
        <f>SUM(T389:T394)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13" t="s">
        <v>89</v>
      </c>
      <c r="AT388" s="214" t="s">
        <v>78</v>
      </c>
      <c r="AU388" s="214" t="s">
        <v>87</v>
      </c>
      <c r="AY388" s="213" t="s">
        <v>140</v>
      </c>
      <c r="BK388" s="215">
        <f>SUM(BK389:BK394)</f>
        <v>0</v>
      </c>
    </row>
    <row r="389" s="2" customFormat="1" ht="16.5" customHeight="1">
      <c r="A389" s="38"/>
      <c r="B389" s="39"/>
      <c r="C389" s="259" t="s">
        <v>1148</v>
      </c>
      <c r="D389" s="259" t="s">
        <v>155</v>
      </c>
      <c r="E389" s="260" t="s">
        <v>1235</v>
      </c>
      <c r="F389" s="261" t="s">
        <v>1236</v>
      </c>
      <c r="G389" s="262" t="s">
        <v>158</v>
      </c>
      <c r="H389" s="263">
        <v>14.16</v>
      </c>
      <c r="I389" s="264"/>
      <c r="J389" s="265">
        <f>ROUND(I389*H389,2)</f>
        <v>0</v>
      </c>
      <c r="K389" s="261" t="s">
        <v>159</v>
      </c>
      <c r="L389" s="44"/>
      <c r="M389" s="266" t="s">
        <v>1</v>
      </c>
      <c r="N389" s="267" t="s">
        <v>44</v>
      </c>
      <c r="O389" s="91"/>
      <c r="P389" s="228">
        <f>O389*H389</f>
        <v>0</v>
      </c>
      <c r="Q389" s="228">
        <v>4.0000000000000003E-05</v>
      </c>
      <c r="R389" s="228">
        <f>Q389*H389</f>
        <v>0.0005664</v>
      </c>
      <c r="S389" s="228">
        <v>0</v>
      </c>
      <c r="T389" s="229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30" t="s">
        <v>242</v>
      </c>
      <c r="AT389" s="230" t="s">
        <v>155</v>
      </c>
      <c r="AU389" s="230" t="s">
        <v>89</v>
      </c>
      <c r="AY389" s="17" t="s">
        <v>140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7" t="s">
        <v>87</v>
      </c>
      <c r="BK389" s="231">
        <f>ROUND(I389*H389,2)</f>
        <v>0</v>
      </c>
      <c r="BL389" s="17" t="s">
        <v>242</v>
      </c>
      <c r="BM389" s="230" t="s">
        <v>1489</v>
      </c>
    </row>
    <row r="390" s="2" customFormat="1">
      <c r="A390" s="38"/>
      <c r="B390" s="39"/>
      <c r="C390" s="40"/>
      <c r="D390" s="232" t="s">
        <v>150</v>
      </c>
      <c r="E390" s="40"/>
      <c r="F390" s="233" t="s">
        <v>1238</v>
      </c>
      <c r="G390" s="40"/>
      <c r="H390" s="40"/>
      <c r="I390" s="234"/>
      <c r="J390" s="40"/>
      <c r="K390" s="40"/>
      <c r="L390" s="44"/>
      <c r="M390" s="235"/>
      <c r="N390" s="236"/>
      <c r="O390" s="91"/>
      <c r="P390" s="91"/>
      <c r="Q390" s="91"/>
      <c r="R390" s="91"/>
      <c r="S390" s="91"/>
      <c r="T390" s="92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150</v>
      </c>
      <c r="AU390" s="17" t="s">
        <v>89</v>
      </c>
    </row>
    <row r="391" s="13" customFormat="1">
      <c r="A391" s="13"/>
      <c r="B391" s="237"/>
      <c r="C391" s="238"/>
      <c r="D391" s="232" t="s">
        <v>151</v>
      </c>
      <c r="E391" s="239" t="s">
        <v>1</v>
      </c>
      <c r="F391" s="240" t="s">
        <v>1490</v>
      </c>
      <c r="G391" s="238"/>
      <c r="H391" s="241">
        <v>14.16</v>
      </c>
      <c r="I391" s="242"/>
      <c r="J391" s="238"/>
      <c r="K391" s="238"/>
      <c r="L391" s="243"/>
      <c r="M391" s="244"/>
      <c r="N391" s="245"/>
      <c r="O391" s="245"/>
      <c r="P391" s="245"/>
      <c r="Q391" s="245"/>
      <c r="R391" s="245"/>
      <c r="S391" s="245"/>
      <c r="T391" s="24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7" t="s">
        <v>151</v>
      </c>
      <c r="AU391" s="247" t="s">
        <v>89</v>
      </c>
      <c r="AV391" s="13" t="s">
        <v>89</v>
      </c>
      <c r="AW391" s="13" t="s">
        <v>33</v>
      </c>
      <c r="AX391" s="13" t="s">
        <v>87</v>
      </c>
      <c r="AY391" s="247" t="s">
        <v>140</v>
      </c>
    </row>
    <row r="392" s="2" customFormat="1" ht="16.5" customHeight="1">
      <c r="A392" s="38"/>
      <c r="B392" s="39"/>
      <c r="C392" s="218" t="s">
        <v>1150</v>
      </c>
      <c r="D392" s="218" t="s">
        <v>142</v>
      </c>
      <c r="E392" s="219" t="s">
        <v>1240</v>
      </c>
      <c r="F392" s="220" t="s">
        <v>1241</v>
      </c>
      <c r="G392" s="221" t="s">
        <v>158</v>
      </c>
      <c r="H392" s="222">
        <v>14.91</v>
      </c>
      <c r="I392" s="223"/>
      <c r="J392" s="224">
        <f>ROUND(I392*H392,2)</f>
        <v>0</v>
      </c>
      <c r="K392" s="220" t="s">
        <v>159</v>
      </c>
      <c r="L392" s="225"/>
      <c r="M392" s="226" t="s">
        <v>1</v>
      </c>
      <c r="N392" s="227" t="s">
        <v>44</v>
      </c>
      <c r="O392" s="91"/>
      <c r="P392" s="228">
        <f>O392*H392</f>
        <v>0</v>
      </c>
      <c r="Q392" s="228">
        <v>0.00029999999999999997</v>
      </c>
      <c r="R392" s="228">
        <f>Q392*H392</f>
        <v>0.0044729999999999995</v>
      </c>
      <c r="S392" s="228">
        <v>0</v>
      </c>
      <c r="T392" s="229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30" t="s">
        <v>339</v>
      </c>
      <c r="AT392" s="230" t="s">
        <v>142</v>
      </c>
      <c r="AU392" s="230" t="s">
        <v>89</v>
      </c>
      <c r="AY392" s="17" t="s">
        <v>140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7" t="s">
        <v>87</v>
      </c>
      <c r="BK392" s="231">
        <f>ROUND(I392*H392,2)</f>
        <v>0</v>
      </c>
      <c r="BL392" s="17" t="s">
        <v>242</v>
      </c>
      <c r="BM392" s="230" t="s">
        <v>1491</v>
      </c>
    </row>
    <row r="393" s="2" customFormat="1">
      <c r="A393" s="38"/>
      <c r="B393" s="39"/>
      <c r="C393" s="40"/>
      <c r="D393" s="232" t="s">
        <v>150</v>
      </c>
      <c r="E393" s="40"/>
      <c r="F393" s="233" t="s">
        <v>1241</v>
      </c>
      <c r="G393" s="40"/>
      <c r="H393" s="40"/>
      <c r="I393" s="234"/>
      <c r="J393" s="40"/>
      <c r="K393" s="40"/>
      <c r="L393" s="44"/>
      <c r="M393" s="235"/>
      <c r="N393" s="236"/>
      <c r="O393" s="91"/>
      <c r="P393" s="91"/>
      <c r="Q393" s="91"/>
      <c r="R393" s="91"/>
      <c r="S393" s="91"/>
      <c r="T393" s="92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150</v>
      </c>
      <c r="AU393" s="17" t="s">
        <v>89</v>
      </c>
    </row>
    <row r="394" s="13" customFormat="1">
      <c r="A394" s="13"/>
      <c r="B394" s="237"/>
      <c r="C394" s="238"/>
      <c r="D394" s="232" t="s">
        <v>151</v>
      </c>
      <c r="E394" s="239" t="s">
        <v>1</v>
      </c>
      <c r="F394" s="240" t="s">
        <v>1492</v>
      </c>
      <c r="G394" s="238"/>
      <c r="H394" s="241">
        <v>14.91</v>
      </c>
      <c r="I394" s="242"/>
      <c r="J394" s="238"/>
      <c r="K394" s="238"/>
      <c r="L394" s="243"/>
      <c r="M394" s="244"/>
      <c r="N394" s="245"/>
      <c r="O394" s="245"/>
      <c r="P394" s="245"/>
      <c r="Q394" s="245"/>
      <c r="R394" s="245"/>
      <c r="S394" s="245"/>
      <c r="T394" s="24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7" t="s">
        <v>151</v>
      </c>
      <c r="AU394" s="247" t="s">
        <v>89</v>
      </c>
      <c r="AV394" s="13" t="s">
        <v>89</v>
      </c>
      <c r="AW394" s="13" t="s">
        <v>33</v>
      </c>
      <c r="AX394" s="13" t="s">
        <v>87</v>
      </c>
      <c r="AY394" s="247" t="s">
        <v>140</v>
      </c>
    </row>
    <row r="395" s="12" customFormat="1" ht="25.92" customHeight="1">
      <c r="A395" s="12"/>
      <c r="B395" s="202"/>
      <c r="C395" s="203"/>
      <c r="D395" s="204" t="s">
        <v>78</v>
      </c>
      <c r="E395" s="205" t="s">
        <v>142</v>
      </c>
      <c r="F395" s="205" t="s">
        <v>582</v>
      </c>
      <c r="G395" s="203"/>
      <c r="H395" s="203"/>
      <c r="I395" s="206"/>
      <c r="J395" s="207">
        <f>BK395</f>
        <v>0</v>
      </c>
      <c r="K395" s="203"/>
      <c r="L395" s="208"/>
      <c r="M395" s="209"/>
      <c r="N395" s="210"/>
      <c r="O395" s="210"/>
      <c r="P395" s="211">
        <f>P396</f>
        <v>0</v>
      </c>
      <c r="Q395" s="210"/>
      <c r="R395" s="211">
        <f>R396</f>
        <v>0.05625900000000001</v>
      </c>
      <c r="S395" s="210"/>
      <c r="T395" s="212">
        <f>T396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3" t="s">
        <v>163</v>
      </c>
      <c r="AT395" s="214" t="s">
        <v>78</v>
      </c>
      <c r="AU395" s="214" t="s">
        <v>79</v>
      </c>
      <c r="AY395" s="213" t="s">
        <v>140</v>
      </c>
      <c r="BK395" s="215">
        <f>BK396</f>
        <v>0</v>
      </c>
    </row>
    <row r="396" s="12" customFormat="1" ht="22.8" customHeight="1">
      <c r="A396" s="12"/>
      <c r="B396" s="202"/>
      <c r="C396" s="203"/>
      <c r="D396" s="204" t="s">
        <v>78</v>
      </c>
      <c r="E396" s="216" t="s">
        <v>583</v>
      </c>
      <c r="F396" s="216" t="s">
        <v>584</v>
      </c>
      <c r="G396" s="203"/>
      <c r="H396" s="203"/>
      <c r="I396" s="206"/>
      <c r="J396" s="217">
        <f>BK396</f>
        <v>0</v>
      </c>
      <c r="K396" s="203"/>
      <c r="L396" s="208"/>
      <c r="M396" s="209"/>
      <c r="N396" s="210"/>
      <c r="O396" s="210"/>
      <c r="P396" s="211">
        <f>SUM(P397:P402)</f>
        <v>0</v>
      </c>
      <c r="Q396" s="210"/>
      <c r="R396" s="211">
        <f>SUM(R397:R402)</f>
        <v>0.05625900000000001</v>
      </c>
      <c r="S396" s="210"/>
      <c r="T396" s="212">
        <f>SUM(T397:T402)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13" t="s">
        <v>163</v>
      </c>
      <c r="AT396" s="214" t="s">
        <v>78</v>
      </c>
      <c r="AU396" s="214" t="s">
        <v>87</v>
      </c>
      <c r="AY396" s="213" t="s">
        <v>140</v>
      </c>
      <c r="BK396" s="215">
        <f>SUM(BK397:BK402)</f>
        <v>0</v>
      </c>
    </row>
    <row r="397" s="2" customFormat="1" ht="16.5" customHeight="1">
      <c r="A397" s="38"/>
      <c r="B397" s="39"/>
      <c r="C397" s="218" t="s">
        <v>1153</v>
      </c>
      <c r="D397" s="218" t="s">
        <v>142</v>
      </c>
      <c r="E397" s="219" t="s">
        <v>586</v>
      </c>
      <c r="F397" s="220" t="s">
        <v>587</v>
      </c>
      <c r="G397" s="221" t="s">
        <v>183</v>
      </c>
      <c r="H397" s="222">
        <v>296.10000000000002</v>
      </c>
      <c r="I397" s="223"/>
      <c r="J397" s="224">
        <f>ROUND(I397*H397,2)</f>
        <v>0</v>
      </c>
      <c r="K397" s="220" t="s">
        <v>1</v>
      </c>
      <c r="L397" s="225"/>
      <c r="M397" s="226" t="s">
        <v>1</v>
      </c>
      <c r="N397" s="227" t="s">
        <v>44</v>
      </c>
      <c r="O397" s="91"/>
      <c r="P397" s="228">
        <f>O397*H397</f>
        <v>0</v>
      </c>
      <c r="Q397" s="228">
        <v>0.00019000000000000001</v>
      </c>
      <c r="R397" s="228">
        <f>Q397*H397</f>
        <v>0.05625900000000001</v>
      </c>
      <c r="S397" s="228">
        <v>0</v>
      </c>
      <c r="T397" s="229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30" t="s">
        <v>588</v>
      </c>
      <c r="AT397" s="230" t="s">
        <v>142</v>
      </c>
      <c r="AU397" s="230" t="s">
        <v>89</v>
      </c>
      <c r="AY397" s="17" t="s">
        <v>140</v>
      </c>
      <c r="BE397" s="231">
        <f>IF(N397="základní",J397,0)</f>
        <v>0</v>
      </c>
      <c r="BF397" s="231">
        <f>IF(N397="snížená",J397,0)</f>
        <v>0</v>
      </c>
      <c r="BG397" s="231">
        <f>IF(N397="zákl. přenesená",J397,0)</f>
        <v>0</v>
      </c>
      <c r="BH397" s="231">
        <f>IF(N397="sníž. přenesená",J397,0)</f>
        <v>0</v>
      </c>
      <c r="BI397" s="231">
        <f>IF(N397="nulová",J397,0)</f>
        <v>0</v>
      </c>
      <c r="BJ397" s="17" t="s">
        <v>87</v>
      </c>
      <c r="BK397" s="231">
        <f>ROUND(I397*H397,2)</f>
        <v>0</v>
      </c>
      <c r="BL397" s="17" t="s">
        <v>588</v>
      </c>
      <c r="BM397" s="230" t="s">
        <v>1493</v>
      </c>
    </row>
    <row r="398" s="2" customFormat="1">
      <c r="A398" s="38"/>
      <c r="B398" s="39"/>
      <c r="C398" s="40"/>
      <c r="D398" s="232" t="s">
        <v>150</v>
      </c>
      <c r="E398" s="40"/>
      <c r="F398" s="233" t="s">
        <v>587</v>
      </c>
      <c r="G398" s="40"/>
      <c r="H398" s="40"/>
      <c r="I398" s="234"/>
      <c r="J398" s="40"/>
      <c r="K398" s="40"/>
      <c r="L398" s="44"/>
      <c r="M398" s="235"/>
      <c r="N398" s="236"/>
      <c r="O398" s="91"/>
      <c r="P398" s="91"/>
      <c r="Q398" s="91"/>
      <c r="R398" s="91"/>
      <c r="S398" s="91"/>
      <c r="T398" s="92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150</v>
      </c>
      <c r="AU398" s="17" t="s">
        <v>89</v>
      </c>
    </row>
    <row r="399" s="13" customFormat="1">
      <c r="A399" s="13"/>
      <c r="B399" s="237"/>
      <c r="C399" s="238"/>
      <c r="D399" s="232" t="s">
        <v>151</v>
      </c>
      <c r="E399" s="239" t="s">
        <v>1</v>
      </c>
      <c r="F399" s="240" t="s">
        <v>1494</v>
      </c>
      <c r="G399" s="238"/>
      <c r="H399" s="241">
        <v>296.10000000000002</v>
      </c>
      <c r="I399" s="242"/>
      <c r="J399" s="238"/>
      <c r="K399" s="238"/>
      <c r="L399" s="243"/>
      <c r="M399" s="244"/>
      <c r="N399" s="245"/>
      <c r="O399" s="245"/>
      <c r="P399" s="245"/>
      <c r="Q399" s="245"/>
      <c r="R399" s="245"/>
      <c r="S399" s="245"/>
      <c r="T399" s="246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7" t="s">
        <v>151</v>
      </c>
      <c r="AU399" s="247" t="s">
        <v>89</v>
      </c>
      <c r="AV399" s="13" t="s">
        <v>89</v>
      </c>
      <c r="AW399" s="13" t="s">
        <v>33</v>
      </c>
      <c r="AX399" s="13" t="s">
        <v>87</v>
      </c>
      <c r="AY399" s="247" t="s">
        <v>140</v>
      </c>
    </row>
    <row r="400" s="2" customFormat="1" ht="16.5" customHeight="1">
      <c r="A400" s="38"/>
      <c r="B400" s="39"/>
      <c r="C400" s="259" t="s">
        <v>1159</v>
      </c>
      <c r="D400" s="259" t="s">
        <v>155</v>
      </c>
      <c r="E400" s="260" t="s">
        <v>592</v>
      </c>
      <c r="F400" s="261" t="s">
        <v>593</v>
      </c>
      <c r="G400" s="262" t="s">
        <v>183</v>
      </c>
      <c r="H400" s="263">
        <v>282</v>
      </c>
      <c r="I400" s="264"/>
      <c r="J400" s="265">
        <f>ROUND(I400*H400,2)</f>
        <v>0</v>
      </c>
      <c r="K400" s="261" t="s">
        <v>146</v>
      </c>
      <c r="L400" s="44"/>
      <c r="M400" s="266" t="s">
        <v>1</v>
      </c>
      <c r="N400" s="267" t="s">
        <v>44</v>
      </c>
      <c r="O400" s="91"/>
      <c r="P400" s="228">
        <f>O400*H400</f>
        <v>0</v>
      </c>
      <c r="Q400" s="228">
        <v>0</v>
      </c>
      <c r="R400" s="228">
        <f>Q400*H400</f>
        <v>0</v>
      </c>
      <c r="S400" s="228">
        <v>0</v>
      </c>
      <c r="T400" s="229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30" t="s">
        <v>514</v>
      </c>
      <c r="AT400" s="230" t="s">
        <v>155</v>
      </c>
      <c r="AU400" s="230" t="s">
        <v>89</v>
      </c>
      <c r="AY400" s="17" t="s">
        <v>140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17" t="s">
        <v>87</v>
      </c>
      <c r="BK400" s="231">
        <f>ROUND(I400*H400,2)</f>
        <v>0</v>
      </c>
      <c r="BL400" s="17" t="s">
        <v>514</v>
      </c>
      <c r="BM400" s="230" t="s">
        <v>1495</v>
      </c>
    </row>
    <row r="401" s="2" customFormat="1">
      <c r="A401" s="38"/>
      <c r="B401" s="39"/>
      <c r="C401" s="40"/>
      <c r="D401" s="232" t="s">
        <v>150</v>
      </c>
      <c r="E401" s="40"/>
      <c r="F401" s="233" t="s">
        <v>595</v>
      </c>
      <c r="G401" s="40"/>
      <c r="H401" s="40"/>
      <c r="I401" s="234"/>
      <c r="J401" s="40"/>
      <c r="K401" s="40"/>
      <c r="L401" s="44"/>
      <c r="M401" s="235"/>
      <c r="N401" s="236"/>
      <c r="O401" s="91"/>
      <c r="P401" s="91"/>
      <c r="Q401" s="91"/>
      <c r="R401" s="91"/>
      <c r="S401" s="91"/>
      <c r="T401" s="92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150</v>
      </c>
      <c r="AU401" s="17" t="s">
        <v>89</v>
      </c>
    </row>
    <row r="402" s="13" customFormat="1">
      <c r="A402" s="13"/>
      <c r="B402" s="237"/>
      <c r="C402" s="238"/>
      <c r="D402" s="232" t="s">
        <v>151</v>
      </c>
      <c r="E402" s="239" t="s">
        <v>1</v>
      </c>
      <c r="F402" s="240" t="s">
        <v>1496</v>
      </c>
      <c r="G402" s="238"/>
      <c r="H402" s="241">
        <v>282</v>
      </c>
      <c r="I402" s="242"/>
      <c r="J402" s="238"/>
      <c r="K402" s="238"/>
      <c r="L402" s="243"/>
      <c r="M402" s="244"/>
      <c r="N402" s="245"/>
      <c r="O402" s="245"/>
      <c r="P402" s="245"/>
      <c r="Q402" s="245"/>
      <c r="R402" s="245"/>
      <c r="S402" s="245"/>
      <c r="T402" s="246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7" t="s">
        <v>151</v>
      </c>
      <c r="AU402" s="247" t="s">
        <v>89</v>
      </c>
      <c r="AV402" s="13" t="s">
        <v>89</v>
      </c>
      <c r="AW402" s="13" t="s">
        <v>33</v>
      </c>
      <c r="AX402" s="13" t="s">
        <v>87</v>
      </c>
      <c r="AY402" s="247" t="s">
        <v>140</v>
      </c>
    </row>
    <row r="403" s="12" customFormat="1" ht="25.92" customHeight="1">
      <c r="A403" s="12"/>
      <c r="B403" s="202"/>
      <c r="C403" s="203"/>
      <c r="D403" s="204" t="s">
        <v>78</v>
      </c>
      <c r="E403" s="205" t="s">
        <v>104</v>
      </c>
      <c r="F403" s="205" t="s">
        <v>598</v>
      </c>
      <c r="G403" s="203"/>
      <c r="H403" s="203"/>
      <c r="I403" s="206"/>
      <c r="J403" s="207">
        <f>BK403</f>
        <v>0</v>
      </c>
      <c r="K403" s="203"/>
      <c r="L403" s="208"/>
      <c r="M403" s="209"/>
      <c r="N403" s="210"/>
      <c r="O403" s="210"/>
      <c r="P403" s="211">
        <f>P404</f>
        <v>0</v>
      </c>
      <c r="Q403" s="210"/>
      <c r="R403" s="211">
        <f>R404</f>
        <v>0</v>
      </c>
      <c r="S403" s="210"/>
      <c r="T403" s="212">
        <f>T404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13" t="s">
        <v>174</v>
      </c>
      <c r="AT403" s="214" t="s">
        <v>78</v>
      </c>
      <c r="AU403" s="214" t="s">
        <v>79</v>
      </c>
      <c r="AY403" s="213" t="s">
        <v>140</v>
      </c>
      <c r="BK403" s="215">
        <f>BK404</f>
        <v>0</v>
      </c>
    </row>
    <row r="404" s="12" customFormat="1" ht="22.8" customHeight="1">
      <c r="A404" s="12"/>
      <c r="B404" s="202"/>
      <c r="C404" s="203"/>
      <c r="D404" s="204" t="s">
        <v>78</v>
      </c>
      <c r="E404" s="216" t="s">
        <v>599</v>
      </c>
      <c r="F404" s="216" t="s">
        <v>600</v>
      </c>
      <c r="G404" s="203"/>
      <c r="H404" s="203"/>
      <c r="I404" s="206"/>
      <c r="J404" s="217">
        <f>BK404</f>
        <v>0</v>
      </c>
      <c r="K404" s="203"/>
      <c r="L404" s="208"/>
      <c r="M404" s="209"/>
      <c r="N404" s="210"/>
      <c r="O404" s="210"/>
      <c r="P404" s="211">
        <f>SUM(P405:P406)</f>
        <v>0</v>
      </c>
      <c r="Q404" s="210"/>
      <c r="R404" s="211">
        <f>SUM(R405:R406)</f>
        <v>0</v>
      </c>
      <c r="S404" s="210"/>
      <c r="T404" s="212">
        <f>SUM(T405:T406)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13" t="s">
        <v>174</v>
      </c>
      <c r="AT404" s="214" t="s">
        <v>78</v>
      </c>
      <c r="AU404" s="214" t="s">
        <v>87</v>
      </c>
      <c r="AY404" s="213" t="s">
        <v>140</v>
      </c>
      <c r="BK404" s="215">
        <f>SUM(BK405:BK406)</f>
        <v>0</v>
      </c>
    </row>
    <row r="405" s="2" customFormat="1" ht="16.5" customHeight="1">
      <c r="A405" s="38"/>
      <c r="B405" s="39"/>
      <c r="C405" s="259" t="s">
        <v>1164</v>
      </c>
      <c r="D405" s="259" t="s">
        <v>155</v>
      </c>
      <c r="E405" s="260" t="s">
        <v>602</v>
      </c>
      <c r="F405" s="261" t="s">
        <v>603</v>
      </c>
      <c r="G405" s="262" t="s">
        <v>604</v>
      </c>
      <c r="H405" s="263">
        <v>4</v>
      </c>
      <c r="I405" s="264"/>
      <c r="J405" s="265">
        <f>ROUND(I405*H405,2)</f>
        <v>0</v>
      </c>
      <c r="K405" s="261" t="s">
        <v>146</v>
      </c>
      <c r="L405" s="44"/>
      <c r="M405" s="266" t="s">
        <v>1</v>
      </c>
      <c r="N405" s="267" t="s">
        <v>44</v>
      </c>
      <c r="O405" s="91"/>
      <c r="P405" s="228">
        <f>O405*H405</f>
        <v>0</v>
      </c>
      <c r="Q405" s="228">
        <v>0</v>
      </c>
      <c r="R405" s="228">
        <f>Q405*H405</f>
        <v>0</v>
      </c>
      <c r="S405" s="228">
        <v>0</v>
      </c>
      <c r="T405" s="229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30" t="s">
        <v>605</v>
      </c>
      <c r="AT405" s="230" t="s">
        <v>155</v>
      </c>
      <c r="AU405" s="230" t="s">
        <v>89</v>
      </c>
      <c r="AY405" s="17" t="s">
        <v>140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7" t="s">
        <v>87</v>
      </c>
      <c r="BK405" s="231">
        <f>ROUND(I405*H405,2)</f>
        <v>0</v>
      </c>
      <c r="BL405" s="17" t="s">
        <v>605</v>
      </c>
      <c r="BM405" s="230" t="s">
        <v>1497</v>
      </c>
    </row>
    <row r="406" s="2" customFormat="1">
      <c r="A406" s="38"/>
      <c r="B406" s="39"/>
      <c r="C406" s="40"/>
      <c r="D406" s="232" t="s">
        <v>150</v>
      </c>
      <c r="E406" s="40"/>
      <c r="F406" s="233" t="s">
        <v>603</v>
      </c>
      <c r="G406" s="40"/>
      <c r="H406" s="40"/>
      <c r="I406" s="234"/>
      <c r="J406" s="40"/>
      <c r="K406" s="40"/>
      <c r="L406" s="44"/>
      <c r="M406" s="281"/>
      <c r="N406" s="282"/>
      <c r="O406" s="283"/>
      <c r="P406" s="283"/>
      <c r="Q406" s="283"/>
      <c r="R406" s="283"/>
      <c r="S406" s="283"/>
      <c r="T406" s="284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150</v>
      </c>
      <c r="AU406" s="17" t="s">
        <v>89</v>
      </c>
    </row>
    <row r="407" s="2" customFormat="1" ht="6.96" customHeight="1">
      <c r="A407" s="38"/>
      <c r="B407" s="66"/>
      <c r="C407" s="67"/>
      <c r="D407" s="67"/>
      <c r="E407" s="67"/>
      <c r="F407" s="67"/>
      <c r="G407" s="67"/>
      <c r="H407" s="67"/>
      <c r="I407" s="67"/>
      <c r="J407" s="67"/>
      <c r="K407" s="67"/>
      <c r="L407" s="44"/>
      <c r="M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</row>
  </sheetData>
  <sheetProtection sheet="1" autoFilter="0" formatColumns="0" formatRows="0" objects="1" scenarios="1" spinCount="100000" saltValue="tg154wZglooB7+IKlAr6uxveEjCFUcdNY8I7OxhFjdhsGTpEC3ZUvQrSGPc1oCsM6zi/Biu/ULkxWv8patgssg==" hashValue="xjazX0Gs9a3OFt74tiraPVF+VeOzqB5OoZTDLmUKOxnwBpiI4aocTfVhQa4ljZ5UD3Ayx0o5UzrykiIKLnfUiw==" algorithmName="SHA-512" password="CC35"/>
  <autoFilter ref="C130:K406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106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Rozšíření parkovacích míst mezi bytovými domy ul. Vinohradská, Litvínov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1498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19. 1. 2021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ROUND((SUM(BE126:BE293)),  2)</f>
        <v>0</v>
      </c>
      <c r="G33" s="38"/>
      <c r="H33" s="38"/>
      <c r="I33" s="155">
        <v>0.20999999999999999</v>
      </c>
      <c r="J33" s="154">
        <f>ROUND(((SUM(BE126:BE293))*I33),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ROUND((SUM(BF126:BF293)),  2)</f>
        <v>0</v>
      </c>
      <c r="G34" s="38"/>
      <c r="H34" s="38"/>
      <c r="I34" s="155">
        <v>0.14999999999999999</v>
      </c>
      <c r="J34" s="154">
        <f>ROUND(((SUM(BF126:BF293))*I34),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ROUND((SUM(BG126:BG293)),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ROUND((SUM(BH126:BH293)),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ROUND((SUM(BI126:BI293)),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Rozšíření parkovacích míst mezi bytovými domy ul. Vinohradská, Litvínov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A-A4 - Osvětlení pozemní 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město Litvínov</v>
      </c>
      <c r="G89" s="40"/>
      <c r="H89" s="40"/>
      <c r="I89" s="32" t="s">
        <v>22</v>
      </c>
      <c r="J89" s="79" t="str">
        <f>IF(J12="","",J12)</f>
        <v>19. 1. 2021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Litvínov, Náměstí Míru 11, 43601 Litvínov</v>
      </c>
      <c r="G91" s="40"/>
      <c r="H91" s="40"/>
      <c r="I91" s="32" t="s">
        <v>31</v>
      </c>
      <c r="J91" s="36" t="str">
        <f>E21</f>
        <v xml:space="preserve">Ing. Ota Vettermann ČKAIT  0402018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110</v>
      </c>
      <c r="D94" s="176"/>
      <c r="E94" s="176"/>
      <c r="F94" s="176"/>
      <c r="G94" s="176"/>
      <c r="H94" s="176"/>
      <c r="I94" s="176"/>
      <c r="J94" s="177" t="s">
        <v>111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112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113</v>
      </c>
    </row>
    <row r="97" s="9" customFormat="1" ht="24.96" customHeight="1">
      <c r="A97" s="9"/>
      <c r="B97" s="179"/>
      <c r="C97" s="180"/>
      <c r="D97" s="181" t="s">
        <v>114</v>
      </c>
      <c r="E97" s="182"/>
      <c r="F97" s="182"/>
      <c r="G97" s="182"/>
      <c r="H97" s="182"/>
      <c r="I97" s="182"/>
      <c r="J97" s="183">
        <f>J127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115</v>
      </c>
      <c r="E98" s="188"/>
      <c r="F98" s="188"/>
      <c r="G98" s="188"/>
      <c r="H98" s="188"/>
      <c r="I98" s="188"/>
      <c r="J98" s="189">
        <f>J128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116</v>
      </c>
      <c r="E99" s="188"/>
      <c r="F99" s="188"/>
      <c r="G99" s="188"/>
      <c r="H99" s="188"/>
      <c r="I99" s="188"/>
      <c r="J99" s="189">
        <f>J186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895</v>
      </c>
      <c r="E100" s="188"/>
      <c r="F100" s="188"/>
      <c r="G100" s="188"/>
      <c r="H100" s="188"/>
      <c r="I100" s="188"/>
      <c r="J100" s="189">
        <f>J193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117</v>
      </c>
      <c r="E101" s="188"/>
      <c r="F101" s="188"/>
      <c r="G101" s="188"/>
      <c r="H101" s="188"/>
      <c r="I101" s="188"/>
      <c r="J101" s="189">
        <f>J202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118</v>
      </c>
      <c r="E102" s="188"/>
      <c r="F102" s="188"/>
      <c r="G102" s="188"/>
      <c r="H102" s="188"/>
      <c r="I102" s="188"/>
      <c r="J102" s="189">
        <f>J212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121</v>
      </c>
      <c r="E103" s="182"/>
      <c r="F103" s="182"/>
      <c r="G103" s="182"/>
      <c r="H103" s="182"/>
      <c r="I103" s="182"/>
      <c r="J103" s="183">
        <f>J219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1499</v>
      </c>
      <c r="E104" s="188"/>
      <c r="F104" s="188"/>
      <c r="G104" s="188"/>
      <c r="H104" s="188"/>
      <c r="I104" s="188"/>
      <c r="J104" s="189">
        <f>J220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9"/>
      <c r="C105" s="180"/>
      <c r="D105" s="181" t="s">
        <v>123</v>
      </c>
      <c r="E105" s="182"/>
      <c r="F105" s="182"/>
      <c r="G105" s="182"/>
      <c r="H105" s="182"/>
      <c r="I105" s="182"/>
      <c r="J105" s="183">
        <f>J290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124</v>
      </c>
      <c r="E106" s="188"/>
      <c r="F106" s="188"/>
      <c r="G106" s="188"/>
      <c r="H106" s="188"/>
      <c r="I106" s="188"/>
      <c r="J106" s="189">
        <f>J291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125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74" t="str">
        <f>E7</f>
        <v>Rozšíření parkovacích míst mezi bytovými domy ul. Vinohradská, Litvínov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107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A-A4 - Osvětlení pozemní komunikace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>město Litvínov</v>
      </c>
      <c r="G120" s="40"/>
      <c r="H120" s="40"/>
      <c r="I120" s="32" t="s">
        <v>22</v>
      </c>
      <c r="J120" s="79" t="str">
        <f>IF(J12="","",J12)</f>
        <v>19. 1. 2021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24</v>
      </c>
      <c r="D122" s="40"/>
      <c r="E122" s="40"/>
      <c r="F122" s="27" t="str">
        <f>E15</f>
        <v>Město Litvínov, Náměstí Míru 11, 43601 Litvínov</v>
      </c>
      <c r="G122" s="40"/>
      <c r="H122" s="40"/>
      <c r="I122" s="32" t="s">
        <v>31</v>
      </c>
      <c r="J122" s="36" t="str">
        <f>E21</f>
        <v xml:space="preserve">Ing. Ota Vettermann ČKAIT  0402018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29</v>
      </c>
      <c r="D123" s="40"/>
      <c r="E123" s="40"/>
      <c r="F123" s="27" t="str">
        <f>IF(E18="","",E18)</f>
        <v>Vyplň údaj</v>
      </c>
      <c r="G123" s="40"/>
      <c r="H123" s="40"/>
      <c r="I123" s="32" t="s">
        <v>34</v>
      </c>
      <c r="J123" s="36" t="str">
        <f>E24</f>
        <v>MESSOR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1"/>
      <c r="B125" s="192"/>
      <c r="C125" s="193" t="s">
        <v>126</v>
      </c>
      <c r="D125" s="194" t="s">
        <v>64</v>
      </c>
      <c r="E125" s="194" t="s">
        <v>60</v>
      </c>
      <c r="F125" s="194" t="s">
        <v>61</v>
      </c>
      <c r="G125" s="194" t="s">
        <v>127</v>
      </c>
      <c r="H125" s="194" t="s">
        <v>128</v>
      </c>
      <c r="I125" s="194" t="s">
        <v>129</v>
      </c>
      <c r="J125" s="194" t="s">
        <v>111</v>
      </c>
      <c r="K125" s="195" t="s">
        <v>130</v>
      </c>
      <c r="L125" s="196"/>
      <c r="M125" s="100" t="s">
        <v>1</v>
      </c>
      <c r="N125" s="101" t="s">
        <v>43</v>
      </c>
      <c r="O125" s="101" t="s">
        <v>131</v>
      </c>
      <c r="P125" s="101" t="s">
        <v>132</v>
      </c>
      <c r="Q125" s="101" t="s">
        <v>133</v>
      </c>
      <c r="R125" s="101" t="s">
        <v>134</v>
      </c>
      <c r="S125" s="101" t="s">
        <v>135</v>
      </c>
      <c r="T125" s="102" t="s">
        <v>136</v>
      </c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</row>
    <row r="126" s="2" customFormat="1" ht="22.8" customHeight="1">
      <c r="A126" s="38"/>
      <c r="B126" s="39"/>
      <c r="C126" s="107" t="s">
        <v>137</v>
      </c>
      <c r="D126" s="40"/>
      <c r="E126" s="40"/>
      <c r="F126" s="40"/>
      <c r="G126" s="40"/>
      <c r="H126" s="40"/>
      <c r="I126" s="40"/>
      <c r="J126" s="197">
        <f>BK126</f>
        <v>0</v>
      </c>
      <c r="K126" s="40"/>
      <c r="L126" s="44"/>
      <c r="M126" s="103"/>
      <c r="N126" s="198"/>
      <c r="O126" s="104"/>
      <c r="P126" s="199">
        <f>P127+P219+P290</f>
        <v>0</v>
      </c>
      <c r="Q126" s="104"/>
      <c r="R126" s="199">
        <f>R127+R219+R290</f>
        <v>114.65760068</v>
      </c>
      <c r="S126" s="104"/>
      <c r="T126" s="200">
        <f>T127+T219+T290</f>
        <v>1.7550000000000001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78</v>
      </c>
      <c r="AU126" s="17" t="s">
        <v>113</v>
      </c>
      <c r="BK126" s="201">
        <f>BK127+BK219+BK290</f>
        <v>0</v>
      </c>
    </row>
    <row r="127" s="12" customFormat="1" ht="25.92" customHeight="1">
      <c r="A127" s="12"/>
      <c r="B127" s="202"/>
      <c r="C127" s="203"/>
      <c r="D127" s="204" t="s">
        <v>78</v>
      </c>
      <c r="E127" s="205" t="s">
        <v>138</v>
      </c>
      <c r="F127" s="205" t="s">
        <v>139</v>
      </c>
      <c r="G127" s="203"/>
      <c r="H127" s="203"/>
      <c r="I127" s="206"/>
      <c r="J127" s="207">
        <f>BK127</f>
        <v>0</v>
      </c>
      <c r="K127" s="203"/>
      <c r="L127" s="208"/>
      <c r="M127" s="209"/>
      <c r="N127" s="210"/>
      <c r="O127" s="210"/>
      <c r="P127" s="211">
        <f>P128+P186+P193+P202+P212</f>
        <v>0</v>
      </c>
      <c r="Q127" s="210"/>
      <c r="R127" s="211">
        <f>R128+R186+R193+R202+R212</f>
        <v>111.44497418</v>
      </c>
      <c r="S127" s="210"/>
      <c r="T127" s="212">
        <f>T128+T186+T193+T202+T212</f>
        <v>1.7550000000000001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87</v>
      </c>
      <c r="AT127" s="214" t="s">
        <v>78</v>
      </c>
      <c r="AU127" s="214" t="s">
        <v>79</v>
      </c>
      <c r="AY127" s="213" t="s">
        <v>140</v>
      </c>
      <c r="BK127" s="215">
        <f>BK128+BK186+BK193+BK202+BK212</f>
        <v>0</v>
      </c>
    </row>
    <row r="128" s="12" customFormat="1" ht="22.8" customHeight="1">
      <c r="A128" s="12"/>
      <c r="B128" s="202"/>
      <c r="C128" s="203"/>
      <c r="D128" s="204" t="s">
        <v>78</v>
      </c>
      <c r="E128" s="216" t="s">
        <v>87</v>
      </c>
      <c r="F128" s="216" t="s">
        <v>141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SUM(P129:P185)</f>
        <v>0</v>
      </c>
      <c r="Q128" s="210"/>
      <c r="R128" s="211">
        <f>SUM(R129:R185)</f>
        <v>97.698475999999985</v>
      </c>
      <c r="S128" s="210"/>
      <c r="T128" s="212">
        <f>SUM(T129:T185)</f>
        <v>1.7550000000000001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87</v>
      </c>
      <c r="AT128" s="214" t="s">
        <v>78</v>
      </c>
      <c r="AU128" s="214" t="s">
        <v>87</v>
      </c>
      <c r="AY128" s="213" t="s">
        <v>140</v>
      </c>
      <c r="BK128" s="215">
        <f>SUM(BK129:BK185)</f>
        <v>0</v>
      </c>
    </row>
    <row r="129" s="2" customFormat="1" ht="16.5" customHeight="1">
      <c r="A129" s="38"/>
      <c r="B129" s="39"/>
      <c r="C129" s="259" t="s">
        <v>87</v>
      </c>
      <c r="D129" s="259" t="s">
        <v>155</v>
      </c>
      <c r="E129" s="260" t="s">
        <v>1500</v>
      </c>
      <c r="F129" s="261" t="s">
        <v>1501</v>
      </c>
      <c r="G129" s="262" t="s">
        <v>158</v>
      </c>
      <c r="H129" s="263">
        <v>5.4000000000000004</v>
      </c>
      <c r="I129" s="264"/>
      <c r="J129" s="265">
        <f>ROUND(I129*H129,2)</f>
        <v>0</v>
      </c>
      <c r="K129" s="261" t="s">
        <v>159</v>
      </c>
      <c r="L129" s="44"/>
      <c r="M129" s="266" t="s">
        <v>1</v>
      </c>
      <c r="N129" s="267" t="s">
        <v>44</v>
      </c>
      <c r="O129" s="91"/>
      <c r="P129" s="228">
        <f>O129*H129</f>
        <v>0</v>
      </c>
      <c r="Q129" s="228">
        <v>0</v>
      </c>
      <c r="R129" s="228">
        <f>Q129*H129</f>
        <v>0</v>
      </c>
      <c r="S129" s="228">
        <v>0.32500000000000001</v>
      </c>
      <c r="T129" s="229">
        <f>S129*H129</f>
        <v>1.7550000000000001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0" t="s">
        <v>148</v>
      </c>
      <c r="AT129" s="230" t="s">
        <v>155</v>
      </c>
      <c r="AU129" s="230" t="s">
        <v>89</v>
      </c>
      <c r="AY129" s="17" t="s">
        <v>140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7" t="s">
        <v>87</v>
      </c>
      <c r="BK129" s="231">
        <f>ROUND(I129*H129,2)</f>
        <v>0</v>
      </c>
      <c r="BL129" s="17" t="s">
        <v>148</v>
      </c>
      <c r="BM129" s="230" t="s">
        <v>1502</v>
      </c>
    </row>
    <row r="130" s="2" customFormat="1">
      <c r="A130" s="38"/>
      <c r="B130" s="39"/>
      <c r="C130" s="40"/>
      <c r="D130" s="232" t="s">
        <v>150</v>
      </c>
      <c r="E130" s="40"/>
      <c r="F130" s="233" t="s">
        <v>1503</v>
      </c>
      <c r="G130" s="40"/>
      <c r="H130" s="40"/>
      <c r="I130" s="234"/>
      <c r="J130" s="40"/>
      <c r="K130" s="40"/>
      <c r="L130" s="44"/>
      <c r="M130" s="235"/>
      <c r="N130" s="236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150</v>
      </c>
      <c r="AU130" s="17" t="s">
        <v>89</v>
      </c>
    </row>
    <row r="131" s="13" customFormat="1">
      <c r="A131" s="13"/>
      <c r="B131" s="237"/>
      <c r="C131" s="238"/>
      <c r="D131" s="232" t="s">
        <v>151</v>
      </c>
      <c r="E131" s="239" t="s">
        <v>1</v>
      </c>
      <c r="F131" s="240" t="s">
        <v>1504</v>
      </c>
      <c r="G131" s="238"/>
      <c r="H131" s="241">
        <v>5.4000000000000004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151</v>
      </c>
      <c r="AU131" s="247" t="s">
        <v>89</v>
      </c>
      <c r="AV131" s="13" t="s">
        <v>89</v>
      </c>
      <c r="AW131" s="13" t="s">
        <v>33</v>
      </c>
      <c r="AX131" s="13" t="s">
        <v>87</v>
      </c>
      <c r="AY131" s="247" t="s">
        <v>140</v>
      </c>
    </row>
    <row r="132" s="2" customFormat="1" ht="16.5" customHeight="1">
      <c r="A132" s="38"/>
      <c r="B132" s="39"/>
      <c r="C132" s="259" t="s">
        <v>89</v>
      </c>
      <c r="D132" s="259" t="s">
        <v>155</v>
      </c>
      <c r="E132" s="260" t="s">
        <v>193</v>
      </c>
      <c r="F132" s="261" t="s">
        <v>194</v>
      </c>
      <c r="G132" s="262" t="s">
        <v>158</v>
      </c>
      <c r="H132" s="263">
        <v>49.185000000000002</v>
      </c>
      <c r="I132" s="264"/>
      <c r="J132" s="265">
        <f>ROUND(I132*H132,2)</f>
        <v>0</v>
      </c>
      <c r="K132" s="261" t="s">
        <v>1505</v>
      </c>
      <c r="L132" s="44"/>
      <c r="M132" s="266" t="s">
        <v>1</v>
      </c>
      <c r="N132" s="267" t="s">
        <v>44</v>
      </c>
      <c r="O132" s="91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0" t="s">
        <v>148</v>
      </c>
      <c r="AT132" s="230" t="s">
        <v>155</v>
      </c>
      <c r="AU132" s="230" t="s">
        <v>89</v>
      </c>
      <c r="AY132" s="17" t="s">
        <v>140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7" t="s">
        <v>87</v>
      </c>
      <c r="BK132" s="231">
        <f>ROUND(I132*H132,2)</f>
        <v>0</v>
      </c>
      <c r="BL132" s="17" t="s">
        <v>148</v>
      </c>
      <c r="BM132" s="230" t="s">
        <v>1506</v>
      </c>
    </row>
    <row r="133" s="2" customFormat="1">
      <c r="A133" s="38"/>
      <c r="B133" s="39"/>
      <c r="C133" s="40"/>
      <c r="D133" s="232" t="s">
        <v>150</v>
      </c>
      <c r="E133" s="40"/>
      <c r="F133" s="233" t="s">
        <v>196</v>
      </c>
      <c r="G133" s="40"/>
      <c r="H133" s="40"/>
      <c r="I133" s="234"/>
      <c r="J133" s="40"/>
      <c r="K133" s="40"/>
      <c r="L133" s="44"/>
      <c r="M133" s="235"/>
      <c r="N133" s="236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150</v>
      </c>
      <c r="AU133" s="17" t="s">
        <v>89</v>
      </c>
    </row>
    <row r="134" s="13" customFormat="1">
      <c r="A134" s="13"/>
      <c r="B134" s="237"/>
      <c r="C134" s="238"/>
      <c r="D134" s="232" t="s">
        <v>151</v>
      </c>
      <c r="E134" s="239" t="s">
        <v>1</v>
      </c>
      <c r="F134" s="240" t="s">
        <v>1507</v>
      </c>
      <c r="G134" s="238"/>
      <c r="H134" s="241">
        <v>49.185000000000002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151</v>
      </c>
      <c r="AU134" s="247" t="s">
        <v>89</v>
      </c>
      <c r="AV134" s="13" t="s">
        <v>89</v>
      </c>
      <c r="AW134" s="13" t="s">
        <v>33</v>
      </c>
      <c r="AX134" s="13" t="s">
        <v>87</v>
      </c>
      <c r="AY134" s="247" t="s">
        <v>140</v>
      </c>
    </row>
    <row r="135" s="2" customFormat="1" ht="16.5" customHeight="1">
      <c r="A135" s="38"/>
      <c r="B135" s="39"/>
      <c r="C135" s="259" t="s">
        <v>163</v>
      </c>
      <c r="D135" s="259" t="s">
        <v>155</v>
      </c>
      <c r="E135" s="260" t="s">
        <v>1508</v>
      </c>
      <c r="F135" s="261" t="s">
        <v>1509</v>
      </c>
      <c r="G135" s="262" t="s">
        <v>204</v>
      </c>
      <c r="H135" s="263">
        <v>14.720000000000001</v>
      </c>
      <c r="I135" s="264"/>
      <c r="J135" s="265">
        <f>ROUND(I135*H135,2)</f>
        <v>0</v>
      </c>
      <c r="K135" s="261" t="s">
        <v>1505</v>
      </c>
      <c r="L135" s="44"/>
      <c r="M135" s="266" t="s">
        <v>1</v>
      </c>
      <c r="N135" s="267" t="s">
        <v>44</v>
      </c>
      <c r="O135" s="91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0" t="s">
        <v>148</v>
      </c>
      <c r="AT135" s="230" t="s">
        <v>155</v>
      </c>
      <c r="AU135" s="230" t="s">
        <v>89</v>
      </c>
      <c r="AY135" s="17" t="s">
        <v>140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7" t="s">
        <v>87</v>
      </c>
      <c r="BK135" s="231">
        <f>ROUND(I135*H135,2)</f>
        <v>0</v>
      </c>
      <c r="BL135" s="17" t="s">
        <v>148</v>
      </c>
      <c r="BM135" s="230" t="s">
        <v>1510</v>
      </c>
    </row>
    <row r="136" s="2" customFormat="1">
      <c r="A136" s="38"/>
      <c r="B136" s="39"/>
      <c r="C136" s="40"/>
      <c r="D136" s="232" t="s">
        <v>150</v>
      </c>
      <c r="E136" s="40"/>
      <c r="F136" s="233" t="s">
        <v>1511</v>
      </c>
      <c r="G136" s="40"/>
      <c r="H136" s="40"/>
      <c r="I136" s="234"/>
      <c r="J136" s="40"/>
      <c r="K136" s="40"/>
      <c r="L136" s="44"/>
      <c r="M136" s="235"/>
      <c r="N136" s="236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150</v>
      </c>
      <c r="AU136" s="17" t="s">
        <v>89</v>
      </c>
    </row>
    <row r="137" s="13" customFormat="1">
      <c r="A137" s="13"/>
      <c r="B137" s="237"/>
      <c r="C137" s="238"/>
      <c r="D137" s="232" t="s">
        <v>151</v>
      </c>
      <c r="E137" s="239" t="s">
        <v>1</v>
      </c>
      <c r="F137" s="240" t="s">
        <v>1512</v>
      </c>
      <c r="G137" s="238"/>
      <c r="H137" s="241">
        <v>14.720000000000001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151</v>
      </c>
      <c r="AU137" s="247" t="s">
        <v>89</v>
      </c>
      <c r="AV137" s="13" t="s">
        <v>89</v>
      </c>
      <c r="AW137" s="13" t="s">
        <v>33</v>
      </c>
      <c r="AX137" s="13" t="s">
        <v>87</v>
      </c>
      <c r="AY137" s="247" t="s">
        <v>140</v>
      </c>
    </row>
    <row r="138" s="2" customFormat="1" ht="16.5" customHeight="1">
      <c r="A138" s="38"/>
      <c r="B138" s="39"/>
      <c r="C138" s="259" t="s">
        <v>148</v>
      </c>
      <c r="D138" s="259" t="s">
        <v>155</v>
      </c>
      <c r="E138" s="260" t="s">
        <v>1513</v>
      </c>
      <c r="F138" s="261" t="s">
        <v>1514</v>
      </c>
      <c r="G138" s="262" t="s">
        <v>204</v>
      </c>
      <c r="H138" s="263">
        <v>4.5839999999999996</v>
      </c>
      <c r="I138" s="264"/>
      <c r="J138" s="265">
        <f>ROUND(I138*H138,2)</f>
        <v>0</v>
      </c>
      <c r="K138" s="261" t="s">
        <v>159</v>
      </c>
      <c r="L138" s="44"/>
      <c r="M138" s="266" t="s">
        <v>1</v>
      </c>
      <c r="N138" s="267" t="s">
        <v>44</v>
      </c>
      <c r="O138" s="91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0" t="s">
        <v>148</v>
      </c>
      <c r="AT138" s="230" t="s">
        <v>155</v>
      </c>
      <c r="AU138" s="230" t="s">
        <v>89</v>
      </c>
      <c r="AY138" s="17" t="s">
        <v>140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7" t="s">
        <v>87</v>
      </c>
      <c r="BK138" s="231">
        <f>ROUND(I138*H138,2)</f>
        <v>0</v>
      </c>
      <c r="BL138" s="17" t="s">
        <v>148</v>
      </c>
      <c r="BM138" s="230" t="s">
        <v>1515</v>
      </c>
    </row>
    <row r="139" s="2" customFormat="1">
      <c r="A139" s="38"/>
      <c r="B139" s="39"/>
      <c r="C139" s="40"/>
      <c r="D139" s="232" t="s">
        <v>150</v>
      </c>
      <c r="E139" s="40"/>
      <c r="F139" s="233" t="s">
        <v>1516</v>
      </c>
      <c r="G139" s="40"/>
      <c r="H139" s="40"/>
      <c r="I139" s="234"/>
      <c r="J139" s="40"/>
      <c r="K139" s="40"/>
      <c r="L139" s="44"/>
      <c r="M139" s="235"/>
      <c r="N139" s="236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150</v>
      </c>
      <c r="AU139" s="17" t="s">
        <v>89</v>
      </c>
    </row>
    <row r="140" s="13" customFormat="1">
      <c r="A140" s="13"/>
      <c r="B140" s="237"/>
      <c r="C140" s="238"/>
      <c r="D140" s="232" t="s">
        <v>151</v>
      </c>
      <c r="E140" s="239" t="s">
        <v>1</v>
      </c>
      <c r="F140" s="240" t="s">
        <v>1517</v>
      </c>
      <c r="G140" s="238"/>
      <c r="H140" s="241">
        <v>1.512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151</v>
      </c>
      <c r="AU140" s="247" t="s">
        <v>89</v>
      </c>
      <c r="AV140" s="13" t="s">
        <v>89</v>
      </c>
      <c r="AW140" s="13" t="s">
        <v>33</v>
      </c>
      <c r="AX140" s="13" t="s">
        <v>79</v>
      </c>
      <c r="AY140" s="247" t="s">
        <v>140</v>
      </c>
    </row>
    <row r="141" s="13" customFormat="1">
      <c r="A141" s="13"/>
      <c r="B141" s="237"/>
      <c r="C141" s="238"/>
      <c r="D141" s="232" t="s">
        <v>151</v>
      </c>
      <c r="E141" s="239" t="s">
        <v>1</v>
      </c>
      <c r="F141" s="240" t="s">
        <v>1518</v>
      </c>
      <c r="G141" s="238"/>
      <c r="H141" s="241">
        <v>3.0720000000000001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151</v>
      </c>
      <c r="AU141" s="247" t="s">
        <v>89</v>
      </c>
      <c r="AV141" s="13" t="s">
        <v>89</v>
      </c>
      <c r="AW141" s="13" t="s">
        <v>33</v>
      </c>
      <c r="AX141" s="13" t="s">
        <v>79</v>
      </c>
      <c r="AY141" s="247" t="s">
        <v>140</v>
      </c>
    </row>
    <row r="142" s="14" customFormat="1">
      <c r="A142" s="14"/>
      <c r="B142" s="248"/>
      <c r="C142" s="249"/>
      <c r="D142" s="232" t="s">
        <v>151</v>
      </c>
      <c r="E142" s="250" t="s">
        <v>1</v>
      </c>
      <c r="F142" s="251" t="s">
        <v>154</v>
      </c>
      <c r="G142" s="249"/>
      <c r="H142" s="252">
        <v>4.5839999999999996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8" t="s">
        <v>151</v>
      </c>
      <c r="AU142" s="258" t="s">
        <v>89</v>
      </c>
      <c r="AV142" s="14" t="s">
        <v>148</v>
      </c>
      <c r="AW142" s="14" t="s">
        <v>33</v>
      </c>
      <c r="AX142" s="14" t="s">
        <v>87</v>
      </c>
      <c r="AY142" s="258" t="s">
        <v>140</v>
      </c>
    </row>
    <row r="143" s="2" customFormat="1" ht="21.75" customHeight="1">
      <c r="A143" s="38"/>
      <c r="B143" s="39"/>
      <c r="C143" s="259" t="s">
        <v>174</v>
      </c>
      <c r="D143" s="259" t="s">
        <v>155</v>
      </c>
      <c r="E143" s="260" t="s">
        <v>1519</v>
      </c>
      <c r="F143" s="261" t="s">
        <v>1520</v>
      </c>
      <c r="G143" s="262" t="s">
        <v>204</v>
      </c>
      <c r="H143" s="263">
        <v>114.52800000000001</v>
      </c>
      <c r="I143" s="264"/>
      <c r="J143" s="265">
        <f>ROUND(I143*H143,2)</f>
        <v>0</v>
      </c>
      <c r="K143" s="261" t="s">
        <v>1505</v>
      </c>
      <c r="L143" s="44"/>
      <c r="M143" s="266" t="s">
        <v>1</v>
      </c>
      <c r="N143" s="267" t="s">
        <v>44</v>
      </c>
      <c r="O143" s="91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0" t="s">
        <v>148</v>
      </c>
      <c r="AT143" s="230" t="s">
        <v>155</v>
      </c>
      <c r="AU143" s="230" t="s">
        <v>89</v>
      </c>
      <c r="AY143" s="17" t="s">
        <v>140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7" t="s">
        <v>87</v>
      </c>
      <c r="BK143" s="231">
        <f>ROUND(I143*H143,2)</f>
        <v>0</v>
      </c>
      <c r="BL143" s="17" t="s">
        <v>148</v>
      </c>
      <c r="BM143" s="230" t="s">
        <v>1521</v>
      </c>
    </row>
    <row r="144" s="2" customFormat="1">
      <c r="A144" s="38"/>
      <c r="B144" s="39"/>
      <c r="C144" s="40"/>
      <c r="D144" s="232" t="s">
        <v>150</v>
      </c>
      <c r="E144" s="40"/>
      <c r="F144" s="233" t="s">
        <v>1522</v>
      </c>
      <c r="G144" s="40"/>
      <c r="H144" s="40"/>
      <c r="I144" s="234"/>
      <c r="J144" s="40"/>
      <c r="K144" s="40"/>
      <c r="L144" s="44"/>
      <c r="M144" s="235"/>
      <c r="N144" s="236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150</v>
      </c>
      <c r="AU144" s="17" t="s">
        <v>89</v>
      </c>
    </row>
    <row r="145" s="13" customFormat="1">
      <c r="A145" s="13"/>
      <c r="B145" s="237"/>
      <c r="C145" s="238"/>
      <c r="D145" s="232" t="s">
        <v>151</v>
      </c>
      <c r="E145" s="239" t="s">
        <v>1</v>
      </c>
      <c r="F145" s="240" t="s">
        <v>1523</v>
      </c>
      <c r="G145" s="238"/>
      <c r="H145" s="241">
        <v>109.72799999999999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151</v>
      </c>
      <c r="AU145" s="247" t="s">
        <v>89</v>
      </c>
      <c r="AV145" s="13" t="s">
        <v>89</v>
      </c>
      <c r="AW145" s="13" t="s">
        <v>33</v>
      </c>
      <c r="AX145" s="13" t="s">
        <v>79</v>
      </c>
      <c r="AY145" s="247" t="s">
        <v>140</v>
      </c>
    </row>
    <row r="146" s="13" customFormat="1">
      <c r="A146" s="13"/>
      <c r="B146" s="237"/>
      <c r="C146" s="238"/>
      <c r="D146" s="232" t="s">
        <v>151</v>
      </c>
      <c r="E146" s="239" t="s">
        <v>1</v>
      </c>
      <c r="F146" s="240" t="s">
        <v>1524</v>
      </c>
      <c r="G146" s="238"/>
      <c r="H146" s="241">
        <v>4.7999999999999998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151</v>
      </c>
      <c r="AU146" s="247" t="s">
        <v>89</v>
      </c>
      <c r="AV146" s="13" t="s">
        <v>89</v>
      </c>
      <c r="AW146" s="13" t="s">
        <v>33</v>
      </c>
      <c r="AX146" s="13" t="s">
        <v>79</v>
      </c>
      <c r="AY146" s="247" t="s">
        <v>140</v>
      </c>
    </row>
    <row r="147" s="14" customFormat="1">
      <c r="A147" s="14"/>
      <c r="B147" s="248"/>
      <c r="C147" s="249"/>
      <c r="D147" s="232" t="s">
        <v>151</v>
      </c>
      <c r="E147" s="250" t="s">
        <v>1</v>
      </c>
      <c r="F147" s="251" t="s">
        <v>154</v>
      </c>
      <c r="G147" s="249"/>
      <c r="H147" s="252">
        <v>114.52800000000001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8" t="s">
        <v>151</v>
      </c>
      <c r="AU147" s="258" t="s">
        <v>89</v>
      </c>
      <c r="AV147" s="14" t="s">
        <v>148</v>
      </c>
      <c r="AW147" s="14" t="s">
        <v>33</v>
      </c>
      <c r="AX147" s="14" t="s">
        <v>87</v>
      </c>
      <c r="AY147" s="258" t="s">
        <v>140</v>
      </c>
    </row>
    <row r="148" s="2" customFormat="1" ht="16.5" customHeight="1">
      <c r="A148" s="38"/>
      <c r="B148" s="39"/>
      <c r="C148" s="259" t="s">
        <v>180</v>
      </c>
      <c r="D148" s="259" t="s">
        <v>155</v>
      </c>
      <c r="E148" s="260" t="s">
        <v>1525</v>
      </c>
      <c r="F148" s="261" t="s">
        <v>1526</v>
      </c>
      <c r="G148" s="262" t="s">
        <v>204</v>
      </c>
      <c r="H148" s="263">
        <v>114.5</v>
      </c>
      <c r="I148" s="264"/>
      <c r="J148" s="265">
        <f>ROUND(I148*H148,2)</f>
        <v>0</v>
      </c>
      <c r="K148" s="261" t="s">
        <v>1505</v>
      </c>
      <c r="L148" s="44"/>
      <c r="M148" s="266" t="s">
        <v>1</v>
      </c>
      <c r="N148" s="267" t="s">
        <v>44</v>
      </c>
      <c r="O148" s="91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0" t="s">
        <v>148</v>
      </c>
      <c r="AT148" s="230" t="s">
        <v>155</v>
      </c>
      <c r="AU148" s="230" t="s">
        <v>89</v>
      </c>
      <c r="AY148" s="17" t="s">
        <v>140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7" t="s">
        <v>87</v>
      </c>
      <c r="BK148" s="231">
        <f>ROUND(I148*H148,2)</f>
        <v>0</v>
      </c>
      <c r="BL148" s="17" t="s">
        <v>148</v>
      </c>
      <c r="BM148" s="230" t="s">
        <v>1527</v>
      </c>
    </row>
    <row r="149" s="2" customFormat="1">
      <c r="A149" s="38"/>
      <c r="B149" s="39"/>
      <c r="C149" s="40"/>
      <c r="D149" s="232" t="s">
        <v>150</v>
      </c>
      <c r="E149" s="40"/>
      <c r="F149" s="233" t="s">
        <v>1528</v>
      </c>
      <c r="G149" s="40"/>
      <c r="H149" s="40"/>
      <c r="I149" s="234"/>
      <c r="J149" s="40"/>
      <c r="K149" s="40"/>
      <c r="L149" s="44"/>
      <c r="M149" s="235"/>
      <c r="N149" s="236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150</v>
      </c>
      <c r="AU149" s="17" t="s">
        <v>89</v>
      </c>
    </row>
    <row r="150" s="13" customFormat="1">
      <c r="A150" s="13"/>
      <c r="B150" s="237"/>
      <c r="C150" s="238"/>
      <c r="D150" s="232" t="s">
        <v>151</v>
      </c>
      <c r="E150" s="239" t="s">
        <v>1</v>
      </c>
      <c r="F150" s="240" t="s">
        <v>1529</v>
      </c>
      <c r="G150" s="238"/>
      <c r="H150" s="241">
        <v>114.5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151</v>
      </c>
      <c r="AU150" s="247" t="s">
        <v>89</v>
      </c>
      <c r="AV150" s="13" t="s">
        <v>89</v>
      </c>
      <c r="AW150" s="13" t="s">
        <v>33</v>
      </c>
      <c r="AX150" s="13" t="s">
        <v>87</v>
      </c>
      <c r="AY150" s="247" t="s">
        <v>140</v>
      </c>
    </row>
    <row r="151" s="2" customFormat="1" ht="16.5" customHeight="1">
      <c r="A151" s="38"/>
      <c r="B151" s="39"/>
      <c r="C151" s="259" t="s">
        <v>187</v>
      </c>
      <c r="D151" s="259" t="s">
        <v>155</v>
      </c>
      <c r="E151" s="260" t="s">
        <v>263</v>
      </c>
      <c r="F151" s="261" t="s">
        <v>264</v>
      </c>
      <c r="G151" s="262" t="s">
        <v>204</v>
      </c>
      <c r="H151" s="263">
        <v>62.100000000000001</v>
      </c>
      <c r="I151" s="264"/>
      <c r="J151" s="265">
        <f>ROUND(I151*H151,2)</f>
        <v>0</v>
      </c>
      <c r="K151" s="261" t="s">
        <v>265</v>
      </c>
      <c r="L151" s="44"/>
      <c r="M151" s="266" t="s">
        <v>1</v>
      </c>
      <c r="N151" s="267" t="s">
        <v>44</v>
      </c>
      <c r="O151" s="91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0" t="s">
        <v>148</v>
      </c>
      <c r="AT151" s="230" t="s">
        <v>155</v>
      </c>
      <c r="AU151" s="230" t="s">
        <v>89</v>
      </c>
      <c r="AY151" s="17" t="s">
        <v>140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7" t="s">
        <v>87</v>
      </c>
      <c r="BK151" s="231">
        <f>ROUND(I151*H151,2)</f>
        <v>0</v>
      </c>
      <c r="BL151" s="17" t="s">
        <v>148</v>
      </c>
      <c r="BM151" s="230" t="s">
        <v>1530</v>
      </c>
    </row>
    <row r="152" s="2" customFormat="1">
      <c r="A152" s="38"/>
      <c r="B152" s="39"/>
      <c r="C152" s="40"/>
      <c r="D152" s="232" t="s">
        <v>150</v>
      </c>
      <c r="E152" s="40"/>
      <c r="F152" s="233" t="s">
        <v>267</v>
      </c>
      <c r="G152" s="40"/>
      <c r="H152" s="40"/>
      <c r="I152" s="234"/>
      <c r="J152" s="40"/>
      <c r="K152" s="40"/>
      <c r="L152" s="44"/>
      <c r="M152" s="235"/>
      <c r="N152" s="236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150</v>
      </c>
      <c r="AU152" s="17" t="s">
        <v>89</v>
      </c>
    </row>
    <row r="153" s="13" customFormat="1">
      <c r="A153" s="13"/>
      <c r="B153" s="237"/>
      <c r="C153" s="238"/>
      <c r="D153" s="232" t="s">
        <v>151</v>
      </c>
      <c r="E153" s="239" t="s">
        <v>1</v>
      </c>
      <c r="F153" s="240" t="s">
        <v>1531</v>
      </c>
      <c r="G153" s="238"/>
      <c r="H153" s="241">
        <v>62.100000000000001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151</v>
      </c>
      <c r="AU153" s="247" t="s">
        <v>89</v>
      </c>
      <c r="AV153" s="13" t="s">
        <v>89</v>
      </c>
      <c r="AW153" s="13" t="s">
        <v>33</v>
      </c>
      <c r="AX153" s="13" t="s">
        <v>87</v>
      </c>
      <c r="AY153" s="247" t="s">
        <v>140</v>
      </c>
    </row>
    <row r="154" s="2" customFormat="1" ht="21.75" customHeight="1">
      <c r="A154" s="38"/>
      <c r="B154" s="39"/>
      <c r="C154" s="259" t="s">
        <v>147</v>
      </c>
      <c r="D154" s="259" t="s">
        <v>155</v>
      </c>
      <c r="E154" s="260" t="s">
        <v>270</v>
      </c>
      <c r="F154" s="261" t="s">
        <v>271</v>
      </c>
      <c r="G154" s="262" t="s">
        <v>204</v>
      </c>
      <c r="H154" s="263">
        <v>310.5</v>
      </c>
      <c r="I154" s="264"/>
      <c r="J154" s="265">
        <f>ROUND(I154*H154,2)</f>
        <v>0</v>
      </c>
      <c r="K154" s="261" t="s">
        <v>265</v>
      </c>
      <c r="L154" s="44"/>
      <c r="M154" s="266" t="s">
        <v>1</v>
      </c>
      <c r="N154" s="267" t="s">
        <v>44</v>
      </c>
      <c r="O154" s="91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0" t="s">
        <v>148</v>
      </c>
      <c r="AT154" s="230" t="s">
        <v>155</v>
      </c>
      <c r="AU154" s="230" t="s">
        <v>89</v>
      </c>
      <c r="AY154" s="17" t="s">
        <v>140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7" t="s">
        <v>87</v>
      </c>
      <c r="BK154" s="231">
        <f>ROUND(I154*H154,2)</f>
        <v>0</v>
      </c>
      <c r="BL154" s="17" t="s">
        <v>148</v>
      </c>
      <c r="BM154" s="230" t="s">
        <v>1532</v>
      </c>
    </row>
    <row r="155" s="2" customFormat="1">
      <c r="A155" s="38"/>
      <c r="B155" s="39"/>
      <c r="C155" s="40"/>
      <c r="D155" s="232" t="s">
        <v>150</v>
      </c>
      <c r="E155" s="40"/>
      <c r="F155" s="233" t="s">
        <v>273</v>
      </c>
      <c r="G155" s="40"/>
      <c r="H155" s="40"/>
      <c r="I155" s="234"/>
      <c r="J155" s="40"/>
      <c r="K155" s="40"/>
      <c r="L155" s="44"/>
      <c r="M155" s="235"/>
      <c r="N155" s="236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150</v>
      </c>
      <c r="AU155" s="17" t="s">
        <v>89</v>
      </c>
    </row>
    <row r="156" s="13" customFormat="1">
      <c r="A156" s="13"/>
      <c r="B156" s="237"/>
      <c r="C156" s="238"/>
      <c r="D156" s="232" t="s">
        <v>151</v>
      </c>
      <c r="E156" s="238"/>
      <c r="F156" s="240" t="s">
        <v>1533</v>
      </c>
      <c r="G156" s="238"/>
      <c r="H156" s="241">
        <v>310.5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151</v>
      </c>
      <c r="AU156" s="247" t="s">
        <v>89</v>
      </c>
      <c r="AV156" s="13" t="s">
        <v>89</v>
      </c>
      <c r="AW156" s="13" t="s">
        <v>4</v>
      </c>
      <c r="AX156" s="13" t="s">
        <v>87</v>
      </c>
      <c r="AY156" s="247" t="s">
        <v>140</v>
      </c>
    </row>
    <row r="157" s="2" customFormat="1" ht="16.5" customHeight="1">
      <c r="A157" s="38"/>
      <c r="B157" s="39"/>
      <c r="C157" s="259" t="s">
        <v>201</v>
      </c>
      <c r="D157" s="259" t="s">
        <v>155</v>
      </c>
      <c r="E157" s="260" t="s">
        <v>1534</v>
      </c>
      <c r="F157" s="261" t="s">
        <v>1535</v>
      </c>
      <c r="G157" s="262" t="s">
        <v>204</v>
      </c>
      <c r="H157" s="263">
        <v>62.100000000000001</v>
      </c>
      <c r="I157" s="264"/>
      <c r="J157" s="265">
        <f>ROUND(I157*H157,2)</f>
        <v>0</v>
      </c>
      <c r="K157" s="261" t="s">
        <v>1505</v>
      </c>
      <c r="L157" s="44"/>
      <c r="M157" s="266" t="s">
        <v>1</v>
      </c>
      <c r="N157" s="267" t="s">
        <v>44</v>
      </c>
      <c r="O157" s="91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0" t="s">
        <v>148</v>
      </c>
      <c r="AT157" s="230" t="s">
        <v>155</v>
      </c>
      <c r="AU157" s="230" t="s">
        <v>89</v>
      </c>
      <c r="AY157" s="17" t="s">
        <v>140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7" t="s">
        <v>87</v>
      </c>
      <c r="BK157" s="231">
        <f>ROUND(I157*H157,2)</f>
        <v>0</v>
      </c>
      <c r="BL157" s="17" t="s">
        <v>148</v>
      </c>
      <c r="BM157" s="230" t="s">
        <v>1536</v>
      </c>
    </row>
    <row r="158" s="2" customFormat="1">
      <c r="A158" s="38"/>
      <c r="B158" s="39"/>
      <c r="C158" s="40"/>
      <c r="D158" s="232" t="s">
        <v>150</v>
      </c>
      <c r="E158" s="40"/>
      <c r="F158" s="233" t="s">
        <v>1537</v>
      </c>
      <c r="G158" s="40"/>
      <c r="H158" s="40"/>
      <c r="I158" s="234"/>
      <c r="J158" s="40"/>
      <c r="K158" s="40"/>
      <c r="L158" s="44"/>
      <c r="M158" s="235"/>
      <c r="N158" s="236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150</v>
      </c>
      <c r="AU158" s="17" t="s">
        <v>89</v>
      </c>
    </row>
    <row r="159" s="2" customFormat="1" ht="16.5" customHeight="1">
      <c r="A159" s="38"/>
      <c r="B159" s="39"/>
      <c r="C159" s="259" t="s">
        <v>211</v>
      </c>
      <c r="D159" s="259" t="s">
        <v>155</v>
      </c>
      <c r="E159" s="260" t="s">
        <v>275</v>
      </c>
      <c r="F159" s="261" t="s">
        <v>276</v>
      </c>
      <c r="G159" s="262" t="s">
        <v>204</v>
      </c>
      <c r="H159" s="263">
        <v>62.100000000000001</v>
      </c>
      <c r="I159" s="264"/>
      <c r="J159" s="265">
        <f>ROUND(I159*H159,2)</f>
        <v>0</v>
      </c>
      <c r="K159" s="261" t="s">
        <v>146</v>
      </c>
      <c r="L159" s="44"/>
      <c r="M159" s="266" t="s">
        <v>1</v>
      </c>
      <c r="N159" s="267" t="s">
        <v>44</v>
      </c>
      <c r="O159" s="91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0" t="s">
        <v>148</v>
      </c>
      <c r="AT159" s="230" t="s">
        <v>155</v>
      </c>
      <c r="AU159" s="230" t="s">
        <v>89</v>
      </c>
      <c r="AY159" s="17" t="s">
        <v>140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7" t="s">
        <v>87</v>
      </c>
      <c r="BK159" s="231">
        <f>ROUND(I159*H159,2)</f>
        <v>0</v>
      </c>
      <c r="BL159" s="17" t="s">
        <v>148</v>
      </c>
      <c r="BM159" s="230" t="s">
        <v>1538</v>
      </c>
    </row>
    <row r="160" s="2" customFormat="1">
      <c r="A160" s="38"/>
      <c r="B160" s="39"/>
      <c r="C160" s="40"/>
      <c r="D160" s="232" t="s">
        <v>150</v>
      </c>
      <c r="E160" s="40"/>
      <c r="F160" s="233" t="s">
        <v>278</v>
      </c>
      <c r="G160" s="40"/>
      <c r="H160" s="40"/>
      <c r="I160" s="234"/>
      <c r="J160" s="40"/>
      <c r="K160" s="40"/>
      <c r="L160" s="44"/>
      <c r="M160" s="235"/>
      <c r="N160" s="236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150</v>
      </c>
      <c r="AU160" s="17" t="s">
        <v>89</v>
      </c>
    </row>
    <row r="161" s="2" customFormat="1" ht="16.5" customHeight="1">
      <c r="A161" s="38"/>
      <c r="B161" s="39"/>
      <c r="C161" s="259" t="s">
        <v>217</v>
      </c>
      <c r="D161" s="259" t="s">
        <v>155</v>
      </c>
      <c r="E161" s="260" t="s">
        <v>280</v>
      </c>
      <c r="F161" s="261" t="s">
        <v>281</v>
      </c>
      <c r="G161" s="262" t="s">
        <v>145</v>
      </c>
      <c r="H161" s="263">
        <v>111.78</v>
      </c>
      <c r="I161" s="264"/>
      <c r="J161" s="265">
        <f>ROUND(I161*H161,2)</f>
        <v>0</v>
      </c>
      <c r="K161" s="261" t="s">
        <v>146</v>
      </c>
      <c r="L161" s="44"/>
      <c r="M161" s="266" t="s">
        <v>1</v>
      </c>
      <c r="N161" s="267" t="s">
        <v>44</v>
      </c>
      <c r="O161" s="91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0" t="s">
        <v>148</v>
      </c>
      <c r="AT161" s="230" t="s">
        <v>155</v>
      </c>
      <c r="AU161" s="230" t="s">
        <v>89</v>
      </c>
      <c r="AY161" s="17" t="s">
        <v>140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7" t="s">
        <v>87</v>
      </c>
      <c r="BK161" s="231">
        <f>ROUND(I161*H161,2)</f>
        <v>0</v>
      </c>
      <c r="BL161" s="17" t="s">
        <v>148</v>
      </c>
      <c r="BM161" s="230" t="s">
        <v>1539</v>
      </c>
    </row>
    <row r="162" s="2" customFormat="1">
      <c r="A162" s="38"/>
      <c r="B162" s="39"/>
      <c r="C162" s="40"/>
      <c r="D162" s="232" t="s">
        <v>150</v>
      </c>
      <c r="E162" s="40"/>
      <c r="F162" s="233" t="s">
        <v>283</v>
      </c>
      <c r="G162" s="40"/>
      <c r="H162" s="40"/>
      <c r="I162" s="234"/>
      <c r="J162" s="40"/>
      <c r="K162" s="40"/>
      <c r="L162" s="44"/>
      <c r="M162" s="235"/>
      <c r="N162" s="236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150</v>
      </c>
      <c r="AU162" s="17" t="s">
        <v>89</v>
      </c>
    </row>
    <row r="163" s="13" customFormat="1">
      <c r="A163" s="13"/>
      <c r="B163" s="237"/>
      <c r="C163" s="238"/>
      <c r="D163" s="232" t="s">
        <v>151</v>
      </c>
      <c r="E163" s="239" t="s">
        <v>1</v>
      </c>
      <c r="F163" s="240" t="s">
        <v>1540</v>
      </c>
      <c r="G163" s="238"/>
      <c r="H163" s="241">
        <v>111.78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151</v>
      </c>
      <c r="AU163" s="247" t="s">
        <v>89</v>
      </c>
      <c r="AV163" s="13" t="s">
        <v>89</v>
      </c>
      <c r="AW163" s="13" t="s">
        <v>33</v>
      </c>
      <c r="AX163" s="13" t="s">
        <v>87</v>
      </c>
      <c r="AY163" s="247" t="s">
        <v>140</v>
      </c>
    </row>
    <row r="164" s="2" customFormat="1" ht="16.5" customHeight="1">
      <c r="A164" s="38"/>
      <c r="B164" s="39"/>
      <c r="C164" s="259" t="s">
        <v>224</v>
      </c>
      <c r="D164" s="259" t="s">
        <v>155</v>
      </c>
      <c r="E164" s="260" t="s">
        <v>994</v>
      </c>
      <c r="F164" s="261" t="s">
        <v>995</v>
      </c>
      <c r="G164" s="262" t="s">
        <v>204</v>
      </c>
      <c r="H164" s="263">
        <v>57.264000000000003</v>
      </c>
      <c r="I164" s="264"/>
      <c r="J164" s="265">
        <f>ROUND(I164*H164,2)</f>
        <v>0</v>
      </c>
      <c r="K164" s="261" t="s">
        <v>1505</v>
      </c>
      <c r="L164" s="44"/>
      <c r="M164" s="266" t="s">
        <v>1</v>
      </c>
      <c r="N164" s="267" t="s">
        <v>44</v>
      </c>
      <c r="O164" s="91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0" t="s">
        <v>148</v>
      </c>
      <c r="AT164" s="230" t="s">
        <v>155</v>
      </c>
      <c r="AU164" s="230" t="s">
        <v>89</v>
      </c>
      <c r="AY164" s="17" t="s">
        <v>140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7" t="s">
        <v>87</v>
      </c>
      <c r="BK164" s="231">
        <f>ROUND(I164*H164,2)</f>
        <v>0</v>
      </c>
      <c r="BL164" s="17" t="s">
        <v>148</v>
      </c>
      <c r="BM164" s="230" t="s">
        <v>1541</v>
      </c>
    </row>
    <row r="165" s="2" customFormat="1">
      <c r="A165" s="38"/>
      <c r="B165" s="39"/>
      <c r="C165" s="40"/>
      <c r="D165" s="232" t="s">
        <v>150</v>
      </c>
      <c r="E165" s="40"/>
      <c r="F165" s="233" t="s">
        <v>997</v>
      </c>
      <c r="G165" s="40"/>
      <c r="H165" s="40"/>
      <c r="I165" s="234"/>
      <c r="J165" s="40"/>
      <c r="K165" s="40"/>
      <c r="L165" s="44"/>
      <c r="M165" s="235"/>
      <c r="N165" s="236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150</v>
      </c>
      <c r="AU165" s="17" t="s">
        <v>89</v>
      </c>
    </row>
    <row r="166" s="13" customFormat="1">
      <c r="A166" s="13"/>
      <c r="B166" s="237"/>
      <c r="C166" s="238"/>
      <c r="D166" s="232" t="s">
        <v>151</v>
      </c>
      <c r="E166" s="239" t="s">
        <v>1</v>
      </c>
      <c r="F166" s="240" t="s">
        <v>1542</v>
      </c>
      <c r="G166" s="238"/>
      <c r="H166" s="241">
        <v>54.863999999999997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151</v>
      </c>
      <c r="AU166" s="247" t="s">
        <v>89</v>
      </c>
      <c r="AV166" s="13" t="s">
        <v>89</v>
      </c>
      <c r="AW166" s="13" t="s">
        <v>33</v>
      </c>
      <c r="AX166" s="13" t="s">
        <v>79</v>
      </c>
      <c r="AY166" s="247" t="s">
        <v>140</v>
      </c>
    </row>
    <row r="167" s="13" customFormat="1">
      <c r="A167" s="13"/>
      <c r="B167" s="237"/>
      <c r="C167" s="238"/>
      <c r="D167" s="232" t="s">
        <v>151</v>
      </c>
      <c r="E167" s="239" t="s">
        <v>1</v>
      </c>
      <c r="F167" s="240" t="s">
        <v>1543</v>
      </c>
      <c r="G167" s="238"/>
      <c r="H167" s="241">
        <v>2.3999999999999999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151</v>
      </c>
      <c r="AU167" s="247" t="s">
        <v>89</v>
      </c>
      <c r="AV167" s="13" t="s">
        <v>89</v>
      </c>
      <c r="AW167" s="13" t="s">
        <v>33</v>
      </c>
      <c r="AX167" s="13" t="s">
        <v>79</v>
      </c>
      <c r="AY167" s="247" t="s">
        <v>140</v>
      </c>
    </row>
    <row r="168" s="14" customFormat="1">
      <c r="A168" s="14"/>
      <c r="B168" s="248"/>
      <c r="C168" s="249"/>
      <c r="D168" s="232" t="s">
        <v>151</v>
      </c>
      <c r="E168" s="250" t="s">
        <v>1</v>
      </c>
      <c r="F168" s="251" t="s">
        <v>154</v>
      </c>
      <c r="G168" s="249"/>
      <c r="H168" s="252">
        <v>57.264000000000003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8" t="s">
        <v>151</v>
      </c>
      <c r="AU168" s="258" t="s">
        <v>89</v>
      </c>
      <c r="AV168" s="14" t="s">
        <v>148</v>
      </c>
      <c r="AW168" s="14" t="s">
        <v>33</v>
      </c>
      <c r="AX168" s="14" t="s">
        <v>87</v>
      </c>
      <c r="AY168" s="258" t="s">
        <v>140</v>
      </c>
    </row>
    <row r="169" s="2" customFormat="1" ht="16.5" customHeight="1">
      <c r="A169" s="38"/>
      <c r="B169" s="39"/>
      <c r="C169" s="218" t="s">
        <v>229</v>
      </c>
      <c r="D169" s="218" t="s">
        <v>142</v>
      </c>
      <c r="E169" s="219" t="s">
        <v>1544</v>
      </c>
      <c r="F169" s="220" t="s">
        <v>1545</v>
      </c>
      <c r="G169" s="221" t="s">
        <v>145</v>
      </c>
      <c r="H169" s="222">
        <v>4.7519999999999998</v>
      </c>
      <c r="I169" s="223"/>
      <c r="J169" s="224">
        <f>ROUND(I169*H169,2)</f>
        <v>0</v>
      </c>
      <c r="K169" s="220" t="s">
        <v>1505</v>
      </c>
      <c r="L169" s="225"/>
      <c r="M169" s="226" t="s">
        <v>1</v>
      </c>
      <c r="N169" s="227" t="s">
        <v>44</v>
      </c>
      <c r="O169" s="91"/>
      <c r="P169" s="228">
        <f>O169*H169</f>
        <v>0</v>
      </c>
      <c r="Q169" s="228">
        <v>1</v>
      </c>
      <c r="R169" s="228">
        <f>Q169*H169</f>
        <v>4.7519999999999998</v>
      </c>
      <c r="S169" s="228">
        <v>0</v>
      </c>
      <c r="T169" s="22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0" t="s">
        <v>147</v>
      </c>
      <c r="AT169" s="230" t="s">
        <v>142</v>
      </c>
      <c r="AU169" s="230" t="s">
        <v>89</v>
      </c>
      <c r="AY169" s="17" t="s">
        <v>140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7" t="s">
        <v>87</v>
      </c>
      <c r="BK169" s="231">
        <f>ROUND(I169*H169,2)</f>
        <v>0</v>
      </c>
      <c r="BL169" s="17" t="s">
        <v>148</v>
      </c>
      <c r="BM169" s="230" t="s">
        <v>1546</v>
      </c>
    </row>
    <row r="170" s="2" customFormat="1">
      <c r="A170" s="38"/>
      <c r="B170" s="39"/>
      <c r="C170" s="40"/>
      <c r="D170" s="232" t="s">
        <v>150</v>
      </c>
      <c r="E170" s="40"/>
      <c r="F170" s="233" t="s">
        <v>1545</v>
      </c>
      <c r="G170" s="40"/>
      <c r="H170" s="40"/>
      <c r="I170" s="234"/>
      <c r="J170" s="40"/>
      <c r="K170" s="40"/>
      <c r="L170" s="44"/>
      <c r="M170" s="235"/>
      <c r="N170" s="236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150</v>
      </c>
      <c r="AU170" s="17" t="s">
        <v>89</v>
      </c>
    </row>
    <row r="171" s="13" customFormat="1">
      <c r="A171" s="13"/>
      <c r="B171" s="237"/>
      <c r="C171" s="238"/>
      <c r="D171" s="232" t="s">
        <v>151</v>
      </c>
      <c r="E171" s="239" t="s">
        <v>1</v>
      </c>
      <c r="F171" s="240" t="s">
        <v>1547</v>
      </c>
      <c r="G171" s="238"/>
      <c r="H171" s="241">
        <v>4.7519999999999998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7" t="s">
        <v>151</v>
      </c>
      <c r="AU171" s="247" t="s">
        <v>89</v>
      </c>
      <c r="AV171" s="13" t="s">
        <v>89</v>
      </c>
      <c r="AW171" s="13" t="s">
        <v>33</v>
      </c>
      <c r="AX171" s="13" t="s">
        <v>87</v>
      </c>
      <c r="AY171" s="247" t="s">
        <v>140</v>
      </c>
    </row>
    <row r="172" s="2" customFormat="1" ht="16.5" customHeight="1">
      <c r="A172" s="38"/>
      <c r="B172" s="39"/>
      <c r="C172" s="218" t="s">
        <v>233</v>
      </c>
      <c r="D172" s="218" t="s">
        <v>142</v>
      </c>
      <c r="E172" s="219" t="s">
        <v>1548</v>
      </c>
      <c r="F172" s="220" t="s">
        <v>1549</v>
      </c>
      <c r="G172" s="221" t="s">
        <v>145</v>
      </c>
      <c r="H172" s="222">
        <v>90.730999999999995</v>
      </c>
      <c r="I172" s="223"/>
      <c r="J172" s="224">
        <f>ROUND(I172*H172,2)</f>
        <v>0</v>
      </c>
      <c r="K172" s="220" t="s">
        <v>1505</v>
      </c>
      <c r="L172" s="225"/>
      <c r="M172" s="226" t="s">
        <v>1</v>
      </c>
      <c r="N172" s="227" t="s">
        <v>44</v>
      </c>
      <c r="O172" s="91"/>
      <c r="P172" s="228">
        <f>O172*H172</f>
        <v>0</v>
      </c>
      <c r="Q172" s="228">
        <v>1</v>
      </c>
      <c r="R172" s="228">
        <f>Q172*H172</f>
        <v>90.730999999999995</v>
      </c>
      <c r="S172" s="228">
        <v>0</v>
      </c>
      <c r="T172" s="22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0" t="s">
        <v>147</v>
      </c>
      <c r="AT172" s="230" t="s">
        <v>142</v>
      </c>
      <c r="AU172" s="230" t="s">
        <v>89</v>
      </c>
      <c r="AY172" s="17" t="s">
        <v>140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7" t="s">
        <v>87</v>
      </c>
      <c r="BK172" s="231">
        <f>ROUND(I172*H172,2)</f>
        <v>0</v>
      </c>
      <c r="BL172" s="17" t="s">
        <v>148</v>
      </c>
      <c r="BM172" s="230" t="s">
        <v>1550</v>
      </c>
    </row>
    <row r="173" s="2" customFormat="1">
      <c r="A173" s="38"/>
      <c r="B173" s="39"/>
      <c r="C173" s="40"/>
      <c r="D173" s="232" t="s">
        <v>150</v>
      </c>
      <c r="E173" s="40"/>
      <c r="F173" s="233" t="s">
        <v>1549</v>
      </c>
      <c r="G173" s="40"/>
      <c r="H173" s="40"/>
      <c r="I173" s="234"/>
      <c r="J173" s="40"/>
      <c r="K173" s="40"/>
      <c r="L173" s="44"/>
      <c r="M173" s="235"/>
      <c r="N173" s="236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150</v>
      </c>
      <c r="AU173" s="17" t="s">
        <v>89</v>
      </c>
    </row>
    <row r="174" s="13" customFormat="1">
      <c r="A174" s="13"/>
      <c r="B174" s="237"/>
      <c r="C174" s="238"/>
      <c r="D174" s="232" t="s">
        <v>151</v>
      </c>
      <c r="E174" s="239" t="s">
        <v>1</v>
      </c>
      <c r="F174" s="240" t="s">
        <v>1551</v>
      </c>
      <c r="G174" s="238"/>
      <c r="H174" s="241">
        <v>90.730999999999995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151</v>
      </c>
      <c r="AU174" s="247" t="s">
        <v>89</v>
      </c>
      <c r="AV174" s="13" t="s">
        <v>89</v>
      </c>
      <c r="AW174" s="13" t="s">
        <v>33</v>
      </c>
      <c r="AX174" s="13" t="s">
        <v>87</v>
      </c>
      <c r="AY174" s="247" t="s">
        <v>140</v>
      </c>
    </row>
    <row r="175" s="2" customFormat="1" ht="16.5" customHeight="1">
      <c r="A175" s="38"/>
      <c r="B175" s="39"/>
      <c r="C175" s="259" t="s">
        <v>8</v>
      </c>
      <c r="D175" s="259" t="s">
        <v>155</v>
      </c>
      <c r="E175" s="260" t="s">
        <v>1552</v>
      </c>
      <c r="F175" s="261" t="s">
        <v>1553</v>
      </c>
      <c r="G175" s="262" t="s">
        <v>158</v>
      </c>
      <c r="H175" s="263">
        <v>49.200000000000003</v>
      </c>
      <c r="I175" s="264"/>
      <c r="J175" s="265">
        <f>ROUND(I175*H175,2)</f>
        <v>0</v>
      </c>
      <c r="K175" s="261" t="s">
        <v>1505</v>
      </c>
      <c r="L175" s="44"/>
      <c r="M175" s="266" t="s">
        <v>1</v>
      </c>
      <c r="N175" s="267" t="s">
        <v>44</v>
      </c>
      <c r="O175" s="91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0" t="s">
        <v>148</v>
      </c>
      <c r="AT175" s="230" t="s">
        <v>155</v>
      </c>
      <c r="AU175" s="230" t="s">
        <v>89</v>
      </c>
      <c r="AY175" s="17" t="s">
        <v>140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7" t="s">
        <v>87</v>
      </c>
      <c r="BK175" s="231">
        <f>ROUND(I175*H175,2)</f>
        <v>0</v>
      </c>
      <c r="BL175" s="17" t="s">
        <v>148</v>
      </c>
      <c r="BM175" s="230" t="s">
        <v>1554</v>
      </c>
    </row>
    <row r="176" s="2" customFormat="1">
      <c r="A176" s="38"/>
      <c r="B176" s="39"/>
      <c r="C176" s="40"/>
      <c r="D176" s="232" t="s">
        <v>150</v>
      </c>
      <c r="E176" s="40"/>
      <c r="F176" s="233" t="s">
        <v>1555</v>
      </c>
      <c r="G176" s="40"/>
      <c r="H176" s="40"/>
      <c r="I176" s="234"/>
      <c r="J176" s="40"/>
      <c r="K176" s="40"/>
      <c r="L176" s="44"/>
      <c r="M176" s="235"/>
      <c r="N176" s="236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150</v>
      </c>
      <c r="AU176" s="17" t="s">
        <v>89</v>
      </c>
    </row>
    <row r="177" s="2" customFormat="1" ht="16.5" customHeight="1">
      <c r="A177" s="38"/>
      <c r="B177" s="39"/>
      <c r="C177" s="218" t="s">
        <v>242</v>
      </c>
      <c r="D177" s="218" t="s">
        <v>142</v>
      </c>
      <c r="E177" s="219" t="s">
        <v>308</v>
      </c>
      <c r="F177" s="220" t="s">
        <v>309</v>
      </c>
      <c r="G177" s="221" t="s">
        <v>310</v>
      </c>
      <c r="H177" s="222">
        <v>1.476</v>
      </c>
      <c r="I177" s="223"/>
      <c r="J177" s="224">
        <f>ROUND(I177*H177,2)</f>
        <v>0</v>
      </c>
      <c r="K177" s="220" t="s">
        <v>1505</v>
      </c>
      <c r="L177" s="225"/>
      <c r="M177" s="226" t="s">
        <v>1</v>
      </c>
      <c r="N177" s="227" t="s">
        <v>44</v>
      </c>
      <c r="O177" s="91"/>
      <c r="P177" s="228">
        <f>O177*H177</f>
        <v>0</v>
      </c>
      <c r="Q177" s="228">
        <v>0.001</v>
      </c>
      <c r="R177" s="228">
        <f>Q177*H177</f>
        <v>0.0014760000000000001</v>
      </c>
      <c r="S177" s="228">
        <v>0</v>
      </c>
      <c r="T177" s="22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0" t="s">
        <v>147</v>
      </c>
      <c r="AT177" s="230" t="s">
        <v>142</v>
      </c>
      <c r="AU177" s="230" t="s">
        <v>89</v>
      </c>
      <c r="AY177" s="17" t="s">
        <v>140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7" t="s">
        <v>87</v>
      </c>
      <c r="BK177" s="231">
        <f>ROUND(I177*H177,2)</f>
        <v>0</v>
      </c>
      <c r="BL177" s="17" t="s">
        <v>148</v>
      </c>
      <c r="BM177" s="230" t="s">
        <v>1556</v>
      </c>
    </row>
    <row r="178" s="2" customFormat="1">
      <c r="A178" s="38"/>
      <c r="B178" s="39"/>
      <c r="C178" s="40"/>
      <c r="D178" s="232" t="s">
        <v>150</v>
      </c>
      <c r="E178" s="40"/>
      <c r="F178" s="233" t="s">
        <v>309</v>
      </c>
      <c r="G178" s="40"/>
      <c r="H178" s="40"/>
      <c r="I178" s="234"/>
      <c r="J178" s="40"/>
      <c r="K178" s="40"/>
      <c r="L178" s="44"/>
      <c r="M178" s="235"/>
      <c r="N178" s="236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150</v>
      </c>
      <c r="AU178" s="17" t="s">
        <v>89</v>
      </c>
    </row>
    <row r="179" s="13" customFormat="1">
      <c r="A179" s="13"/>
      <c r="B179" s="237"/>
      <c r="C179" s="238"/>
      <c r="D179" s="232" t="s">
        <v>151</v>
      </c>
      <c r="E179" s="239" t="s">
        <v>1</v>
      </c>
      <c r="F179" s="240" t="s">
        <v>1557</v>
      </c>
      <c r="G179" s="238"/>
      <c r="H179" s="241">
        <v>1.476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151</v>
      </c>
      <c r="AU179" s="247" t="s">
        <v>89</v>
      </c>
      <c r="AV179" s="13" t="s">
        <v>89</v>
      </c>
      <c r="AW179" s="13" t="s">
        <v>33</v>
      </c>
      <c r="AX179" s="13" t="s">
        <v>87</v>
      </c>
      <c r="AY179" s="247" t="s">
        <v>140</v>
      </c>
    </row>
    <row r="180" s="2" customFormat="1" ht="16.5" customHeight="1">
      <c r="A180" s="38"/>
      <c r="B180" s="39"/>
      <c r="C180" s="218" t="s">
        <v>247</v>
      </c>
      <c r="D180" s="218" t="s">
        <v>142</v>
      </c>
      <c r="E180" s="219" t="s">
        <v>314</v>
      </c>
      <c r="F180" s="220" t="s">
        <v>315</v>
      </c>
      <c r="G180" s="221" t="s">
        <v>204</v>
      </c>
      <c r="H180" s="222">
        <v>2.214</v>
      </c>
      <c r="I180" s="223"/>
      <c r="J180" s="224">
        <f>ROUND(I180*H180,2)</f>
        <v>0</v>
      </c>
      <c r="K180" s="220" t="s">
        <v>146</v>
      </c>
      <c r="L180" s="225"/>
      <c r="M180" s="226" t="s">
        <v>1</v>
      </c>
      <c r="N180" s="227" t="s">
        <v>44</v>
      </c>
      <c r="O180" s="91"/>
      <c r="P180" s="228">
        <f>O180*H180</f>
        <v>0</v>
      </c>
      <c r="Q180" s="228">
        <v>1</v>
      </c>
      <c r="R180" s="228">
        <f>Q180*H180</f>
        <v>2.214</v>
      </c>
      <c r="S180" s="228">
        <v>0</v>
      </c>
      <c r="T180" s="22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0" t="s">
        <v>147</v>
      </c>
      <c r="AT180" s="230" t="s">
        <v>142</v>
      </c>
      <c r="AU180" s="230" t="s">
        <v>89</v>
      </c>
      <c r="AY180" s="17" t="s">
        <v>140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7" t="s">
        <v>87</v>
      </c>
      <c r="BK180" s="231">
        <f>ROUND(I180*H180,2)</f>
        <v>0</v>
      </c>
      <c r="BL180" s="17" t="s">
        <v>148</v>
      </c>
      <c r="BM180" s="230" t="s">
        <v>1558</v>
      </c>
    </row>
    <row r="181" s="2" customFormat="1">
      <c r="A181" s="38"/>
      <c r="B181" s="39"/>
      <c r="C181" s="40"/>
      <c r="D181" s="232" t="s">
        <v>150</v>
      </c>
      <c r="E181" s="40"/>
      <c r="F181" s="233" t="s">
        <v>315</v>
      </c>
      <c r="G181" s="40"/>
      <c r="H181" s="40"/>
      <c r="I181" s="234"/>
      <c r="J181" s="40"/>
      <c r="K181" s="40"/>
      <c r="L181" s="44"/>
      <c r="M181" s="235"/>
      <c r="N181" s="236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150</v>
      </c>
      <c r="AU181" s="17" t="s">
        <v>89</v>
      </c>
    </row>
    <row r="182" s="13" customFormat="1">
      <c r="A182" s="13"/>
      <c r="B182" s="237"/>
      <c r="C182" s="238"/>
      <c r="D182" s="232" t="s">
        <v>151</v>
      </c>
      <c r="E182" s="239" t="s">
        <v>1</v>
      </c>
      <c r="F182" s="240" t="s">
        <v>1559</v>
      </c>
      <c r="G182" s="238"/>
      <c r="H182" s="241">
        <v>2.214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151</v>
      </c>
      <c r="AU182" s="247" t="s">
        <v>89</v>
      </c>
      <c r="AV182" s="13" t="s">
        <v>89</v>
      </c>
      <c r="AW182" s="13" t="s">
        <v>33</v>
      </c>
      <c r="AX182" s="13" t="s">
        <v>87</v>
      </c>
      <c r="AY182" s="247" t="s">
        <v>140</v>
      </c>
    </row>
    <row r="183" s="2" customFormat="1" ht="16.5" customHeight="1">
      <c r="A183" s="38"/>
      <c r="B183" s="39"/>
      <c r="C183" s="259" t="s">
        <v>255</v>
      </c>
      <c r="D183" s="259" t="s">
        <v>155</v>
      </c>
      <c r="E183" s="260" t="s">
        <v>1560</v>
      </c>
      <c r="F183" s="261" t="s">
        <v>1561</v>
      </c>
      <c r="G183" s="262" t="s">
        <v>158</v>
      </c>
      <c r="H183" s="263">
        <v>49.185000000000002</v>
      </c>
      <c r="I183" s="264"/>
      <c r="J183" s="265">
        <f>ROUND(I183*H183,2)</f>
        <v>0</v>
      </c>
      <c r="K183" s="261" t="s">
        <v>1505</v>
      </c>
      <c r="L183" s="44"/>
      <c r="M183" s="266" t="s">
        <v>1</v>
      </c>
      <c r="N183" s="267" t="s">
        <v>44</v>
      </c>
      <c r="O183" s="91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0" t="s">
        <v>148</v>
      </c>
      <c r="AT183" s="230" t="s">
        <v>155</v>
      </c>
      <c r="AU183" s="230" t="s">
        <v>89</v>
      </c>
      <c r="AY183" s="17" t="s">
        <v>140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7" t="s">
        <v>87</v>
      </c>
      <c r="BK183" s="231">
        <f>ROUND(I183*H183,2)</f>
        <v>0</v>
      </c>
      <c r="BL183" s="17" t="s">
        <v>148</v>
      </c>
      <c r="BM183" s="230" t="s">
        <v>1562</v>
      </c>
    </row>
    <row r="184" s="2" customFormat="1">
      <c r="A184" s="38"/>
      <c r="B184" s="39"/>
      <c r="C184" s="40"/>
      <c r="D184" s="232" t="s">
        <v>150</v>
      </c>
      <c r="E184" s="40"/>
      <c r="F184" s="233" t="s">
        <v>1563</v>
      </c>
      <c r="G184" s="40"/>
      <c r="H184" s="40"/>
      <c r="I184" s="234"/>
      <c r="J184" s="40"/>
      <c r="K184" s="40"/>
      <c r="L184" s="44"/>
      <c r="M184" s="235"/>
      <c r="N184" s="236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150</v>
      </c>
      <c r="AU184" s="17" t="s">
        <v>89</v>
      </c>
    </row>
    <row r="185" s="13" customFormat="1">
      <c r="A185" s="13"/>
      <c r="B185" s="237"/>
      <c r="C185" s="238"/>
      <c r="D185" s="232" t="s">
        <v>151</v>
      </c>
      <c r="E185" s="239" t="s">
        <v>1</v>
      </c>
      <c r="F185" s="240" t="s">
        <v>1507</v>
      </c>
      <c r="G185" s="238"/>
      <c r="H185" s="241">
        <v>49.185000000000002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151</v>
      </c>
      <c r="AU185" s="247" t="s">
        <v>89</v>
      </c>
      <c r="AV185" s="13" t="s">
        <v>89</v>
      </c>
      <c r="AW185" s="13" t="s">
        <v>33</v>
      </c>
      <c r="AX185" s="13" t="s">
        <v>87</v>
      </c>
      <c r="AY185" s="247" t="s">
        <v>140</v>
      </c>
    </row>
    <row r="186" s="12" customFormat="1" ht="22.8" customHeight="1">
      <c r="A186" s="12"/>
      <c r="B186" s="202"/>
      <c r="C186" s="203"/>
      <c r="D186" s="204" t="s">
        <v>78</v>
      </c>
      <c r="E186" s="216" t="s">
        <v>89</v>
      </c>
      <c r="F186" s="216" t="s">
        <v>326</v>
      </c>
      <c r="G186" s="203"/>
      <c r="H186" s="203"/>
      <c r="I186" s="206"/>
      <c r="J186" s="217">
        <f>BK186</f>
        <v>0</v>
      </c>
      <c r="K186" s="203"/>
      <c r="L186" s="208"/>
      <c r="M186" s="209"/>
      <c r="N186" s="210"/>
      <c r="O186" s="210"/>
      <c r="P186" s="211">
        <f>SUM(P187:P192)</f>
        <v>0</v>
      </c>
      <c r="Q186" s="210"/>
      <c r="R186" s="211">
        <f>SUM(R187:R192)</f>
        <v>12.369488179999999</v>
      </c>
      <c r="S186" s="210"/>
      <c r="T186" s="212">
        <f>SUM(T187:T192)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3" t="s">
        <v>87</v>
      </c>
      <c r="AT186" s="214" t="s">
        <v>78</v>
      </c>
      <c r="AU186" s="214" t="s">
        <v>87</v>
      </c>
      <c r="AY186" s="213" t="s">
        <v>140</v>
      </c>
      <c r="BK186" s="215">
        <f>SUM(BK187:BK192)</f>
        <v>0</v>
      </c>
    </row>
    <row r="187" s="2" customFormat="1" ht="16.5" customHeight="1">
      <c r="A187" s="38"/>
      <c r="B187" s="39"/>
      <c r="C187" s="259" t="s">
        <v>262</v>
      </c>
      <c r="D187" s="259" t="s">
        <v>155</v>
      </c>
      <c r="E187" s="260" t="s">
        <v>1564</v>
      </c>
      <c r="F187" s="261" t="s">
        <v>1565</v>
      </c>
      <c r="G187" s="262" t="s">
        <v>204</v>
      </c>
      <c r="H187" s="263">
        <v>5.0419999999999998</v>
      </c>
      <c r="I187" s="264"/>
      <c r="J187" s="265">
        <f>ROUND(I187*H187,2)</f>
        <v>0</v>
      </c>
      <c r="K187" s="261" t="s">
        <v>265</v>
      </c>
      <c r="L187" s="44"/>
      <c r="M187" s="266" t="s">
        <v>1</v>
      </c>
      <c r="N187" s="267" t="s">
        <v>44</v>
      </c>
      <c r="O187" s="91"/>
      <c r="P187" s="228">
        <f>O187*H187</f>
        <v>0</v>
      </c>
      <c r="Q187" s="228">
        <v>2.45329</v>
      </c>
      <c r="R187" s="228">
        <f>Q187*H187</f>
        <v>12.369488179999999</v>
      </c>
      <c r="S187" s="228">
        <v>0</v>
      </c>
      <c r="T187" s="22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0" t="s">
        <v>148</v>
      </c>
      <c r="AT187" s="230" t="s">
        <v>155</v>
      </c>
      <c r="AU187" s="230" t="s">
        <v>89</v>
      </c>
      <c r="AY187" s="17" t="s">
        <v>140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7" t="s">
        <v>87</v>
      </c>
      <c r="BK187" s="231">
        <f>ROUND(I187*H187,2)</f>
        <v>0</v>
      </c>
      <c r="BL187" s="17" t="s">
        <v>148</v>
      </c>
      <c r="BM187" s="230" t="s">
        <v>1566</v>
      </c>
    </row>
    <row r="188" s="2" customFormat="1">
      <c r="A188" s="38"/>
      <c r="B188" s="39"/>
      <c r="C188" s="40"/>
      <c r="D188" s="232" t="s">
        <v>150</v>
      </c>
      <c r="E188" s="40"/>
      <c r="F188" s="233" t="s">
        <v>1567</v>
      </c>
      <c r="G188" s="40"/>
      <c r="H188" s="40"/>
      <c r="I188" s="234"/>
      <c r="J188" s="40"/>
      <c r="K188" s="40"/>
      <c r="L188" s="44"/>
      <c r="M188" s="235"/>
      <c r="N188" s="236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150</v>
      </c>
      <c r="AU188" s="17" t="s">
        <v>89</v>
      </c>
    </row>
    <row r="189" s="13" customFormat="1">
      <c r="A189" s="13"/>
      <c r="B189" s="237"/>
      <c r="C189" s="238"/>
      <c r="D189" s="232" t="s">
        <v>151</v>
      </c>
      <c r="E189" s="239" t="s">
        <v>1</v>
      </c>
      <c r="F189" s="240" t="s">
        <v>1517</v>
      </c>
      <c r="G189" s="238"/>
      <c r="H189" s="241">
        <v>1.512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151</v>
      </c>
      <c r="AU189" s="247" t="s">
        <v>89</v>
      </c>
      <c r="AV189" s="13" t="s">
        <v>89</v>
      </c>
      <c r="AW189" s="13" t="s">
        <v>33</v>
      </c>
      <c r="AX189" s="13" t="s">
        <v>79</v>
      </c>
      <c r="AY189" s="247" t="s">
        <v>140</v>
      </c>
    </row>
    <row r="190" s="13" customFormat="1">
      <c r="A190" s="13"/>
      <c r="B190" s="237"/>
      <c r="C190" s="238"/>
      <c r="D190" s="232" t="s">
        <v>151</v>
      </c>
      <c r="E190" s="239" t="s">
        <v>1</v>
      </c>
      <c r="F190" s="240" t="s">
        <v>1518</v>
      </c>
      <c r="G190" s="238"/>
      <c r="H190" s="241">
        <v>3.0720000000000001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7" t="s">
        <v>151</v>
      </c>
      <c r="AU190" s="247" t="s">
        <v>89</v>
      </c>
      <c r="AV190" s="13" t="s">
        <v>89</v>
      </c>
      <c r="AW190" s="13" t="s">
        <v>33</v>
      </c>
      <c r="AX190" s="13" t="s">
        <v>79</v>
      </c>
      <c r="AY190" s="247" t="s">
        <v>140</v>
      </c>
    </row>
    <row r="191" s="14" customFormat="1">
      <c r="A191" s="14"/>
      <c r="B191" s="248"/>
      <c r="C191" s="249"/>
      <c r="D191" s="232" t="s">
        <v>151</v>
      </c>
      <c r="E191" s="250" t="s">
        <v>1</v>
      </c>
      <c r="F191" s="251" t="s">
        <v>154</v>
      </c>
      <c r="G191" s="249"/>
      <c r="H191" s="252">
        <v>4.5839999999999996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8" t="s">
        <v>151</v>
      </c>
      <c r="AU191" s="258" t="s">
        <v>89</v>
      </c>
      <c r="AV191" s="14" t="s">
        <v>148</v>
      </c>
      <c r="AW191" s="14" t="s">
        <v>33</v>
      </c>
      <c r="AX191" s="14" t="s">
        <v>87</v>
      </c>
      <c r="AY191" s="258" t="s">
        <v>140</v>
      </c>
    </row>
    <row r="192" s="13" customFormat="1">
      <c r="A192" s="13"/>
      <c r="B192" s="237"/>
      <c r="C192" s="238"/>
      <c r="D192" s="232" t="s">
        <v>151</v>
      </c>
      <c r="E192" s="238"/>
      <c r="F192" s="240" t="s">
        <v>1568</v>
      </c>
      <c r="G192" s="238"/>
      <c r="H192" s="241">
        <v>5.0419999999999998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151</v>
      </c>
      <c r="AU192" s="247" t="s">
        <v>89</v>
      </c>
      <c r="AV192" s="13" t="s">
        <v>89</v>
      </c>
      <c r="AW192" s="13" t="s">
        <v>4</v>
      </c>
      <c r="AX192" s="13" t="s">
        <v>87</v>
      </c>
      <c r="AY192" s="247" t="s">
        <v>140</v>
      </c>
    </row>
    <row r="193" s="12" customFormat="1" ht="22.8" customHeight="1">
      <c r="A193" s="12"/>
      <c r="B193" s="202"/>
      <c r="C193" s="203"/>
      <c r="D193" s="204" t="s">
        <v>78</v>
      </c>
      <c r="E193" s="216" t="s">
        <v>163</v>
      </c>
      <c r="F193" s="216" t="s">
        <v>1070</v>
      </c>
      <c r="G193" s="203"/>
      <c r="H193" s="203"/>
      <c r="I193" s="206"/>
      <c r="J193" s="217">
        <f>BK193</f>
        <v>0</v>
      </c>
      <c r="K193" s="203"/>
      <c r="L193" s="208"/>
      <c r="M193" s="209"/>
      <c r="N193" s="210"/>
      <c r="O193" s="210"/>
      <c r="P193" s="211">
        <f>SUM(P194:P201)</f>
        <v>0</v>
      </c>
      <c r="Q193" s="210"/>
      <c r="R193" s="211">
        <f>SUM(R194:R201)</f>
        <v>0.25596999999999998</v>
      </c>
      <c r="S193" s="210"/>
      <c r="T193" s="212">
        <f>SUM(T194:T201)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3" t="s">
        <v>87</v>
      </c>
      <c r="AT193" s="214" t="s">
        <v>78</v>
      </c>
      <c r="AU193" s="214" t="s">
        <v>87</v>
      </c>
      <c r="AY193" s="213" t="s">
        <v>140</v>
      </c>
      <c r="BK193" s="215">
        <f>SUM(BK194:BK201)</f>
        <v>0</v>
      </c>
    </row>
    <row r="194" s="2" customFormat="1" ht="16.5" customHeight="1">
      <c r="A194" s="38"/>
      <c r="B194" s="39"/>
      <c r="C194" s="259" t="s">
        <v>269</v>
      </c>
      <c r="D194" s="259" t="s">
        <v>155</v>
      </c>
      <c r="E194" s="260" t="s">
        <v>1569</v>
      </c>
      <c r="F194" s="261" t="s">
        <v>1570</v>
      </c>
      <c r="G194" s="262" t="s">
        <v>183</v>
      </c>
      <c r="H194" s="263">
        <v>13</v>
      </c>
      <c r="I194" s="264"/>
      <c r="J194" s="265">
        <f>ROUND(I194*H194,2)</f>
        <v>0</v>
      </c>
      <c r="K194" s="261" t="s">
        <v>1505</v>
      </c>
      <c r="L194" s="44"/>
      <c r="M194" s="266" t="s">
        <v>1</v>
      </c>
      <c r="N194" s="267" t="s">
        <v>44</v>
      </c>
      <c r="O194" s="91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0" t="s">
        <v>148</v>
      </c>
      <c r="AT194" s="230" t="s">
        <v>155</v>
      </c>
      <c r="AU194" s="230" t="s">
        <v>89</v>
      </c>
      <c r="AY194" s="17" t="s">
        <v>140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7" t="s">
        <v>87</v>
      </c>
      <c r="BK194" s="231">
        <f>ROUND(I194*H194,2)</f>
        <v>0</v>
      </c>
      <c r="BL194" s="17" t="s">
        <v>148</v>
      </c>
      <c r="BM194" s="230" t="s">
        <v>1571</v>
      </c>
    </row>
    <row r="195" s="2" customFormat="1">
      <c r="A195" s="38"/>
      <c r="B195" s="39"/>
      <c r="C195" s="40"/>
      <c r="D195" s="232" t="s">
        <v>150</v>
      </c>
      <c r="E195" s="40"/>
      <c r="F195" s="233" t="s">
        <v>1572</v>
      </c>
      <c r="G195" s="40"/>
      <c r="H195" s="40"/>
      <c r="I195" s="234"/>
      <c r="J195" s="40"/>
      <c r="K195" s="40"/>
      <c r="L195" s="44"/>
      <c r="M195" s="235"/>
      <c r="N195" s="236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150</v>
      </c>
      <c r="AU195" s="17" t="s">
        <v>89</v>
      </c>
    </row>
    <row r="196" s="15" customFormat="1">
      <c r="A196" s="15"/>
      <c r="B196" s="268"/>
      <c r="C196" s="269"/>
      <c r="D196" s="232" t="s">
        <v>151</v>
      </c>
      <c r="E196" s="270" t="s">
        <v>1</v>
      </c>
      <c r="F196" s="271" t="s">
        <v>1573</v>
      </c>
      <c r="G196" s="269"/>
      <c r="H196" s="270" t="s">
        <v>1</v>
      </c>
      <c r="I196" s="272"/>
      <c r="J196" s="269"/>
      <c r="K196" s="269"/>
      <c r="L196" s="273"/>
      <c r="M196" s="274"/>
      <c r="N196" s="275"/>
      <c r="O196" s="275"/>
      <c r="P196" s="275"/>
      <c r="Q196" s="275"/>
      <c r="R196" s="275"/>
      <c r="S196" s="275"/>
      <c r="T196" s="27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7" t="s">
        <v>151</v>
      </c>
      <c r="AU196" s="277" t="s">
        <v>89</v>
      </c>
      <c r="AV196" s="15" t="s">
        <v>87</v>
      </c>
      <c r="AW196" s="15" t="s">
        <v>33</v>
      </c>
      <c r="AX196" s="15" t="s">
        <v>79</v>
      </c>
      <c r="AY196" s="277" t="s">
        <v>140</v>
      </c>
    </row>
    <row r="197" s="13" customFormat="1">
      <c r="A197" s="13"/>
      <c r="B197" s="237"/>
      <c r="C197" s="238"/>
      <c r="D197" s="232" t="s">
        <v>151</v>
      </c>
      <c r="E197" s="239" t="s">
        <v>1</v>
      </c>
      <c r="F197" s="240" t="s">
        <v>1574</v>
      </c>
      <c r="G197" s="238"/>
      <c r="H197" s="241">
        <v>13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151</v>
      </c>
      <c r="AU197" s="247" t="s">
        <v>89</v>
      </c>
      <c r="AV197" s="13" t="s">
        <v>89</v>
      </c>
      <c r="AW197" s="13" t="s">
        <v>33</v>
      </c>
      <c r="AX197" s="13" t="s">
        <v>87</v>
      </c>
      <c r="AY197" s="247" t="s">
        <v>140</v>
      </c>
    </row>
    <row r="198" s="2" customFormat="1" ht="16.5" customHeight="1">
      <c r="A198" s="38"/>
      <c r="B198" s="39"/>
      <c r="C198" s="218" t="s">
        <v>7</v>
      </c>
      <c r="D198" s="218" t="s">
        <v>142</v>
      </c>
      <c r="E198" s="219" t="s">
        <v>1575</v>
      </c>
      <c r="F198" s="220" t="s">
        <v>1576</v>
      </c>
      <c r="G198" s="221" t="s">
        <v>183</v>
      </c>
      <c r="H198" s="222">
        <v>14.300000000000001</v>
      </c>
      <c r="I198" s="223"/>
      <c r="J198" s="224">
        <f>ROUND(I198*H198,2)</f>
        <v>0</v>
      </c>
      <c r="K198" s="220" t="s">
        <v>265</v>
      </c>
      <c r="L198" s="225"/>
      <c r="M198" s="226" t="s">
        <v>1</v>
      </c>
      <c r="N198" s="227" t="s">
        <v>44</v>
      </c>
      <c r="O198" s="91"/>
      <c r="P198" s="228">
        <f>O198*H198</f>
        <v>0</v>
      </c>
      <c r="Q198" s="228">
        <v>0.017899999999999999</v>
      </c>
      <c r="R198" s="228">
        <f>Q198*H198</f>
        <v>0.25596999999999998</v>
      </c>
      <c r="S198" s="228">
        <v>0</v>
      </c>
      <c r="T198" s="22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0" t="s">
        <v>147</v>
      </c>
      <c r="AT198" s="230" t="s">
        <v>142</v>
      </c>
      <c r="AU198" s="230" t="s">
        <v>89</v>
      </c>
      <c r="AY198" s="17" t="s">
        <v>140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7" t="s">
        <v>87</v>
      </c>
      <c r="BK198" s="231">
        <f>ROUND(I198*H198,2)</f>
        <v>0</v>
      </c>
      <c r="BL198" s="17" t="s">
        <v>148</v>
      </c>
      <c r="BM198" s="230" t="s">
        <v>1577</v>
      </c>
    </row>
    <row r="199" s="2" customFormat="1">
      <c r="A199" s="38"/>
      <c r="B199" s="39"/>
      <c r="C199" s="40"/>
      <c r="D199" s="232" t="s">
        <v>150</v>
      </c>
      <c r="E199" s="40"/>
      <c r="F199" s="233" t="s">
        <v>1576</v>
      </c>
      <c r="G199" s="40"/>
      <c r="H199" s="40"/>
      <c r="I199" s="234"/>
      <c r="J199" s="40"/>
      <c r="K199" s="40"/>
      <c r="L199" s="44"/>
      <c r="M199" s="235"/>
      <c r="N199" s="236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150</v>
      </c>
      <c r="AU199" s="17" t="s">
        <v>89</v>
      </c>
    </row>
    <row r="200" s="13" customFormat="1">
      <c r="A200" s="13"/>
      <c r="B200" s="237"/>
      <c r="C200" s="238"/>
      <c r="D200" s="232" t="s">
        <v>151</v>
      </c>
      <c r="E200" s="239" t="s">
        <v>1</v>
      </c>
      <c r="F200" s="240" t="s">
        <v>1578</v>
      </c>
      <c r="G200" s="238"/>
      <c r="H200" s="241">
        <v>13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151</v>
      </c>
      <c r="AU200" s="247" t="s">
        <v>89</v>
      </c>
      <c r="AV200" s="13" t="s">
        <v>89</v>
      </c>
      <c r="AW200" s="13" t="s">
        <v>33</v>
      </c>
      <c r="AX200" s="13" t="s">
        <v>87</v>
      </c>
      <c r="AY200" s="247" t="s">
        <v>140</v>
      </c>
    </row>
    <row r="201" s="13" customFormat="1">
      <c r="A201" s="13"/>
      <c r="B201" s="237"/>
      <c r="C201" s="238"/>
      <c r="D201" s="232" t="s">
        <v>151</v>
      </c>
      <c r="E201" s="238"/>
      <c r="F201" s="240" t="s">
        <v>1579</v>
      </c>
      <c r="G201" s="238"/>
      <c r="H201" s="241">
        <v>14.300000000000001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151</v>
      </c>
      <c r="AU201" s="247" t="s">
        <v>89</v>
      </c>
      <c r="AV201" s="13" t="s">
        <v>89</v>
      </c>
      <c r="AW201" s="13" t="s">
        <v>4</v>
      </c>
      <c r="AX201" s="13" t="s">
        <v>87</v>
      </c>
      <c r="AY201" s="247" t="s">
        <v>140</v>
      </c>
    </row>
    <row r="202" s="12" customFormat="1" ht="22.8" customHeight="1">
      <c r="A202" s="12"/>
      <c r="B202" s="202"/>
      <c r="C202" s="203"/>
      <c r="D202" s="204" t="s">
        <v>78</v>
      </c>
      <c r="E202" s="216" t="s">
        <v>174</v>
      </c>
      <c r="F202" s="216" t="s">
        <v>338</v>
      </c>
      <c r="G202" s="203"/>
      <c r="H202" s="203"/>
      <c r="I202" s="206"/>
      <c r="J202" s="217">
        <f>BK202</f>
        <v>0</v>
      </c>
      <c r="K202" s="203"/>
      <c r="L202" s="208"/>
      <c r="M202" s="209"/>
      <c r="N202" s="210"/>
      <c r="O202" s="210"/>
      <c r="P202" s="211">
        <f>SUM(P203:P211)</f>
        <v>0</v>
      </c>
      <c r="Q202" s="210"/>
      <c r="R202" s="211">
        <f>SUM(R203:R211)</f>
        <v>1.1202300000000001</v>
      </c>
      <c r="S202" s="210"/>
      <c r="T202" s="212">
        <f>SUM(T203:T211)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3" t="s">
        <v>87</v>
      </c>
      <c r="AT202" s="214" t="s">
        <v>78</v>
      </c>
      <c r="AU202" s="214" t="s">
        <v>87</v>
      </c>
      <c r="AY202" s="213" t="s">
        <v>140</v>
      </c>
      <c r="BK202" s="215">
        <f>SUM(BK203:BK211)</f>
        <v>0</v>
      </c>
    </row>
    <row r="203" s="2" customFormat="1" ht="16.5" customHeight="1">
      <c r="A203" s="38"/>
      <c r="B203" s="39"/>
      <c r="C203" s="259" t="s">
        <v>279</v>
      </c>
      <c r="D203" s="259" t="s">
        <v>155</v>
      </c>
      <c r="E203" s="260" t="s">
        <v>346</v>
      </c>
      <c r="F203" s="261" t="s">
        <v>347</v>
      </c>
      <c r="G203" s="262" t="s">
        <v>158</v>
      </c>
      <c r="H203" s="263">
        <v>5.4000000000000004</v>
      </c>
      <c r="I203" s="264"/>
      <c r="J203" s="265">
        <f>ROUND(I203*H203,2)</f>
        <v>0</v>
      </c>
      <c r="K203" s="261" t="s">
        <v>1505</v>
      </c>
      <c r="L203" s="44"/>
      <c r="M203" s="266" t="s">
        <v>1</v>
      </c>
      <c r="N203" s="267" t="s">
        <v>44</v>
      </c>
      <c r="O203" s="91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0" t="s">
        <v>148</v>
      </c>
      <c r="AT203" s="230" t="s">
        <v>155</v>
      </c>
      <c r="AU203" s="230" t="s">
        <v>89</v>
      </c>
      <c r="AY203" s="17" t="s">
        <v>140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7" t="s">
        <v>87</v>
      </c>
      <c r="BK203" s="231">
        <f>ROUND(I203*H203,2)</f>
        <v>0</v>
      </c>
      <c r="BL203" s="17" t="s">
        <v>148</v>
      </c>
      <c r="BM203" s="230" t="s">
        <v>1580</v>
      </c>
    </row>
    <row r="204" s="2" customFormat="1">
      <c r="A204" s="38"/>
      <c r="B204" s="39"/>
      <c r="C204" s="40"/>
      <c r="D204" s="232" t="s">
        <v>150</v>
      </c>
      <c r="E204" s="40"/>
      <c r="F204" s="233" t="s">
        <v>349</v>
      </c>
      <c r="G204" s="40"/>
      <c r="H204" s="40"/>
      <c r="I204" s="234"/>
      <c r="J204" s="40"/>
      <c r="K204" s="40"/>
      <c r="L204" s="44"/>
      <c r="M204" s="235"/>
      <c r="N204" s="236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150</v>
      </c>
      <c r="AU204" s="17" t="s">
        <v>89</v>
      </c>
    </row>
    <row r="205" s="13" customFormat="1">
      <c r="A205" s="13"/>
      <c r="B205" s="237"/>
      <c r="C205" s="238"/>
      <c r="D205" s="232" t="s">
        <v>151</v>
      </c>
      <c r="E205" s="239" t="s">
        <v>1</v>
      </c>
      <c r="F205" s="240" t="s">
        <v>1581</v>
      </c>
      <c r="G205" s="238"/>
      <c r="H205" s="241">
        <v>5.4000000000000004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151</v>
      </c>
      <c r="AU205" s="247" t="s">
        <v>89</v>
      </c>
      <c r="AV205" s="13" t="s">
        <v>89</v>
      </c>
      <c r="AW205" s="13" t="s">
        <v>33</v>
      </c>
      <c r="AX205" s="13" t="s">
        <v>87</v>
      </c>
      <c r="AY205" s="247" t="s">
        <v>140</v>
      </c>
    </row>
    <row r="206" s="2" customFormat="1" ht="21.75" customHeight="1">
      <c r="A206" s="38"/>
      <c r="B206" s="39"/>
      <c r="C206" s="259" t="s">
        <v>285</v>
      </c>
      <c r="D206" s="259" t="s">
        <v>155</v>
      </c>
      <c r="E206" s="260" t="s">
        <v>1582</v>
      </c>
      <c r="F206" s="261" t="s">
        <v>1583</v>
      </c>
      <c r="G206" s="262" t="s">
        <v>158</v>
      </c>
      <c r="H206" s="263">
        <v>5.4000000000000004</v>
      </c>
      <c r="I206" s="264"/>
      <c r="J206" s="265">
        <f>ROUND(I206*H206,2)</f>
        <v>0</v>
      </c>
      <c r="K206" s="261" t="s">
        <v>1505</v>
      </c>
      <c r="L206" s="44"/>
      <c r="M206" s="266" t="s">
        <v>1</v>
      </c>
      <c r="N206" s="267" t="s">
        <v>44</v>
      </c>
      <c r="O206" s="91"/>
      <c r="P206" s="228">
        <f>O206*H206</f>
        <v>0</v>
      </c>
      <c r="Q206" s="228">
        <v>0.20745</v>
      </c>
      <c r="R206" s="228">
        <f>Q206*H206</f>
        <v>1.1202300000000001</v>
      </c>
      <c r="S206" s="228">
        <v>0</v>
      </c>
      <c r="T206" s="22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0" t="s">
        <v>148</v>
      </c>
      <c r="AT206" s="230" t="s">
        <v>155</v>
      </c>
      <c r="AU206" s="230" t="s">
        <v>89</v>
      </c>
      <c r="AY206" s="17" t="s">
        <v>140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7" t="s">
        <v>87</v>
      </c>
      <c r="BK206" s="231">
        <f>ROUND(I206*H206,2)</f>
        <v>0</v>
      </c>
      <c r="BL206" s="17" t="s">
        <v>148</v>
      </c>
      <c r="BM206" s="230" t="s">
        <v>1584</v>
      </c>
    </row>
    <row r="207" s="2" customFormat="1">
      <c r="A207" s="38"/>
      <c r="B207" s="39"/>
      <c r="C207" s="40"/>
      <c r="D207" s="232" t="s">
        <v>150</v>
      </c>
      <c r="E207" s="40"/>
      <c r="F207" s="233" t="s">
        <v>1585</v>
      </c>
      <c r="G207" s="40"/>
      <c r="H207" s="40"/>
      <c r="I207" s="234"/>
      <c r="J207" s="40"/>
      <c r="K207" s="40"/>
      <c r="L207" s="44"/>
      <c r="M207" s="235"/>
      <c r="N207" s="236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150</v>
      </c>
      <c r="AU207" s="17" t="s">
        <v>89</v>
      </c>
    </row>
    <row r="208" s="13" customFormat="1">
      <c r="A208" s="13"/>
      <c r="B208" s="237"/>
      <c r="C208" s="238"/>
      <c r="D208" s="232" t="s">
        <v>151</v>
      </c>
      <c r="E208" s="239" t="s">
        <v>1</v>
      </c>
      <c r="F208" s="240" t="s">
        <v>1581</v>
      </c>
      <c r="G208" s="238"/>
      <c r="H208" s="241">
        <v>5.4000000000000004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7" t="s">
        <v>151</v>
      </c>
      <c r="AU208" s="247" t="s">
        <v>89</v>
      </c>
      <c r="AV208" s="13" t="s">
        <v>89</v>
      </c>
      <c r="AW208" s="13" t="s">
        <v>33</v>
      </c>
      <c r="AX208" s="13" t="s">
        <v>87</v>
      </c>
      <c r="AY208" s="247" t="s">
        <v>140</v>
      </c>
    </row>
    <row r="209" s="2" customFormat="1" ht="16.5" customHeight="1">
      <c r="A209" s="38"/>
      <c r="B209" s="39"/>
      <c r="C209" s="259" t="s">
        <v>291</v>
      </c>
      <c r="D209" s="259" t="s">
        <v>155</v>
      </c>
      <c r="E209" s="260" t="s">
        <v>1586</v>
      </c>
      <c r="F209" s="261" t="s">
        <v>1587</v>
      </c>
      <c r="G209" s="262" t="s">
        <v>158</v>
      </c>
      <c r="H209" s="263">
        <v>5.4000000000000004</v>
      </c>
      <c r="I209" s="264"/>
      <c r="J209" s="265">
        <f>ROUND(I209*H209,2)</f>
        <v>0</v>
      </c>
      <c r="K209" s="261" t="s">
        <v>159</v>
      </c>
      <c r="L209" s="44"/>
      <c r="M209" s="266" t="s">
        <v>1</v>
      </c>
      <c r="N209" s="267" t="s">
        <v>44</v>
      </c>
      <c r="O209" s="91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0" t="s">
        <v>148</v>
      </c>
      <c r="AT209" s="230" t="s">
        <v>155</v>
      </c>
      <c r="AU209" s="230" t="s">
        <v>89</v>
      </c>
      <c r="AY209" s="17" t="s">
        <v>140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7" t="s">
        <v>87</v>
      </c>
      <c r="BK209" s="231">
        <f>ROUND(I209*H209,2)</f>
        <v>0</v>
      </c>
      <c r="BL209" s="17" t="s">
        <v>148</v>
      </c>
      <c r="BM209" s="230" t="s">
        <v>1588</v>
      </c>
    </row>
    <row r="210" s="2" customFormat="1">
      <c r="A210" s="38"/>
      <c r="B210" s="39"/>
      <c r="C210" s="40"/>
      <c r="D210" s="232" t="s">
        <v>150</v>
      </c>
      <c r="E210" s="40"/>
      <c r="F210" s="233" t="s">
        <v>1589</v>
      </c>
      <c r="G210" s="40"/>
      <c r="H210" s="40"/>
      <c r="I210" s="234"/>
      <c r="J210" s="40"/>
      <c r="K210" s="40"/>
      <c r="L210" s="44"/>
      <c r="M210" s="235"/>
      <c r="N210" s="236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150</v>
      </c>
      <c r="AU210" s="17" t="s">
        <v>89</v>
      </c>
    </row>
    <row r="211" s="13" customFormat="1">
      <c r="A211" s="13"/>
      <c r="B211" s="237"/>
      <c r="C211" s="238"/>
      <c r="D211" s="232" t="s">
        <v>151</v>
      </c>
      <c r="E211" s="239" t="s">
        <v>1</v>
      </c>
      <c r="F211" s="240" t="s">
        <v>1581</v>
      </c>
      <c r="G211" s="238"/>
      <c r="H211" s="241">
        <v>5.4000000000000004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151</v>
      </c>
      <c r="AU211" s="247" t="s">
        <v>89</v>
      </c>
      <c r="AV211" s="13" t="s">
        <v>89</v>
      </c>
      <c r="AW211" s="13" t="s">
        <v>33</v>
      </c>
      <c r="AX211" s="13" t="s">
        <v>87</v>
      </c>
      <c r="AY211" s="247" t="s">
        <v>140</v>
      </c>
    </row>
    <row r="212" s="12" customFormat="1" ht="22.8" customHeight="1">
      <c r="A212" s="12"/>
      <c r="B212" s="202"/>
      <c r="C212" s="203"/>
      <c r="D212" s="204" t="s">
        <v>78</v>
      </c>
      <c r="E212" s="216" t="s">
        <v>201</v>
      </c>
      <c r="F212" s="216" t="s">
        <v>421</v>
      </c>
      <c r="G212" s="203"/>
      <c r="H212" s="203"/>
      <c r="I212" s="206"/>
      <c r="J212" s="217">
        <f>BK212</f>
        <v>0</v>
      </c>
      <c r="K212" s="203"/>
      <c r="L212" s="208"/>
      <c r="M212" s="209"/>
      <c r="N212" s="210"/>
      <c r="O212" s="210"/>
      <c r="P212" s="211">
        <f>SUM(P213:P218)</f>
        <v>0</v>
      </c>
      <c r="Q212" s="210"/>
      <c r="R212" s="211">
        <f>SUM(R213:R218)</f>
        <v>0.00081000000000000006</v>
      </c>
      <c r="S212" s="210"/>
      <c r="T212" s="212">
        <f>SUM(T213:T218)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3" t="s">
        <v>87</v>
      </c>
      <c r="AT212" s="214" t="s">
        <v>78</v>
      </c>
      <c r="AU212" s="214" t="s">
        <v>87</v>
      </c>
      <c r="AY212" s="213" t="s">
        <v>140</v>
      </c>
      <c r="BK212" s="215">
        <f>SUM(BK213:BK218)</f>
        <v>0</v>
      </c>
    </row>
    <row r="213" s="2" customFormat="1" ht="16.5" customHeight="1">
      <c r="A213" s="38"/>
      <c r="B213" s="39"/>
      <c r="C213" s="259" t="s">
        <v>296</v>
      </c>
      <c r="D213" s="259" t="s">
        <v>155</v>
      </c>
      <c r="E213" s="260" t="s">
        <v>521</v>
      </c>
      <c r="F213" s="261" t="s">
        <v>522</v>
      </c>
      <c r="G213" s="262" t="s">
        <v>183</v>
      </c>
      <c r="H213" s="263">
        <v>27</v>
      </c>
      <c r="I213" s="264"/>
      <c r="J213" s="265">
        <f>ROUND(I213*H213,2)</f>
        <v>0</v>
      </c>
      <c r="K213" s="261" t="s">
        <v>159</v>
      </c>
      <c r="L213" s="44"/>
      <c r="M213" s="266" t="s">
        <v>1</v>
      </c>
      <c r="N213" s="267" t="s">
        <v>44</v>
      </c>
      <c r="O213" s="91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0" t="s">
        <v>148</v>
      </c>
      <c r="AT213" s="230" t="s">
        <v>155</v>
      </c>
      <c r="AU213" s="230" t="s">
        <v>89</v>
      </c>
      <c r="AY213" s="17" t="s">
        <v>140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7" t="s">
        <v>87</v>
      </c>
      <c r="BK213" s="231">
        <f>ROUND(I213*H213,2)</f>
        <v>0</v>
      </c>
      <c r="BL213" s="17" t="s">
        <v>148</v>
      </c>
      <c r="BM213" s="230" t="s">
        <v>1590</v>
      </c>
    </row>
    <row r="214" s="2" customFormat="1">
      <c r="A214" s="38"/>
      <c r="B214" s="39"/>
      <c r="C214" s="40"/>
      <c r="D214" s="232" t="s">
        <v>150</v>
      </c>
      <c r="E214" s="40"/>
      <c r="F214" s="233" t="s">
        <v>524</v>
      </c>
      <c r="G214" s="40"/>
      <c r="H214" s="40"/>
      <c r="I214" s="234"/>
      <c r="J214" s="40"/>
      <c r="K214" s="40"/>
      <c r="L214" s="44"/>
      <c r="M214" s="235"/>
      <c r="N214" s="236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150</v>
      </c>
      <c r="AU214" s="17" t="s">
        <v>89</v>
      </c>
    </row>
    <row r="215" s="13" customFormat="1">
      <c r="A215" s="13"/>
      <c r="B215" s="237"/>
      <c r="C215" s="238"/>
      <c r="D215" s="232" t="s">
        <v>151</v>
      </c>
      <c r="E215" s="239" t="s">
        <v>1</v>
      </c>
      <c r="F215" s="240" t="s">
        <v>1591</v>
      </c>
      <c r="G215" s="238"/>
      <c r="H215" s="241">
        <v>27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7" t="s">
        <v>151</v>
      </c>
      <c r="AU215" s="247" t="s">
        <v>89</v>
      </c>
      <c r="AV215" s="13" t="s">
        <v>89</v>
      </c>
      <c r="AW215" s="13" t="s">
        <v>33</v>
      </c>
      <c r="AX215" s="13" t="s">
        <v>87</v>
      </c>
      <c r="AY215" s="247" t="s">
        <v>140</v>
      </c>
    </row>
    <row r="216" s="2" customFormat="1" ht="16.5" customHeight="1">
      <c r="A216" s="38"/>
      <c r="B216" s="39"/>
      <c r="C216" s="259" t="s">
        <v>302</v>
      </c>
      <c r="D216" s="259" t="s">
        <v>155</v>
      </c>
      <c r="E216" s="260" t="s">
        <v>1592</v>
      </c>
      <c r="F216" s="261" t="s">
        <v>1593</v>
      </c>
      <c r="G216" s="262" t="s">
        <v>183</v>
      </c>
      <c r="H216" s="263">
        <v>27</v>
      </c>
      <c r="I216" s="264"/>
      <c r="J216" s="265">
        <f>ROUND(I216*H216,2)</f>
        <v>0</v>
      </c>
      <c r="K216" s="261" t="s">
        <v>159</v>
      </c>
      <c r="L216" s="44"/>
      <c r="M216" s="266" t="s">
        <v>1</v>
      </c>
      <c r="N216" s="267" t="s">
        <v>44</v>
      </c>
      <c r="O216" s="91"/>
      <c r="P216" s="228">
        <f>O216*H216</f>
        <v>0</v>
      </c>
      <c r="Q216" s="228">
        <v>3.0000000000000001E-05</v>
      </c>
      <c r="R216" s="228">
        <f>Q216*H216</f>
        <v>0.00081000000000000006</v>
      </c>
      <c r="S216" s="228">
        <v>0</v>
      </c>
      <c r="T216" s="229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0" t="s">
        <v>148</v>
      </c>
      <c r="AT216" s="230" t="s">
        <v>155</v>
      </c>
      <c r="AU216" s="230" t="s">
        <v>89</v>
      </c>
      <c r="AY216" s="17" t="s">
        <v>140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7" t="s">
        <v>87</v>
      </c>
      <c r="BK216" s="231">
        <f>ROUND(I216*H216,2)</f>
        <v>0</v>
      </c>
      <c r="BL216" s="17" t="s">
        <v>148</v>
      </c>
      <c r="BM216" s="230" t="s">
        <v>1594</v>
      </c>
    </row>
    <row r="217" s="2" customFormat="1">
      <c r="A217" s="38"/>
      <c r="B217" s="39"/>
      <c r="C217" s="40"/>
      <c r="D217" s="232" t="s">
        <v>150</v>
      </c>
      <c r="E217" s="40"/>
      <c r="F217" s="233" t="s">
        <v>1595</v>
      </c>
      <c r="G217" s="40"/>
      <c r="H217" s="40"/>
      <c r="I217" s="234"/>
      <c r="J217" s="40"/>
      <c r="K217" s="40"/>
      <c r="L217" s="44"/>
      <c r="M217" s="235"/>
      <c r="N217" s="236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150</v>
      </c>
      <c r="AU217" s="17" t="s">
        <v>89</v>
      </c>
    </row>
    <row r="218" s="13" customFormat="1">
      <c r="A218" s="13"/>
      <c r="B218" s="237"/>
      <c r="C218" s="238"/>
      <c r="D218" s="232" t="s">
        <v>151</v>
      </c>
      <c r="E218" s="239" t="s">
        <v>1</v>
      </c>
      <c r="F218" s="240" t="s">
        <v>1591</v>
      </c>
      <c r="G218" s="238"/>
      <c r="H218" s="241">
        <v>27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151</v>
      </c>
      <c r="AU218" s="247" t="s">
        <v>89</v>
      </c>
      <c r="AV218" s="13" t="s">
        <v>89</v>
      </c>
      <c r="AW218" s="13" t="s">
        <v>33</v>
      </c>
      <c r="AX218" s="13" t="s">
        <v>87</v>
      </c>
      <c r="AY218" s="247" t="s">
        <v>140</v>
      </c>
    </row>
    <row r="219" s="12" customFormat="1" ht="25.92" customHeight="1">
      <c r="A219" s="12"/>
      <c r="B219" s="202"/>
      <c r="C219" s="203"/>
      <c r="D219" s="204" t="s">
        <v>78</v>
      </c>
      <c r="E219" s="205" t="s">
        <v>142</v>
      </c>
      <c r="F219" s="205" t="s">
        <v>582</v>
      </c>
      <c r="G219" s="203"/>
      <c r="H219" s="203"/>
      <c r="I219" s="206"/>
      <c r="J219" s="207">
        <f>BK219</f>
        <v>0</v>
      </c>
      <c r="K219" s="203"/>
      <c r="L219" s="208"/>
      <c r="M219" s="209"/>
      <c r="N219" s="210"/>
      <c r="O219" s="210"/>
      <c r="P219" s="211">
        <f>P220</f>
        <v>0</v>
      </c>
      <c r="Q219" s="210"/>
      <c r="R219" s="211">
        <f>R220</f>
        <v>3.2126264999999998</v>
      </c>
      <c r="S219" s="210"/>
      <c r="T219" s="212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3" t="s">
        <v>163</v>
      </c>
      <c r="AT219" s="214" t="s">
        <v>78</v>
      </c>
      <c r="AU219" s="214" t="s">
        <v>79</v>
      </c>
      <c r="AY219" s="213" t="s">
        <v>140</v>
      </c>
      <c r="BK219" s="215">
        <f>BK220</f>
        <v>0</v>
      </c>
    </row>
    <row r="220" s="12" customFormat="1" ht="22.8" customHeight="1">
      <c r="A220" s="12"/>
      <c r="B220" s="202"/>
      <c r="C220" s="203"/>
      <c r="D220" s="204" t="s">
        <v>78</v>
      </c>
      <c r="E220" s="216" t="s">
        <v>1596</v>
      </c>
      <c r="F220" s="216" t="s">
        <v>1597</v>
      </c>
      <c r="G220" s="203"/>
      <c r="H220" s="203"/>
      <c r="I220" s="206"/>
      <c r="J220" s="217">
        <f>BK220</f>
        <v>0</v>
      </c>
      <c r="K220" s="203"/>
      <c r="L220" s="208"/>
      <c r="M220" s="209"/>
      <c r="N220" s="210"/>
      <c r="O220" s="210"/>
      <c r="P220" s="211">
        <f>SUM(P221:P289)</f>
        <v>0</v>
      </c>
      <c r="Q220" s="210"/>
      <c r="R220" s="211">
        <f>SUM(R221:R289)</f>
        <v>3.2126264999999998</v>
      </c>
      <c r="S220" s="210"/>
      <c r="T220" s="212">
        <f>SUM(T221:T289)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3" t="s">
        <v>163</v>
      </c>
      <c r="AT220" s="214" t="s">
        <v>78</v>
      </c>
      <c r="AU220" s="214" t="s">
        <v>87</v>
      </c>
      <c r="AY220" s="213" t="s">
        <v>140</v>
      </c>
      <c r="BK220" s="215">
        <f>SUM(BK221:BK289)</f>
        <v>0</v>
      </c>
    </row>
    <row r="221" s="2" customFormat="1" ht="16.5" customHeight="1">
      <c r="A221" s="38"/>
      <c r="B221" s="39"/>
      <c r="C221" s="259" t="s">
        <v>307</v>
      </c>
      <c r="D221" s="259" t="s">
        <v>155</v>
      </c>
      <c r="E221" s="260" t="s">
        <v>1598</v>
      </c>
      <c r="F221" s="261" t="s">
        <v>1599</v>
      </c>
      <c r="G221" s="262" t="s">
        <v>183</v>
      </c>
      <c r="H221" s="263">
        <v>342.89999999999998</v>
      </c>
      <c r="I221" s="264"/>
      <c r="J221" s="265">
        <f>ROUND(I221*H221,2)</f>
        <v>0</v>
      </c>
      <c r="K221" s="261" t="s">
        <v>146</v>
      </c>
      <c r="L221" s="44"/>
      <c r="M221" s="266" t="s">
        <v>1</v>
      </c>
      <c r="N221" s="267" t="s">
        <v>44</v>
      </c>
      <c r="O221" s="91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0" t="s">
        <v>514</v>
      </c>
      <c r="AT221" s="230" t="s">
        <v>155</v>
      </c>
      <c r="AU221" s="230" t="s">
        <v>89</v>
      </c>
      <c r="AY221" s="17" t="s">
        <v>140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7" t="s">
        <v>87</v>
      </c>
      <c r="BK221" s="231">
        <f>ROUND(I221*H221,2)</f>
        <v>0</v>
      </c>
      <c r="BL221" s="17" t="s">
        <v>514</v>
      </c>
      <c r="BM221" s="230" t="s">
        <v>1600</v>
      </c>
    </row>
    <row r="222" s="2" customFormat="1">
      <c r="A222" s="38"/>
      <c r="B222" s="39"/>
      <c r="C222" s="40"/>
      <c r="D222" s="232" t="s">
        <v>150</v>
      </c>
      <c r="E222" s="40"/>
      <c r="F222" s="233" t="s">
        <v>1601</v>
      </c>
      <c r="G222" s="40"/>
      <c r="H222" s="40"/>
      <c r="I222" s="234"/>
      <c r="J222" s="40"/>
      <c r="K222" s="40"/>
      <c r="L222" s="44"/>
      <c r="M222" s="235"/>
      <c r="N222" s="236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150</v>
      </c>
      <c r="AU222" s="17" t="s">
        <v>89</v>
      </c>
    </row>
    <row r="223" s="13" customFormat="1">
      <c r="A223" s="13"/>
      <c r="B223" s="237"/>
      <c r="C223" s="238"/>
      <c r="D223" s="232" t="s">
        <v>151</v>
      </c>
      <c r="E223" s="239" t="s">
        <v>1</v>
      </c>
      <c r="F223" s="240" t="s">
        <v>1602</v>
      </c>
      <c r="G223" s="238"/>
      <c r="H223" s="241">
        <v>342.89999999999998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7" t="s">
        <v>151</v>
      </c>
      <c r="AU223" s="247" t="s">
        <v>89</v>
      </c>
      <c r="AV223" s="13" t="s">
        <v>89</v>
      </c>
      <c r="AW223" s="13" t="s">
        <v>33</v>
      </c>
      <c r="AX223" s="13" t="s">
        <v>87</v>
      </c>
      <c r="AY223" s="247" t="s">
        <v>140</v>
      </c>
    </row>
    <row r="224" s="2" customFormat="1" ht="16.5" customHeight="1">
      <c r="A224" s="38"/>
      <c r="B224" s="39"/>
      <c r="C224" s="218" t="s">
        <v>313</v>
      </c>
      <c r="D224" s="218" t="s">
        <v>142</v>
      </c>
      <c r="E224" s="219" t="s">
        <v>586</v>
      </c>
      <c r="F224" s="220" t="s">
        <v>1603</v>
      </c>
      <c r="G224" s="221" t="s">
        <v>183</v>
      </c>
      <c r="H224" s="222">
        <v>377.19</v>
      </c>
      <c r="I224" s="223"/>
      <c r="J224" s="224">
        <f>ROUND(I224*H224,2)</f>
        <v>0</v>
      </c>
      <c r="K224" s="220" t="s">
        <v>1</v>
      </c>
      <c r="L224" s="225"/>
      <c r="M224" s="226" t="s">
        <v>1</v>
      </c>
      <c r="N224" s="227" t="s">
        <v>44</v>
      </c>
      <c r="O224" s="91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0" t="s">
        <v>588</v>
      </c>
      <c r="AT224" s="230" t="s">
        <v>142</v>
      </c>
      <c r="AU224" s="230" t="s">
        <v>89</v>
      </c>
      <c r="AY224" s="17" t="s">
        <v>140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7" t="s">
        <v>87</v>
      </c>
      <c r="BK224" s="231">
        <f>ROUND(I224*H224,2)</f>
        <v>0</v>
      </c>
      <c r="BL224" s="17" t="s">
        <v>588</v>
      </c>
      <c r="BM224" s="230" t="s">
        <v>1604</v>
      </c>
    </row>
    <row r="225" s="2" customFormat="1">
      <c r="A225" s="38"/>
      <c r="B225" s="39"/>
      <c r="C225" s="40"/>
      <c r="D225" s="232" t="s">
        <v>150</v>
      </c>
      <c r="E225" s="40"/>
      <c r="F225" s="233" t="s">
        <v>1603</v>
      </c>
      <c r="G225" s="40"/>
      <c r="H225" s="40"/>
      <c r="I225" s="234"/>
      <c r="J225" s="40"/>
      <c r="K225" s="40"/>
      <c r="L225" s="44"/>
      <c r="M225" s="235"/>
      <c r="N225" s="236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150</v>
      </c>
      <c r="AU225" s="17" t="s">
        <v>89</v>
      </c>
    </row>
    <row r="226" s="13" customFormat="1">
      <c r="A226" s="13"/>
      <c r="B226" s="237"/>
      <c r="C226" s="238"/>
      <c r="D226" s="232" t="s">
        <v>151</v>
      </c>
      <c r="E226" s="239" t="s">
        <v>1</v>
      </c>
      <c r="F226" s="240" t="s">
        <v>1602</v>
      </c>
      <c r="G226" s="238"/>
      <c r="H226" s="241">
        <v>342.89999999999998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151</v>
      </c>
      <c r="AU226" s="247" t="s">
        <v>89</v>
      </c>
      <c r="AV226" s="13" t="s">
        <v>89</v>
      </c>
      <c r="AW226" s="13" t="s">
        <v>33</v>
      </c>
      <c r="AX226" s="13" t="s">
        <v>87</v>
      </c>
      <c r="AY226" s="247" t="s">
        <v>140</v>
      </c>
    </row>
    <row r="227" s="13" customFormat="1">
      <c r="A227" s="13"/>
      <c r="B227" s="237"/>
      <c r="C227" s="238"/>
      <c r="D227" s="232" t="s">
        <v>151</v>
      </c>
      <c r="E227" s="238"/>
      <c r="F227" s="240" t="s">
        <v>1605</v>
      </c>
      <c r="G227" s="238"/>
      <c r="H227" s="241">
        <v>377.19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7" t="s">
        <v>151</v>
      </c>
      <c r="AU227" s="247" t="s">
        <v>89</v>
      </c>
      <c r="AV227" s="13" t="s">
        <v>89</v>
      </c>
      <c r="AW227" s="13" t="s">
        <v>4</v>
      </c>
      <c r="AX227" s="13" t="s">
        <v>87</v>
      </c>
      <c r="AY227" s="247" t="s">
        <v>140</v>
      </c>
    </row>
    <row r="228" s="2" customFormat="1" ht="16.5" customHeight="1">
      <c r="A228" s="38"/>
      <c r="B228" s="39"/>
      <c r="C228" s="259" t="s">
        <v>319</v>
      </c>
      <c r="D228" s="259" t="s">
        <v>155</v>
      </c>
      <c r="E228" s="260" t="s">
        <v>1606</v>
      </c>
      <c r="F228" s="261" t="s">
        <v>1607</v>
      </c>
      <c r="G228" s="262" t="s">
        <v>227</v>
      </c>
      <c r="H228" s="263">
        <v>13</v>
      </c>
      <c r="I228" s="264"/>
      <c r="J228" s="265">
        <f>ROUND(I228*H228,2)</f>
        <v>0</v>
      </c>
      <c r="K228" s="261" t="s">
        <v>1608</v>
      </c>
      <c r="L228" s="44"/>
      <c r="M228" s="266" t="s">
        <v>1</v>
      </c>
      <c r="N228" s="267" t="s">
        <v>44</v>
      </c>
      <c r="O228" s="91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0" t="s">
        <v>514</v>
      </c>
      <c r="AT228" s="230" t="s">
        <v>155</v>
      </c>
      <c r="AU228" s="230" t="s">
        <v>89</v>
      </c>
      <c r="AY228" s="17" t="s">
        <v>140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7" t="s">
        <v>87</v>
      </c>
      <c r="BK228" s="231">
        <f>ROUND(I228*H228,2)</f>
        <v>0</v>
      </c>
      <c r="BL228" s="17" t="s">
        <v>514</v>
      </c>
      <c r="BM228" s="230" t="s">
        <v>1609</v>
      </c>
    </row>
    <row r="229" s="2" customFormat="1">
      <c r="A229" s="38"/>
      <c r="B229" s="39"/>
      <c r="C229" s="40"/>
      <c r="D229" s="232" t="s">
        <v>150</v>
      </c>
      <c r="E229" s="40"/>
      <c r="F229" s="233" t="s">
        <v>1610</v>
      </c>
      <c r="G229" s="40"/>
      <c r="H229" s="40"/>
      <c r="I229" s="234"/>
      <c r="J229" s="40"/>
      <c r="K229" s="40"/>
      <c r="L229" s="44"/>
      <c r="M229" s="235"/>
      <c r="N229" s="236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150</v>
      </c>
      <c r="AU229" s="17" t="s">
        <v>89</v>
      </c>
    </row>
    <row r="230" s="13" customFormat="1">
      <c r="A230" s="13"/>
      <c r="B230" s="237"/>
      <c r="C230" s="238"/>
      <c r="D230" s="232" t="s">
        <v>151</v>
      </c>
      <c r="E230" s="239" t="s">
        <v>1</v>
      </c>
      <c r="F230" s="240" t="s">
        <v>1611</v>
      </c>
      <c r="G230" s="238"/>
      <c r="H230" s="241">
        <v>13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7" t="s">
        <v>151</v>
      </c>
      <c r="AU230" s="247" t="s">
        <v>89</v>
      </c>
      <c r="AV230" s="13" t="s">
        <v>89</v>
      </c>
      <c r="AW230" s="13" t="s">
        <v>33</v>
      </c>
      <c r="AX230" s="13" t="s">
        <v>87</v>
      </c>
      <c r="AY230" s="247" t="s">
        <v>140</v>
      </c>
    </row>
    <row r="231" s="2" customFormat="1" ht="16.5" customHeight="1">
      <c r="A231" s="38"/>
      <c r="B231" s="39"/>
      <c r="C231" s="218" t="s">
        <v>327</v>
      </c>
      <c r="D231" s="218" t="s">
        <v>142</v>
      </c>
      <c r="E231" s="219" t="s">
        <v>1612</v>
      </c>
      <c r="F231" s="220" t="s">
        <v>1613</v>
      </c>
      <c r="G231" s="221" t="s">
        <v>227</v>
      </c>
      <c r="H231" s="222">
        <v>7</v>
      </c>
      <c r="I231" s="223"/>
      <c r="J231" s="224">
        <f>ROUND(I231*H231,2)</f>
        <v>0</v>
      </c>
      <c r="K231" s="220" t="s">
        <v>1</v>
      </c>
      <c r="L231" s="225"/>
      <c r="M231" s="226" t="s">
        <v>1</v>
      </c>
      <c r="N231" s="227" t="s">
        <v>44</v>
      </c>
      <c r="O231" s="91"/>
      <c r="P231" s="228">
        <f>O231*H231</f>
        <v>0</v>
      </c>
      <c r="Q231" s="228">
        <v>0.17699999999999999</v>
      </c>
      <c r="R231" s="228">
        <f>Q231*H231</f>
        <v>1.2389999999999999</v>
      </c>
      <c r="S231" s="228">
        <v>0</v>
      </c>
      <c r="T231" s="229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0" t="s">
        <v>1614</v>
      </c>
      <c r="AT231" s="230" t="s">
        <v>142</v>
      </c>
      <c r="AU231" s="230" t="s">
        <v>89</v>
      </c>
      <c r="AY231" s="17" t="s">
        <v>140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7" t="s">
        <v>87</v>
      </c>
      <c r="BK231" s="231">
        <f>ROUND(I231*H231,2)</f>
        <v>0</v>
      </c>
      <c r="BL231" s="17" t="s">
        <v>514</v>
      </c>
      <c r="BM231" s="230" t="s">
        <v>1615</v>
      </c>
    </row>
    <row r="232" s="2" customFormat="1">
      <c r="A232" s="38"/>
      <c r="B232" s="39"/>
      <c r="C232" s="40"/>
      <c r="D232" s="232" t="s">
        <v>150</v>
      </c>
      <c r="E232" s="40"/>
      <c r="F232" s="233" t="s">
        <v>1616</v>
      </c>
      <c r="G232" s="40"/>
      <c r="H232" s="40"/>
      <c r="I232" s="234"/>
      <c r="J232" s="40"/>
      <c r="K232" s="40"/>
      <c r="L232" s="44"/>
      <c r="M232" s="235"/>
      <c r="N232" s="236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150</v>
      </c>
      <c r="AU232" s="17" t="s">
        <v>89</v>
      </c>
    </row>
    <row r="233" s="2" customFormat="1" ht="16.5" customHeight="1">
      <c r="A233" s="38"/>
      <c r="B233" s="39"/>
      <c r="C233" s="218" t="s">
        <v>333</v>
      </c>
      <c r="D233" s="218" t="s">
        <v>142</v>
      </c>
      <c r="E233" s="219" t="s">
        <v>1617</v>
      </c>
      <c r="F233" s="220" t="s">
        <v>1618</v>
      </c>
      <c r="G233" s="221" t="s">
        <v>227</v>
      </c>
      <c r="H233" s="222">
        <v>6</v>
      </c>
      <c r="I233" s="223"/>
      <c r="J233" s="224">
        <f>ROUND(I233*H233,2)</f>
        <v>0</v>
      </c>
      <c r="K233" s="220" t="s">
        <v>1</v>
      </c>
      <c r="L233" s="225"/>
      <c r="M233" s="226" t="s">
        <v>1</v>
      </c>
      <c r="N233" s="227" t="s">
        <v>44</v>
      </c>
      <c r="O233" s="91"/>
      <c r="P233" s="228">
        <f>O233*H233</f>
        <v>0</v>
      </c>
      <c r="Q233" s="228">
        <v>0.17699999999999999</v>
      </c>
      <c r="R233" s="228">
        <f>Q233*H233</f>
        <v>1.0619999999999998</v>
      </c>
      <c r="S233" s="228">
        <v>0</v>
      </c>
      <c r="T233" s="229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0" t="s">
        <v>1614</v>
      </c>
      <c r="AT233" s="230" t="s">
        <v>142</v>
      </c>
      <c r="AU233" s="230" t="s">
        <v>89</v>
      </c>
      <c r="AY233" s="17" t="s">
        <v>140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7" t="s">
        <v>87</v>
      </c>
      <c r="BK233" s="231">
        <f>ROUND(I233*H233,2)</f>
        <v>0</v>
      </c>
      <c r="BL233" s="17" t="s">
        <v>514</v>
      </c>
      <c r="BM233" s="230" t="s">
        <v>1619</v>
      </c>
    </row>
    <row r="234" s="2" customFormat="1">
      <c r="A234" s="38"/>
      <c r="B234" s="39"/>
      <c r="C234" s="40"/>
      <c r="D234" s="232" t="s">
        <v>150</v>
      </c>
      <c r="E234" s="40"/>
      <c r="F234" s="233" t="s">
        <v>1620</v>
      </c>
      <c r="G234" s="40"/>
      <c r="H234" s="40"/>
      <c r="I234" s="234"/>
      <c r="J234" s="40"/>
      <c r="K234" s="40"/>
      <c r="L234" s="44"/>
      <c r="M234" s="235"/>
      <c r="N234" s="236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150</v>
      </c>
      <c r="AU234" s="17" t="s">
        <v>89</v>
      </c>
    </row>
    <row r="235" s="2" customFormat="1" ht="16.5" customHeight="1">
      <c r="A235" s="38"/>
      <c r="B235" s="39"/>
      <c r="C235" s="259" t="s">
        <v>339</v>
      </c>
      <c r="D235" s="259" t="s">
        <v>155</v>
      </c>
      <c r="E235" s="260" t="s">
        <v>1621</v>
      </c>
      <c r="F235" s="261" t="s">
        <v>1622</v>
      </c>
      <c r="G235" s="262" t="s">
        <v>604</v>
      </c>
      <c r="H235" s="263">
        <v>13</v>
      </c>
      <c r="I235" s="264"/>
      <c r="J235" s="265">
        <f>ROUND(I235*H235,2)</f>
        <v>0</v>
      </c>
      <c r="K235" s="261" t="s">
        <v>1</v>
      </c>
      <c r="L235" s="44"/>
      <c r="M235" s="266" t="s">
        <v>1</v>
      </c>
      <c r="N235" s="267" t="s">
        <v>44</v>
      </c>
      <c r="O235" s="91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0" t="s">
        <v>514</v>
      </c>
      <c r="AT235" s="230" t="s">
        <v>155</v>
      </c>
      <c r="AU235" s="230" t="s">
        <v>89</v>
      </c>
      <c r="AY235" s="17" t="s">
        <v>140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7" t="s">
        <v>87</v>
      </c>
      <c r="BK235" s="231">
        <f>ROUND(I235*H235,2)</f>
        <v>0</v>
      </c>
      <c r="BL235" s="17" t="s">
        <v>514</v>
      </c>
      <c r="BM235" s="230" t="s">
        <v>1623</v>
      </c>
    </row>
    <row r="236" s="2" customFormat="1">
      <c r="A236" s="38"/>
      <c r="B236" s="39"/>
      <c r="C236" s="40"/>
      <c r="D236" s="232" t="s">
        <v>150</v>
      </c>
      <c r="E236" s="40"/>
      <c r="F236" s="233" t="s">
        <v>1622</v>
      </c>
      <c r="G236" s="40"/>
      <c r="H236" s="40"/>
      <c r="I236" s="234"/>
      <c r="J236" s="40"/>
      <c r="K236" s="40"/>
      <c r="L236" s="44"/>
      <c r="M236" s="235"/>
      <c r="N236" s="236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150</v>
      </c>
      <c r="AU236" s="17" t="s">
        <v>89</v>
      </c>
    </row>
    <row r="237" s="13" customFormat="1">
      <c r="A237" s="13"/>
      <c r="B237" s="237"/>
      <c r="C237" s="238"/>
      <c r="D237" s="232" t="s">
        <v>151</v>
      </c>
      <c r="E237" s="239" t="s">
        <v>1</v>
      </c>
      <c r="F237" s="240" t="s">
        <v>1611</v>
      </c>
      <c r="G237" s="238"/>
      <c r="H237" s="241">
        <v>13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7" t="s">
        <v>151</v>
      </c>
      <c r="AU237" s="247" t="s">
        <v>89</v>
      </c>
      <c r="AV237" s="13" t="s">
        <v>89</v>
      </c>
      <c r="AW237" s="13" t="s">
        <v>33</v>
      </c>
      <c r="AX237" s="13" t="s">
        <v>87</v>
      </c>
      <c r="AY237" s="247" t="s">
        <v>140</v>
      </c>
    </row>
    <row r="238" s="2" customFormat="1" ht="16.5" customHeight="1">
      <c r="A238" s="38"/>
      <c r="B238" s="39"/>
      <c r="C238" s="218" t="s">
        <v>345</v>
      </c>
      <c r="D238" s="218" t="s">
        <v>142</v>
      </c>
      <c r="E238" s="219" t="s">
        <v>1624</v>
      </c>
      <c r="F238" s="220" t="s">
        <v>1625</v>
      </c>
      <c r="G238" s="221" t="s">
        <v>604</v>
      </c>
      <c r="H238" s="222">
        <v>6</v>
      </c>
      <c r="I238" s="223"/>
      <c r="J238" s="224">
        <f>ROUND(I238*H238,2)</f>
        <v>0</v>
      </c>
      <c r="K238" s="220" t="s">
        <v>1</v>
      </c>
      <c r="L238" s="225"/>
      <c r="M238" s="226" t="s">
        <v>1</v>
      </c>
      <c r="N238" s="227" t="s">
        <v>44</v>
      </c>
      <c r="O238" s="91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0" t="s">
        <v>588</v>
      </c>
      <c r="AT238" s="230" t="s">
        <v>142</v>
      </c>
      <c r="AU238" s="230" t="s">
        <v>89</v>
      </c>
      <c r="AY238" s="17" t="s">
        <v>140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7" t="s">
        <v>87</v>
      </c>
      <c r="BK238" s="231">
        <f>ROUND(I238*H238,2)</f>
        <v>0</v>
      </c>
      <c r="BL238" s="17" t="s">
        <v>588</v>
      </c>
      <c r="BM238" s="230" t="s">
        <v>1626</v>
      </c>
    </row>
    <row r="239" s="2" customFormat="1" ht="16.5" customHeight="1">
      <c r="A239" s="38"/>
      <c r="B239" s="39"/>
      <c r="C239" s="218" t="s">
        <v>352</v>
      </c>
      <c r="D239" s="218" t="s">
        <v>142</v>
      </c>
      <c r="E239" s="219" t="s">
        <v>1627</v>
      </c>
      <c r="F239" s="220" t="s">
        <v>1628</v>
      </c>
      <c r="G239" s="221" t="s">
        <v>604</v>
      </c>
      <c r="H239" s="222">
        <v>7</v>
      </c>
      <c r="I239" s="223"/>
      <c r="J239" s="224">
        <f>ROUND(I239*H239,2)</f>
        <v>0</v>
      </c>
      <c r="K239" s="220" t="s">
        <v>1</v>
      </c>
      <c r="L239" s="225"/>
      <c r="M239" s="226" t="s">
        <v>1</v>
      </c>
      <c r="N239" s="227" t="s">
        <v>44</v>
      </c>
      <c r="O239" s="91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0" t="s">
        <v>588</v>
      </c>
      <c r="AT239" s="230" t="s">
        <v>142</v>
      </c>
      <c r="AU239" s="230" t="s">
        <v>89</v>
      </c>
      <c r="AY239" s="17" t="s">
        <v>140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7" t="s">
        <v>87</v>
      </c>
      <c r="BK239" s="231">
        <f>ROUND(I239*H239,2)</f>
        <v>0</v>
      </c>
      <c r="BL239" s="17" t="s">
        <v>588</v>
      </c>
      <c r="BM239" s="230" t="s">
        <v>1629</v>
      </c>
    </row>
    <row r="240" s="2" customFormat="1" ht="16.5" customHeight="1">
      <c r="A240" s="38"/>
      <c r="B240" s="39"/>
      <c r="C240" s="259" t="s">
        <v>358</v>
      </c>
      <c r="D240" s="259" t="s">
        <v>155</v>
      </c>
      <c r="E240" s="260" t="s">
        <v>1630</v>
      </c>
      <c r="F240" s="261" t="s">
        <v>1631</v>
      </c>
      <c r="G240" s="262" t="s">
        <v>227</v>
      </c>
      <c r="H240" s="263">
        <v>13</v>
      </c>
      <c r="I240" s="264"/>
      <c r="J240" s="265">
        <f>ROUND(I240*H240,2)</f>
        <v>0</v>
      </c>
      <c r="K240" s="261" t="s">
        <v>1</v>
      </c>
      <c r="L240" s="44"/>
      <c r="M240" s="266" t="s">
        <v>1</v>
      </c>
      <c r="N240" s="267" t="s">
        <v>44</v>
      </c>
      <c r="O240" s="91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0" t="s">
        <v>514</v>
      </c>
      <c r="AT240" s="230" t="s">
        <v>155</v>
      </c>
      <c r="AU240" s="230" t="s">
        <v>89</v>
      </c>
      <c r="AY240" s="17" t="s">
        <v>140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7" t="s">
        <v>87</v>
      </c>
      <c r="BK240" s="231">
        <f>ROUND(I240*H240,2)</f>
        <v>0</v>
      </c>
      <c r="BL240" s="17" t="s">
        <v>514</v>
      </c>
      <c r="BM240" s="230" t="s">
        <v>1632</v>
      </c>
    </row>
    <row r="241" s="2" customFormat="1">
      <c r="A241" s="38"/>
      <c r="B241" s="39"/>
      <c r="C241" s="40"/>
      <c r="D241" s="232" t="s">
        <v>150</v>
      </c>
      <c r="E241" s="40"/>
      <c r="F241" s="233" t="s">
        <v>1633</v>
      </c>
      <c r="G241" s="40"/>
      <c r="H241" s="40"/>
      <c r="I241" s="234"/>
      <c r="J241" s="40"/>
      <c r="K241" s="40"/>
      <c r="L241" s="44"/>
      <c r="M241" s="235"/>
      <c r="N241" s="236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150</v>
      </c>
      <c r="AU241" s="17" t="s">
        <v>89</v>
      </c>
    </row>
    <row r="242" s="13" customFormat="1">
      <c r="A242" s="13"/>
      <c r="B242" s="237"/>
      <c r="C242" s="238"/>
      <c r="D242" s="232" t="s">
        <v>151</v>
      </c>
      <c r="E242" s="239" t="s">
        <v>1</v>
      </c>
      <c r="F242" s="240" t="s">
        <v>1611</v>
      </c>
      <c r="G242" s="238"/>
      <c r="H242" s="241">
        <v>13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7" t="s">
        <v>151</v>
      </c>
      <c r="AU242" s="247" t="s">
        <v>89</v>
      </c>
      <c r="AV242" s="13" t="s">
        <v>89</v>
      </c>
      <c r="AW242" s="13" t="s">
        <v>33</v>
      </c>
      <c r="AX242" s="13" t="s">
        <v>87</v>
      </c>
      <c r="AY242" s="247" t="s">
        <v>140</v>
      </c>
    </row>
    <row r="243" s="2" customFormat="1" ht="16.5" customHeight="1">
      <c r="A243" s="38"/>
      <c r="B243" s="39"/>
      <c r="C243" s="218" t="s">
        <v>364</v>
      </c>
      <c r="D243" s="218" t="s">
        <v>142</v>
      </c>
      <c r="E243" s="219" t="s">
        <v>1634</v>
      </c>
      <c r="F243" s="220" t="s">
        <v>1635</v>
      </c>
      <c r="G243" s="221" t="s">
        <v>604</v>
      </c>
      <c r="H243" s="222">
        <v>13</v>
      </c>
      <c r="I243" s="223"/>
      <c r="J243" s="224">
        <f>ROUND(I243*H243,2)</f>
        <v>0</v>
      </c>
      <c r="K243" s="220" t="s">
        <v>1</v>
      </c>
      <c r="L243" s="225"/>
      <c r="M243" s="226" t="s">
        <v>1</v>
      </c>
      <c r="N243" s="227" t="s">
        <v>44</v>
      </c>
      <c r="O243" s="91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0" t="s">
        <v>1614</v>
      </c>
      <c r="AT243" s="230" t="s">
        <v>142</v>
      </c>
      <c r="AU243" s="230" t="s">
        <v>89</v>
      </c>
      <c r="AY243" s="17" t="s">
        <v>140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7" t="s">
        <v>87</v>
      </c>
      <c r="BK243" s="231">
        <f>ROUND(I243*H243,2)</f>
        <v>0</v>
      </c>
      <c r="BL243" s="17" t="s">
        <v>514</v>
      </c>
      <c r="BM243" s="230" t="s">
        <v>1636</v>
      </c>
    </row>
    <row r="244" s="13" customFormat="1">
      <c r="A244" s="13"/>
      <c r="B244" s="237"/>
      <c r="C244" s="238"/>
      <c r="D244" s="232" t="s">
        <v>151</v>
      </c>
      <c r="E244" s="239" t="s">
        <v>1</v>
      </c>
      <c r="F244" s="240" t="s">
        <v>1611</v>
      </c>
      <c r="G244" s="238"/>
      <c r="H244" s="241">
        <v>13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151</v>
      </c>
      <c r="AU244" s="247" t="s">
        <v>89</v>
      </c>
      <c r="AV244" s="13" t="s">
        <v>89</v>
      </c>
      <c r="AW244" s="13" t="s">
        <v>33</v>
      </c>
      <c r="AX244" s="13" t="s">
        <v>87</v>
      </c>
      <c r="AY244" s="247" t="s">
        <v>140</v>
      </c>
    </row>
    <row r="245" s="2" customFormat="1" ht="16.5" customHeight="1">
      <c r="A245" s="38"/>
      <c r="B245" s="39"/>
      <c r="C245" s="259" t="s">
        <v>369</v>
      </c>
      <c r="D245" s="259" t="s">
        <v>155</v>
      </c>
      <c r="E245" s="260" t="s">
        <v>1637</v>
      </c>
      <c r="F245" s="261" t="s">
        <v>1638</v>
      </c>
      <c r="G245" s="262" t="s">
        <v>183</v>
      </c>
      <c r="H245" s="263">
        <v>342.89999999999998</v>
      </c>
      <c r="I245" s="264"/>
      <c r="J245" s="265">
        <f>ROUND(I245*H245,2)</f>
        <v>0</v>
      </c>
      <c r="K245" s="261" t="s">
        <v>1608</v>
      </c>
      <c r="L245" s="44"/>
      <c r="M245" s="266" t="s">
        <v>1</v>
      </c>
      <c r="N245" s="267" t="s">
        <v>44</v>
      </c>
      <c r="O245" s="91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0" t="s">
        <v>514</v>
      </c>
      <c r="AT245" s="230" t="s">
        <v>155</v>
      </c>
      <c r="AU245" s="230" t="s">
        <v>89</v>
      </c>
      <c r="AY245" s="17" t="s">
        <v>140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7" t="s">
        <v>87</v>
      </c>
      <c r="BK245" s="231">
        <f>ROUND(I245*H245,2)</f>
        <v>0</v>
      </c>
      <c r="BL245" s="17" t="s">
        <v>514</v>
      </c>
      <c r="BM245" s="230" t="s">
        <v>1639</v>
      </c>
    </row>
    <row r="246" s="2" customFormat="1">
      <c r="A246" s="38"/>
      <c r="B246" s="39"/>
      <c r="C246" s="40"/>
      <c r="D246" s="232" t="s">
        <v>150</v>
      </c>
      <c r="E246" s="40"/>
      <c r="F246" s="233" t="s">
        <v>1640</v>
      </c>
      <c r="G246" s="40"/>
      <c r="H246" s="40"/>
      <c r="I246" s="234"/>
      <c r="J246" s="40"/>
      <c r="K246" s="40"/>
      <c r="L246" s="44"/>
      <c r="M246" s="235"/>
      <c r="N246" s="236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150</v>
      </c>
      <c r="AU246" s="17" t="s">
        <v>89</v>
      </c>
    </row>
    <row r="247" s="13" customFormat="1">
      <c r="A247" s="13"/>
      <c r="B247" s="237"/>
      <c r="C247" s="238"/>
      <c r="D247" s="232" t="s">
        <v>151</v>
      </c>
      <c r="E247" s="239" t="s">
        <v>1</v>
      </c>
      <c r="F247" s="240" t="s">
        <v>1602</v>
      </c>
      <c r="G247" s="238"/>
      <c r="H247" s="241">
        <v>342.89999999999998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7" t="s">
        <v>151</v>
      </c>
      <c r="AU247" s="247" t="s">
        <v>89</v>
      </c>
      <c r="AV247" s="13" t="s">
        <v>89</v>
      </c>
      <c r="AW247" s="13" t="s">
        <v>33</v>
      </c>
      <c r="AX247" s="13" t="s">
        <v>87</v>
      </c>
      <c r="AY247" s="247" t="s">
        <v>140</v>
      </c>
    </row>
    <row r="248" s="2" customFormat="1" ht="16.5" customHeight="1">
      <c r="A248" s="38"/>
      <c r="B248" s="39"/>
      <c r="C248" s="218" t="s">
        <v>374</v>
      </c>
      <c r="D248" s="218" t="s">
        <v>142</v>
      </c>
      <c r="E248" s="219" t="s">
        <v>1641</v>
      </c>
      <c r="F248" s="220" t="s">
        <v>1642</v>
      </c>
      <c r="G248" s="221" t="s">
        <v>310</v>
      </c>
      <c r="H248" s="222">
        <v>370.846</v>
      </c>
      <c r="I248" s="223"/>
      <c r="J248" s="224">
        <f>ROUND(I248*H248,2)</f>
        <v>0</v>
      </c>
      <c r="K248" s="220" t="s">
        <v>1505</v>
      </c>
      <c r="L248" s="225"/>
      <c r="M248" s="226" t="s">
        <v>1</v>
      </c>
      <c r="N248" s="227" t="s">
        <v>44</v>
      </c>
      <c r="O248" s="91"/>
      <c r="P248" s="228">
        <f>O248*H248</f>
        <v>0</v>
      </c>
      <c r="Q248" s="228">
        <v>0.001</v>
      </c>
      <c r="R248" s="228">
        <f>Q248*H248</f>
        <v>0.37084600000000001</v>
      </c>
      <c r="S248" s="228">
        <v>0</v>
      </c>
      <c r="T248" s="229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0" t="s">
        <v>588</v>
      </c>
      <c r="AT248" s="230" t="s">
        <v>142</v>
      </c>
      <c r="AU248" s="230" t="s">
        <v>89</v>
      </c>
      <c r="AY248" s="17" t="s">
        <v>140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7" t="s">
        <v>87</v>
      </c>
      <c r="BK248" s="231">
        <f>ROUND(I248*H248,2)</f>
        <v>0</v>
      </c>
      <c r="BL248" s="17" t="s">
        <v>588</v>
      </c>
      <c r="BM248" s="230" t="s">
        <v>1643</v>
      </c>
    </row>
    <row r="249" s="2" customFormat="1">
      <c r="A249" s="38"/>
      <c r="B249" s="39"/>
      <c r="C249" s="40"/>
      <c r="D249" s="232" t="s">
        <v>150</v>
      </c>
      <c r="E249" s="40"/>
      <c r="F249" s="233" t="s">
        <v>1642</v>
      </c>
      <c r="G249" s="40"/>
      <c r="H249" s="40"/>
      <c r="I249" s="234"/>
      <c r="J249" s="40"/>
      <c r="K249" s="40"/>
      <c r="L249" s="44"/>
      <c r="M249" s="235"/>
      <c r="N249" s="236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150</v>
      </c>
      <c r="AU249" s="17" t="s">
        <v>89</v>
      </c>
    </row>
    <row r="250" s="13" customFormat="1">
      <c r="A250" s="13"/>
      <c r="B250" s="237"/>
      <c r="C250" s="238"/>
      <c r="D250" s="232" t="s">
        <v>151</v>
      </c>
      <c r="E250" s="239" t="s">
        <v>1</v>
      </c>
      <c r="F250" s="240" t="s">
        <v>1644</v>
      </c>
      <c r="G250" s="238"/>
      <c r="H250" s="241">
        <v>370.846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7" t="s">
        <v>151</v>
      </c>
      <c r="AU250" s="247" t="s">
        <v>89</v>
      </c>
      <c r="AV250" s="13" t="s">
        <v>89</v>
      </c>
      <c r="AW250" s="13" t="s">
        <v>33</v>
      </c>
      <c r="AX250" s="13" t="s">
        <v>87</v>
      </c>
      <c r="AY250" s="247" t="s">
        <v>140</v>
      </c>
    </row>
    <row r="251" s="2" customFormat="1" ht="16.5" customHeight="1">
      <c r="A251" s="38"/>
      <c r="B251" s="39"/>
      <c r="C251" s="218" t="s">
        <v>379</v>
      </c>
      <c r="D251" s="218" t="s">
        <v>142</v>
      </c>
      <c r="E251" s="219" t="s">
        <v>1645</v>
      </c>
      <c r="F251" s="220" t="s">
        <v>1646</v>
      </c>
      <c r="G251" s="221" t="s">
        <v>227</v>
      </c>
      <c r="H251" s="222">
        <v>26</v>
      </c>
      <c r="I251" s="223"/>
      <c r="J251" s="224">
        <f>ROUND(I251*H251,2)</f>
        <v>0</v>
      </c>
      <c r="K251" s="220" t="s">
        <v>1505</v>
      </c>
      <c r="L251" s="225"/>
      <c r="M251" s="226" t="s">
        <v>1</v>
      </c>
      <c r="N251" s="227" t="s">
        <v>44</v>
      </c>
      <c r="O251" s="91"/>
      <c r="P251" s="228">
        <f>O251*H251</f>
        <v>0</v>
      </c>
      <c r="Q251" s="228">
        <v>0.00016000000000000001</v>
      </c>
      <c r="R251" s="228">
        <f>Q251*H251</f>
        <v>0.0041600000000000005</v>
      </c>
      <c r="S251" s="228">
        <v>0</v>
      </c>
      <c r="T251" s="229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0" t="s">
        <v>588</v>
      </c>
      <c r="AT251" s="230" t="s">
        <v>142</v>
      </c>
      <c r="AU251" s="230" t="s">
        <v>89</v>
      </c>
      <c r="AY251" s="17" t="s">
        <v>140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7" t="s">
        <v>87</v>
      </c>
      <c r="BK251" s="231">
        <f>ROUND(I251*H251,2)</f>
        <v>0</v>
      </c>
      <c r="BL251" s="17" t="s">
        <v>588</v>
      </c>
      <c r="BM251" s="230" t="s">
        <v>1647</v>
      </c>
    </row>
    <row r="252" s="2" customFormat="1">
      <c r="A252" s="38"/>
      <c r="B252" s="39"/>
      <c r="C252" s="40"/>
      <c r="D252" s="232" t="s">
        <v>150</v>
      </c>
      <c r="E252" s="40"/>
      <c r="F252" s="233" t="s">
        <v>1646</v>
      </c>
      <c r="G252" s="40"/>
      <c r="H252" s="40"/>
      <c r="I252" s="234"/>
      <c r="J252" s="40"/>
      <c r="K252" s="40"/>
      <c r="L252" s="44"/>
      <c r="M252" s="235"/>
      <c r="N252" s="236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150</v>
      </c>
      <c r="AU252" s="17" t="s">
        <v>89</v>
      </c>
    </row>
    <row r="253" s="13" customFormat="1">
      <c r="A253" s="13"/>
      <c r="B253" s="237"/>
      <c r="C253" s="238"/>
      <c r="D253" s="232" t="s">
        <v>151</v>
      </c>
      <c r="E253" s="239" t="s">
        <v>1</v>
      </c>
      <c r="F253" s="240" t="s">
        <v>1648</v>
      </c>
      <c r="G253" s="238"/>
      <c r="H253" s="241">
        <v>26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7" t="s">
        <v>151</v>
      </c>
      <c r="AU253" s="247" t="s">
        <v>89</v>
      </c>
      <c r="AV253" s="13" t="s">
        <v>89</v>
      </c>
      <c r="AW253" s="13" t="s">
        <v>33</v>
      </c>
      <c r="AX253" s="13" t="s">
        <v>87</v>
      </c>
      <c r="AY253" s="247" t="s">
        <v>140</v>
      </c>
    </row>
    <row r="254" s="2" customFormat="1" ht="21.75" customHeight="1">
      <c r="A254" s="38"/>
      <c r="B254" s="39"/>
      <c r="C254" s="259" t="s">
        <v>385</v>
      </c>
      <c r="D254" s="259" t="s">
        <v>155</v>
      </c>
      <c r="E254" s="260" t="s">
        <v>1649</v>
      </c>
      <c r="F254" s="261" t="s">
        <v>1650</v>
      </c>
      <c r="G254" s="262" t="s">
        <v>183</v>
      </c>
      <c r="H254" s="263">
        <v>22.100000000000001</v>
      </c>
      <c r="I254" s="264"/>
      <c r="J254" s="265">
        <f>ROUND(I254*H254,2)</f>
        <v>0</v>
      </c>
      <c r="K254" s="261" t="s">
        <v>1505</v>
      </c>
      <c r="L254" s="44"/>
      <c r="M254" s="266" t="s">
        <v>1</v>
      </c>
      <c r="N254" s="267" t="s">
        <v>44</v>
      </c>
      <c r="O254" s="91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0" t="s">
        <v>514</v>
      </c>
      <c r="AT254" s="230" t="s">
        <v>155</v>
      </c>
      <c r="AU254" s="230" t="s">
        <v>89</v>
      </c>
      <c r="AY254" s="17" t="s">
        <v>140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7" t="s">
        <v>87</v>
      </c>
      <c r="BK254" s="231">
        <f>ROUND(I254*H254,2)</f>
        <v>0</v>
      </c>
      <c r="BL254" s="17" t="s">
        <v>514</v>
      </c>
      <c r="BM254" s="230" t="s">
        <v>1651</v>
      </c>
    </row>
    <row r="255" s="2" customFormat="1">
      <c r="A255" s="38"/>
      <c r="B255" s="39"/>
      <c r="C255" s="40"/>
      <c r="D255" s="232" t="s">
        <v>150</v>
      </c>
      <c r="E255" s="40"/>
      <c r="F255" s="233" t="s">
        <v>1652</v>
      </c>
      <c r="G255" s="40"/>
      <c r="H255" s="40"/>
      <c r="I255" s="234"/>
      <c r="J255" s="40"/>
      <c r="K255" s="40"/>
      <c r="L255" s="44"/>
      <c r="M255" s="235"/>
      <c r="N255" s="236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150</v>
      </c>
      <c r="AU255" s="17" t="s">
        <v>89</v>
      </c>
    </row>
    <row r="256" s="13" customFormat="1">
      <c r="A256" s="13"/>
      <c r="B256" s="237"/>
      <c r="C256" s="238"/>
      <c r="D256" s="232" t="s">
        <v>151</v>
      </c>
      <c r="E256" s="239" t="s">
        <v>1</v>
      </c>
      <c r="F256" s="240" t="s">
        <v>1653</v>
      </c>
      <c r="G256" s="238"/>
      <c r="H256" s="241">
        <v>22.100000000000001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7" t="s">
        <v>151</v>
      </c>
      <c r="AU256" s="247" t="s">
        <v>89</v>
      </c>
      <c r="AV256" s="13" t="s">
        <v>89</v>
      </c>
      <c r="AW256" s="13" t="s">
        <v>33</v>
      </c>
      <c r="AX256" s="13" t="s">
        <v>87</v>
      </c>
      <c r="AY256" s="247" t="s">
        <v>140</v>
      </c>
    </row>
    <row r="257" s="2" customFormat="1" ht="16.5" customHeight="1">
      <c r="A257" s="38"/>
      <c r="B257" s="39"/>
      <c r="C257" s="218" t="s">
        <v>391</v>
      </c>
      <c r="D257" s="218" t="s">
        <v>142</v>
      </c>
      <c r="E257" s="219" t="s">
        <v>1654</v>
      </c>
      <c r="F257" s="220" t="s">
        <v>1655</v>
      </c>
      <c r="G257" s="221" t="s">
        <v>310</v>
      </c>
      <c r="H257" s="222">
        <v>13.885</v>
      </c>
      <c r="I257" s="223"/>
      <c r="J257" s="224">
        <f>ROUND(I257*H257,2)</f>
        <v>0</v>
      </c>
      <c r="K257" s="220" t="s">
        <v>1</v>
      </c>
      <c r="L257" s="225"/>
      <c r="M257" s="226" t="s">
        <v>1</v>
      </c>
      <c r="N257" s="227" t="s">
        <v>44</v>
      </c>
      <c r="O257" s="91"/>
      <c r="P257" s="228">
        <f>O257*H257</f>
        <v>0</v>
      </c>
      <c r="Q257" s="228">
        <v>0.001</v>
      </c>
      <c r="R257" s="228">
        <f>Q257*H257</f>
        <v>0.013885</v>
      </c>
      <c r="S257" s="228">
        <v>0</v>
      </c>
      <c r="T257" s="229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0" t="s">
        <v>588</v>
      </c>
      <c r="AT257" s="230" t="s">
        <v>142</v>
      </c>
      <c r="AU257" s="230" t="s">
        <v>89</v>
      </c>
      <c r="AY257" s="17" t="s">
        <v>140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7" t="s">
        <v>87</v>
      </c>
      <c r="BK257" s="231">
        <f>ROUND(I257*H257,2)</f>
        <v>0</v>
      </c>
      <c r="BL257" s="17" t="s">
        <v>588</v>
      </c>
      <c r="BM257" s="230" t="s">
        <v>1656</v>
      </c>
    </row>
    <row r="258" s="2" customFormat="1">
      <c r="A258" s="38"/>
      <c r="B258" s="39"/>
      <c r="C258" s="40"/>
      <c r="D258" s="232" t="s">
        <v>150</v>
      </c>
      <c r="E258" s="40"/>
      <c r="F258" s="233" t="s">
        <v>1655</v>
      </c>
      <c r="G258" s="40"/>
      <c r="H258" s="40"/>
      <c r="I258" s="234"/>
      <c r="J258" s="40"/>
      <c r="K258" s="40"/>
      <c r="L258" s="44"/>
      <c r="M258" s="235"/>
      <c r="N258" s="236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150</v>
      </c>
      <c r="AU258" s="17" t="s">
        <v>89</v>
      </c>
    </row>
    <row r="259" s="13" customFormat="1">
      <c r="A259" s="13"/>
      <c r="B259" s="237"/>
      <c r="C259" s="238"/>
      <c r="D259" s="232" t="s">
        <v>151</v>
      </c>
      <c r="E259" s="239" t="s">
        <v>1</v>
      </c>
      <c r="F259" s="240" t="s">
        <v>1657</v>
      </c>
      <c r="G259" s="238"/>
      <c r="H259" s="241">
        <v>13.885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7" t="s">
        <v>151</v>
      </c>
      <c r="AU259" s="247" t="s">
        <v>89</v>
      </c>
      <c r="AV259" s="13" t="s">
        <v>89</v>
      </c>
      <c r="AW259" s="13" t="s">
        <v>33</v>
      </c>
      <c r="AX259" s="13" t="s">
        <v>87</v>
      </c>
      <c r="AY259" s="247" t="s">
        <v>140</v>
      </c>
    </row>
    <row r="260" s="2" customFormat="1" ht="16.5" customHeight="1">
      <c r="A260" s="38"/>
      <c r="B260" s="39"/>
      <c r="C260" s="218" t="s">
        <v>397</v>
      </c>
      <c r="D260" s="218" t="s">
        <v>142</v>
      </c>
      <c r="E260" s="219" t="s">
        <v>1658</v>
      </c>
      <c r="F260" s="220" t="s">
        <v>1659</v>
      </c>
      <c r="G260" s="221" t="s">
        <v>604</v>
      </c>
      <c r="H260" s="222">
        <v>26</v>
      </c>
      <c r="I260" s="223"/>
      <c r="J260" s="224">
        <f>ROUND(I260*H260,2)</f>
        <v>0</v>
      </c>
      <c r="K260" s="220" t="s">
        <v>1</v>
      </c>
      <c r="L260" s="225"/>
      <c r="M260" s="226" t="s">
        <v>1</v>
      </c>
      <c r="N260" s="227" t="s">
        <v>44</v>
      </c>
      <c r="O260" s="91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0" t="s">
        <v>588</v>
      </c>
      <c r="AT260" s="230" t="s">
        <v>142</v>
      </c>
      <c r="AU260" s="230" t="s">
        <v>89</v>
      </c>
      <c r="AY260" s="17" t="s">
        <v>140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7" t="s">
        <v>87</v>
      </c>
      <c r="BK260" s="231">
        <f>ROUND(I260*H260,2)</f>
        <v>0</v>
      </c>
      <c r="BL260" s="17" t="s">
        <v>588</v>
      </c>
      <c r="BM260" s="230" t="s">
        <v>1660</v>
      </c>
    </row>
    <row r="261" s="2" customFormat="1">
      <c r="A261" s="38"/>
      <c r="B261" s="39"/>
      <c r="C261" s="40"/>
      <c r="D261" s="232" t="s">
        <v>150</v>
      </c>
      <c r="E261" s="40"/>
      <c r="F261" s="233" t="s">
        <v>1659</v>
      </c>
      <c r="G261" s="40"/>
      <c r="H261" s="40"/>
      <c r="I261" s="234"/>
      <c r="J261" s="40"/>
      <c r="K261" s="40"/>
      <c r="L261" s="44"/>
      <c r="M261" s="235"/>
      <c r="N261" s="236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150</v>
      </c>
      <c r="AU261" s="17" t="s">
        <v>89</v>
      </c>
    </row>
    <row r="262" s="13" customFormat="1">
      <c r="A262" s="13"/>
      <c r="B262" s="237"/>
      <c r="C262" s="238"/>
      <c r="D262" s="232" t="s">
        <v>151</v>
      </c>
      <c r="E262" s="239" t="s">
        <v>1</v>
      </c>
      <c r="F262" s="240" t="s">
        <v>1648</v>
      </c>
      <c r="G262" s="238"/>
      <c r="H262" s="241">
        <v>26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151</v>
      </c>
      <c r="AU262" s="247" t="s">
        <v>89</v>
      </c>
      <c r="AV262" s="13" t="s">
        <v>89</v>
      </c>
      <c r="AW262" s="13" t="s">
        <v>33</v>
      </c>
      <c r="AX262" s="13" t="s">
        <v>87</v>
      </c>
      <c r="AY262" s="247" t="s">
        <v>140</v>
      </c>
    </row>
    <row r="263" s="2" customFormat="1" ht="16.5" customHeight="1">
      <c r="A263" s="38"/>
      <c r="B263" s="39"/>
      <c r="C263" s="259" t="s">
        <v>403</v>
      </c>
      <c r="D263" s="259" t="s">
        <v>155</v>
      </c>
      <c r="E263" s="260" t="s">
        <v>1661</v>
      </c>
      <c r="F263" s="261" t="s">
        <v>1662</v>
      </c>
      <c r="G263" s="262" t="s">
        <v>1663</v>
      </c>
      <c r="H263" s="263">
        <v>13</v>
      </c>
      <c r="I263" s="264"/>
      <c r="J263" s="265">
        <f>ROUND(I263*H263,2)</f>
        <v>0</v>
      </c>
      <c r="K263" s="261" t="s">
        <v>1</v>
      </c>
      <c r="L263" s="44"/>
      <c r="M263" s="266" t="s">
        <v>1</v>
      </c>
      <c r="N263" s="267" t="s">
        <v>44</v>
      </c>
      <c r="O263" s="91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0" t="s">
        <v>242</v>
      </c>
      <c r="AT263" s="230" t="s">
        <v>155</v>
      </c>
      <c r="AU263" s="230" t="s">
        <v>89</v>
      </c>
      <c r="AY263" s="17" t="s">
        <v>140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7" t="s">
        <v>87</v>
      </c>
      <c r="BK263" s="231">
        <f>ROUND(I263*H263,2)</f>
        <v>0</v>
      </c>
      <c r="BL263" s="17" t="s">
        <v>242</v>
      </c>
      <c r="BM263" s="230" t="s">
        <v>1664</v>
      </c>
    </row>
    <row r="264" s="13" customFormat="1">
      <c r="A264" s="13"/>
      <c r="B264" s="237"/>
      <c r="C264" s="238"/>
      <c r="D264" s="232" t="s">
        <v>151</v>
      </c>
      <c r="E264" s="239" t="s">
        <v>1</v>
      </c>
      <c r="F264" s="240" t="s">
        <v>1611</v>
      </c>
      <c r="G264" s="238"/>
      <c r="H264" s="241">
        <v>13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7" t="s">
        <v>151</v>
      </c>
      <c r="AU264" s="247" t="s">
        <v>89</v>
      </c>
      <c r="AV264" s="13" t="s">
        <v>89</v>
      </c>
      <c r="AW264" s="13" t="s">
        <v>33</v>
      </c>
      <c r="AX264" s="13" t="s">
        <v>87</v>
      </c>
      <c r="AY264" s="247" t="s">
        <v>140</v>
      </c>
    </row>
    <row r="265" s="2" customFormat="1" ht="16.5" customHeight="1">
      <c r="A265" s="38"/>
      <c r="B265" s="39"/>
      <c r="C265" s="259" t="s">
        <v>409</v>
      </c>
      <c r="D265" s="259" t="s">
        <v>155</v>
      </c>
      <c r="E265" s="260" t="s">
        <v>1665</v>
      </c>
      <c r="F265" s="261" t="s">
        <v>1666</v>
      </c>
      <c r="G265" s="262" t="s">
        <v>183</v>
      </c>
      <c r="H265" s="263">
        <v>484.89999999999998</v>
      </c>
      <c r="I265" s="264"/>
      <c r="J265" s="265">
        <f>ROUND(I265*H265,2)</f>
        <v>0</v>
      </c>
      <c r="K265" s="261" t="s">
        <v>1</v>
      </c>
      <c r="L265" s="44"/>
      <c r="M265" s="266" t="s">
        <v>1</v>
      </c>
      <c r="N265" s="267" t="s">
        <v>44</v>
      </c>
      <c r="O265" s="91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0" t="s">
        <v>242</v>
      </c>
      <c r="AT265" s="230" t="s">
        <v>155</v>
      </c>
      <c r="AU265" s="230" t="s">
        <v>89</v>
      </c>
      <c r="AY265" s="17" t="s">
        <v>140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7" t="s">
        <v>87</v>
      </c>
      <c r="BK265" s="231">
        <f>ROUND(I265*H265,2)</f>
        <v>0</v>
      </c>
      <c r="BL265" s="17" t="s">
        <v>242</v>
      </c>
      <c r="BM265" s="230" t="s">
        <v>1667</v>
      </c>
    </row>
    <row r="266" s="13" customFormat="1">
      <c r="A266" s="13"/>
      <c r="B266" s="237"/>
      <c r="C266" s="238"/>
      <c r="D266" s="232" t="s">
        <v>151</v>
      </c>
      <c r="E266" s="239" t="s">
        <v>1</v>
      </c>
      <c r="F266" s="240" t="s">
        <v>1668</v>
      </c>
      <c r="G266" s="238"/>
      <c r="H266" s="241">
        <v>48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7" t="s">
        <v>151</v>
      </c>
      <c r="AU266" s="247" t="s">
        <v>89</v>
      </c>
      <c r="AV266" s="13" t="s">
        <v>89</v>
      </c>
      <c r="AW266" s="13" t="s">
        <v>33</v>
      </c>
      <c r="AX266" s="13" t="s">
        <v>79</v>
      </c>
      <c r="AY266" s="247" t="s">
        <v>140</v>
      </c>
    </row>
    <row r="267" s="13" customFormat="1">
      <c r="A267" s="13"/>
      <c r="B267" s="237"/>
      <c r="C267" s="238"/>
      <c r="D267" s="232" t="s">
        <v>151</v>
      </c>
      <c r="E267" s="239" t="s">
        <v>1</v>
      </c>
      <c r="F267" s="240" t="s">
        <v>1669</v>
      </c>
      <c r="G267" s="238"/>
      <c r="H267" s="241">
        <v>42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7" t="s">
        <v>151</v>
      </c>
      <c r="AU267" s="247" t="s">
        <v>89</v>
      </c>
      <c r="AV267" s="13" t="s">
        <v>89</v>
      </c>
      <c r="AW267" s="13" t="s">
        <v>33</v>
      </c>
      <c r="AX267" s="13" t="s">
        <v>79</v>
      </c>
      <c r="AY267" s="247" t="s">
        <v>140</v>
      </c>
    </row>
    <row r="268" s="13" customFormat="1">
      <c r="A268" s="13"/>
      <c r="B268" s="237"/>
      <c r="C268" s="238"/>
      <c r="D268" s="232" t="s">
        <v>151</v>
      </c>
      <c r="E268" s="239" t="s">
        <v>1</v>
      </c>
      <c r="F268" s="240" t="s">
        <v>1670</v>
      </c>
      <c r="G268" s="238"/>
      <c r="H268" s="241">
        <v>342.89999999999998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7" t="s">
        <v>151</v>
      </c>
      <c r="AU268" s="247" t="s">
        <v>89</v>
      </c>
      <c r="AV268" s="13" t="s">
        <v>89</v>
      </c>
      <c r="AW268" s="13" t="s">
        <v>33</v>
      </c>
      <c r="AX268" s="13" t="s">
        <v>79</v>
      </c>
      <c r="AY268" s="247" t="s">
        <v>140</v>
      </c>
    </row>
    <row r="269" s="13" customFormat="1">
      <c r="A269" s="13"/>
      <c r="B269" s="237"/>
      <c r="C269" s="238"/>
      <c r="D269" s="232" t="s">
        <v>151</v>
      </c>
      <c r="E269" s="239" t="s">
        <v>1</v>
      </c>
      <c r="F269" s="240" t="s">
        <v>1671</v>
      </c>
      <c r="G269" s="238"/>
      <c r="H269" s="241">
        <v>52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7" t="s">
        <v>151</v>
      </c>
      <c r="AU269" s="247" t="s">
        <v>89</v>
      </c>
      <c r="AV269" s="13" t="s">
        <v>89</v>
      </c>
      <c r="AW269" s="13" t="s">
        <v>33</v>
      </c>
      <c r="AX269" s="13" t="s">
        <v>79</v>
      </c>
      <c r="AY269" s="247" t="s">
        <v>140</v>
      </c>
    </row>
    <row r="270" s="14" customFormat="1">
      <c r="A270" s="14"/>
      <c r="B270" s="248"/>
      <c r="C270" s="249"/>
      <c r="D270" s="232" t="s">
        <v>151</v>
      </c>
      <c r="E270" s="250" t="s">
        <v>1</v>
      </c>
      <c r="F270" s="251" t="s">
        <v>154</v>
      </c>
      <c r="G270" s="249"/>
      <c r="H270" s="252">
        <v>484.89999999999998</v>
      </c>
      <c r="I270" s="253"/>
      <c r="J270" s="249"/>
      <c r="K270" s="249"/>
      <c r="L270" s="254"/>
      <c r="M270" s="255"/>
      <c r="N270" s="256"/>
      <c r="O270" s="256"/>
      <c r="P270" s="256"/>
      <c r="Q270" s="256"/>
      <c r="R270" s="256"/>
      <c r="S270" s="256"/>
      <c r="T270" s="25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8" t="s">
        <v>151</v>
      </c>
      <c r="AU270" s="258" t="s">
        <v>89</v>
      </c>
      <c r="AV270" s="14" t="s">
        <v>148</v>
      </c>
      <c r="AW270" s="14" t="s">
        <v>33</v>
      </c>
      <c r="AX270" s="14" t="s">
        <v>87</v>
      </c>
      <c r="AY270" s="258" t="s">
        <v>140</v>
      </c>
    </row>
    <row r="271" s="2" customFormat="1" ht="16.5" customHeight="1">
      <c r="A271" s="38"/>
      <c r="B271" s="39"/>
      <c r="C271" s="218" t="s">
        <v>415</v>
      </c>
      <c r="D271" s="218" t="s">
        <v>142</v>
      </c>
      <c r="E271" s="219" t="s">
        <v>1672</v>
      </c>
      <c r="F271" s="220" t="s">
        <v>1673</v>
      </c>
      <c r="G271" s="221" t="s">
        <v>183</v>
      </c>
      <c r="H271" s="222">
        <v>414.64499999999998</v>
      </c>
      <c r="I271" s="223"/>
      <c r="J271" s="224">
        <f>ROUND(I271*H271,2)</f>
        <v>0</v>
      </c>
      <c r="K271" s="220" t="s">
        <v>1608</v>
      </c>
      <c r="L271" s="225"/>
      <c r="M271" s="226" t="s">
        <v>1</v>
      </c>
      <c r="N271" s="227" t="s">
        <v>44</v>
      </c>
      <c r="O271" s="91"/>
      <c r="P271" s="228">
        <f>O271*H271</f>
        <v>0</v>
      </c>
      <c r="Q271" s="228">
        <v>0.00089999999999999998</v>
      </c>
      <c r="R271" s="228">
        <f>Q271*H271</f>
        <v>0.37318049999999997</v>
      </c>
      <c r="S271" s="228">
        <v>0</v>
      </c>
      <c r="T271" s="229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0" t="s">
        <v>588</v>
      </c>
      <c r="AT271" s="230" t="s">
        <v>142</v>
      </c>
      <c r="AU271" s="230" t="s">
        <v>89</v>
      </c>
      <c r="AY271" s="17" t="s">
        <v>140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7" t="s">
        <v>87</v>
      </c>
      <c r="BK271" s="231">
        <f>ROUND(I271*H271,2)</f>
        <v>0</v>
      </c>
      <c r="BL271" s="17" t="s">
        <v>588</v>
      </c>
      <c r="BM271" s="230" t="s">
        <v>1674</v>
      </c>
    </row>
    <row r="272" s="2" customFormat="1">
      <c r="A272" s="38"/>
      <c r="B272" s="39"/>
      <c r="C272" s="40"/>
      <c r="D272" s="232" t="s">
        <v>150</v>
      </c>
      <c r="E272" s="40"/>
      <c r="F272" s="233" t="s">
        <v>1673</v>
      </c>
      <c r="G272" s="40"/>
      <c r="H272" s="40"/>
      <c r="I272" s="234"/>
      <c r="J272" s="40"/>
      <c r="K272" s="40"/>
      <c r="L272" s="44"/>
      <c r="M272" s="235"/>
      <c r="N272" s="236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150</v>
      </c>
      <c r="AU272" s="17" t="s">
        <v>89</v>
      </c>
    </row>
    <row r="273" s="13" customFormat="1">
      <c r="A273" s="13"/>
      <c r="B273" s="237"/>
      <c r="C273" s="238"/>
      <c r="D273" s="232" t="s">
        <v>151</v>
      </c>
      <c r="E273" s="239" t="s">
        <v>1</v>
      </c>
      <c r="F273" s="240" t="s">
        <v>1675</v>
      </c>
      <c r="G273" s="238"/>
      <c r="H273" s="241">
        <v>360.04500000000002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7" t="s">
        <v>151</v>
      </c>
      <c r="AU273" s="247" t="s">
        <v>89</v>
      </c>
      <c r="AV273" s="13" t="s">
        <v>89</v>
      </c>
      <c r="AW273" s="13" t="s">
        <v>33</v>
      </c>
      <c r="AX273" s="13" t="s">
        <v>79</v>
      </c>
      <c r="AY273" s="247" t="s">
        <v>140</v>
      </c>
    </row>
    <row r="274" s="13" customFormat="1">
      <c r="A274" s="13"/>
      <c r="B274" s="237"/>
      <c r="C274" s="238"/>
      <c r="D274" s="232" t="s">
        <v>151</v>
      </c>
      <c r="E274" s="239" t="s">
        <v>1</v>
      </c>
      <c r="F274" s="240" t="s">
        <v>1676</v>
      </c>
      <c r="G274" s="238"/>
      <c r="H274" s="241">
        <v>54.600000000000001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7" t="s">
        <v>151</v>
      </c>
      <c r="AU274" s="247" t="s">
        <v>89</v>
      </c>
      <c r="AV274" s="13" t="s">
        <v>89</v>
      </c>
      <c r="AW274" s="13" t="s">
        <v>33</v>
      </c>
      <c r="AX274" s="13" t="s">
        <v>79</v>
      </c>
      <c r="AY274" s="247" t="s">
        <v>140</v>
      </c>
    </row>
    <row r="275" s="14" customFormat="1">
      <c r="A275" s="14"/>
      <c r="B275" s="248"/>
      <c r="C275" s="249"/>
      <c r="D275" s="232" t="s">
        <v>151</v>
      </c>
      <c r="E275" s="250" t="s">
        <v>1</v>
      </c>
      <c r="F275" s="251" t="s">
        <v>154</v>
      </c>
      <c r="G275" s="249"/>
      <c r="H275" s="252">
        <v>414.64499999999998</v>
      </c>
      <c r="I275" s="253"/>
      <c r="J275" s="249"/>
      <c r="K275" s="249"/>
      <c r="L275" s="254"/>
      <c r="M275" s="255"/>
      <c r="N275" s="256"/>
      <c r="O275" s="256"/>
      <c r="P275" s="256"/>
      <c r="Q275" s="256"/>
      <c r="R275" s="256"/>
      <c r="S275" s="256"/>
      <c r="T275" s="25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8" t="s">
        <v>151</v>
      </c>
      <c r="AU275" s="258" t="s">
        <v>89</v>
      </c>
      <c r="AV275" s="14" t="s">
        <v>148</v>
      </c>
      <c r="AW275" s="14" t="s">
        <v>33</v>
      </c>
      <c r="AX275" s="14" t="s">
        <v>87</v>
      </c>
      <c r="AY275" s="258" t="s">
        <v>140</v>
      </c>
    </row>
    <row r="276" s="2" customFormat="1" ht="16.5" customHeight="1">
      <c r="A276" s="38"/>
      <c r="B276" s="39"/>
      <c r="C276" s="218" t="s">
        <v>422</v>
      </c>
      <c r="D276" s="218" t="s">
        <v>142</v>
      </c>
      <c r="E276" s="219" t="s">
        <v>1677</v>
      </c>
      <c r="F276" s="220" t="s">
        <v>1678</v>
      </c>
      <c r="G276" s="221" t="s">
        <v>183</v>
      </c>
      <c r="H276" s="222">
        <v>94.5</v>
      </c>
      <c r="I276" s="223"/>
      <c r="J276" s="224">
        <f>ROUND(I276*H276,2)</f>
        <v>0</v>
      </c>
      <c r="K276" s="220" t="s">
        <v>1505</v>
      </c>
      <c r="L276" s="225"/>
      <c r="M276" s="226" t="s">
        <v>1</v>
      </c>
      <c r="N276" s="227" t="s">
        <v>44</v>
      </c>
      <c r="O276" s="91"/>
      <c r="P276" s="228">
        <f>O276*H276</f>
        <v>0</v>
      </c>
      <c r="Q276" s="228">
        <v>0.00012</v>
      </c>
      <c r="R276" s="228">
        <f>Q276*H276</f>
        <v>0.011340000000000001</v>
      </c>
      <c r="S276" s="228">
        <v>0</v>
      </c>
      <c r="T276" s="229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0" t="s">
        <v>588</v>
      </c>
      <c r="AT276" s="230" t="s">
        <v>142</v>
      </c>
      <c r="AU276" s="230" t="s">
        <v>89</v>
      </c>
      <c r="AY276" s="17" t="s">
        <v>140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7" t="s">
        <v>87</v>
      </c>
      <c r="BK276" s="231">
        <f>ROUND(I276*H276,2)</f>
        <v>0</v>
      </c>
      <c r="BL276" s="17" t="s">
        <v>588</v>
      </c>
      <c r="BM276" s="230" t="s">
        <v>1679</v>
      </c>
    </row>
    <row r="277" s="2" customFormat="1">
      <c r="A277" s="38"/>
      <c r="B277" s="39"/>
      <c r="C277" s="40"/>
      <c r="D277" s="232" t="s">
        <v>150</v>
      </c>
      <c r="E277" s="40"/>
      <c r="F277" s="233" t="s">
        <v>1678</v>
      </c>
      <c r="G277" s="40"/>
      <c r="H277" s="40"/>
      <c r="I277" s="234"/>
      <c r="J277" s="40"/>
      <c r="K277" s="40"/>
      <c r="L277" s="44"/>
      <c r="M277" s="235"/>
      <c r="N277" s="236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150</v>
      </c>
      <c r="AU277" s="17" t="s">
        <v>89</v>
      </c>
    </row>
    <row r="278" s="13" customFormat="1">
      <c r="A278" s="13"/>
      <c r="B278" s="237"/>
      <c r="C278" s="238"/>
      <c r="D278" s="232" t="s">
        <v>151</v>
      </c>
      <c r="E278" s="239" t="s">
        <v>1</v>
      </c>
      <c r="F278" s="240" t="s">
        <v>1680</v>
      </c>
      <c r="G278" s="238"/>
      <c r="H278" s="241">
        <v>50.399999999999999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7" t="s">
        <v>151</v>
      </c>
      <c r="AU278" s="247" t="s">
        <v>89</v>
      </c>
      <c r="AV278" s="13" t="s">
        <v>89</v>
      </c>
      <c r="AW278" s="13" t="s">
        <v>33</v>
      </c>
      <c r="AX278" s="13" t="s">
        <v>79</v>
      </c>
      <c r="AY278" s="247" t="s">
        <v>140</v>
      </c>
    </row>
    <row r="279" s="13" customFormat="1">
      <c r="A279" s="13"/>
      <c r="B279" s="237"/>
      <c r="C279" s="238"/>
      <c r="D279" s="232" t="s">
        <v>151</v>
      </c>
      <c r="E279" s="239" t="s">
        <v>1</v>
      </c>
      <c r="F279" s="240" t="s">
        <v>1681</v>
      </c>
      <c r="G279" s="238"/>
      <c r="H279" s="241">
        <v>44.100000000000001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7" t="s">
        <v>151</v>
      </c>
      <c r="AU279" s="247" t="s">
        <v>89</v>
      </c>
      <c r="AV279" s="13" t="s">
        <v>89</v>
      </c>
      <c r="AW279" s="13" t="s">
        <v>33</v>
      </c>
      <c r="AX279" s="13" t="s">
        <v>79</v>
      </c>
      <c r="AY279" s="247" t="s">
        <v>140</v>
      </c>
    </row>
    <row r="280" s="14" customFormat="1">
      <c r="A280" s="14"/>
      <c r="B280" s="248"/>
      <c r="C280" s="249"/>
      <c r="D280" s="232" t="s">
        <v>151</v>
      </c>
      <c r="E280" s="250" t="s">
        <v>1</v>
      </c>
      <c r="F280" s="251" t="s">
        <v>154</v>
      </c>
      <c r="G280" s="249"/>
      <c r="H280" s="252">
        <v>94.5</v>
      </c>
      <c r="I280" s="253"/>
      <c r="J280" s="249"/>
      <c r="K280" s="249"/>
      <c r="L280" s="254"/>
      <c r="M280" s="255"/>
      <c r="N280" s="256"/>
      <c r="O280" s="256"/>
      <c r="P280" s="256"/>
      <c r="Q280" s="256"/>
      <c r="R280" s="256"/>
      <c r="S280" s="256"/>
      <c r="T280" s="25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8" t="s">
        <v>151</v>
      </c>
      <c r="AU280" s="258" t="s">
        <v>89</v>
      </c>
      <c r="AV280" s="14" t="s">
        <v>148</v>
      </c>
      <c r="AW280" s="14" t="s">
        <v>33</v>
      </c>
      <c r="AX280" s="14" t="s">
        <v>87</v>
      </c>
      <c r="AY280" s="258" t="s">
        <v>140</v>
      </c>
    </row>
    <row r="281" s="2" customFormat="1" ht="16.5" customHeight="1">
      <c r="A281" s="38"/>
      <c r="B281" s="39"/>
      <c r="C281" s="218" t="s">
        <v>428</v>
      </c>
      <c r="D281" s="218" t="s">
        <v>142</v>
      </c>
      <c r="E281" s="219" t="s">
        <v>1682</v>
      </c>
      <c r="F281" s="220" t="s">
        <v>1683</v>
      </c>
      <c r="G281" s="221" t="s">
        <v>183</v>
      </c>
      <c r="H281" s="222">
        <v>394.89999999999998</v>
      </c>
      <c r="I281" s="223"/>
      <c r="J281" s="224">
        <f>ROUND(I281*H281,2)</f>
        <v>0</v>
      </c>
      <c r="K281" s="220" t="s">
        <v>1505</v>
      </c>
      <c r="L281" s="225"/>
      <c r="M281" s="226" t="s">
        <v>1</v>
      </c>
      <c r="N281" s="227" t="s">
        <v>44</v>
      </c>
      <c r="O281" s="91"/>
      <c r="P281" s="228">
        <f>O281*H281</f>
        <v>0</v>
      </c>
      <c r="Q281" s="228">
        <v>0.00035</v>
      </c>
      <c r="R281" s="228">
        <f>Q281*H281</f>
        <v>0.13821499999999998</v>
      </c>
      <c r="S281" s="228">
        <v>0</v>
      </c>
      <c r="T281" s="229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0" t="s">
        <v>339</v>
      </c>
      <c r="AT281" s="230" t="s">
        <v>142</v>
      </c>
      <c r="AU281" s="230" t="s">
        <v>89</v>
      </c>
      <c r="AY281" s="17" t="s">
        <v>140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7" t="s">
        <v>87</v>
      </c>
      <c r="BK281" s="231">
        <f>ROUND(I281*H281,2)</f>
        <v>0</v>
      </c>
      <c r="BL281" s="17" t="s">
        <v>242</v>
      </c>
      <c r="BM281" s="230" t="s">
        <v>1684</v>
      </c>
    </row>
    <row r="282" s="2" customFormat="1">
      <c r="A282" s="38"/>
      <c r="B282" s="39"/>
      <c r="C282" s="40"/>
      <c r="D282" s="232" t="s">
        <v>150</v>
      </c>
      <c r="E282" s="40"/>
      <c r="F282" s="233" t="s">
        <v>1683</v>
      </c>
      <c r="G282" s="40"/>
      <c r="H282" s="40"/>
      <c r="I282" s="234"/>
      <c r="J282" s="40"/>
      <c r="K282" s="40"/>
      <c r="L282" s="44"/>
      <c r="M282" s="235"/>
      <c r="N282" s="236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150</v>
      </c>
      <c r="AU282" s="17" t="s">
        <v>89</v>
      </c>
    </row>
    <row r="283" s="13" customFormat="1">
      <c r="A283" s="13"/>
      <c r="B283" s="237"/>
      <c r="C283" s="238"/>
      <c r="D283" s="232" t="s">
        <v>151</v>
      </c>
      <c r="E283" s="239" t="s">
        <v>1</v>
      </c>
      <c r="F283" s="240" t="s">
        <v>1670</v>
      </c>
      <c r="G283" s="238"/>
      <c r="H283" s="241">
        <v>342.89999999999998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7" t="s">
        <v>151</v>
      </c>
      <c r="AU283" s="247" t="s">
        <v>89</v>
      </c>
      <c r="AV283" s="13" t="s">
        <v>89</v>
      </c>
      <c r="AW283" s="13" t="s">
        <v>33</v>
      </c>
      <c r="AX283" s="13" t="s">
        <v>79</v>
      </c>
      <c r="AY283" s="247" t="s">
        <v>140</v>
      </c>
    </row>
    <row r="284" s="13" customFormat="1">
      <c r="A284" s="13"/>
      <c r="B284" s="237"/>
      <c r="C284" s="238"/>
      <c r="D284" s="232" t="s">
        <v>151</v>
      </c>
      <c r="E284" s="239" t="s">
        <v>1</v>
      </c>
      <c r="F284" s="240" t="s">
        <v>1671</v>
      </c>
      <c r="G284" s="238"/>
      <c r="H284" s="241">
        <v>52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7" t="s">
        <v>151</v>
      </c>
      <c r="AU284" s="247" t="s">
        <v>89</v>
      </c>
      <c r="AV284" s="13" t="s">
        <v>89</v>
      </c>
      <c r="AW284" s="13" t="s">
        <v>33</v>
      </c>
      <c r="AX284" s="13" t="s">
        <v>79</v>
      </c>
      <c r="AY284" s="247" t="s">
        <v>140</v>
      </c>
    </row>
    <row r="285" s="14" customFormat="1">
      <c r="A285" s="14"/>
      <c r="B285" s="248"/>
      <c r="C285" s="249"/>
      <c r="D285" s="232" t="s">
        <v>151</v>
      </c>
      <c r="E285" s="250" t="s">
        <v>1</v>
      </c>
      <c r="F285" s="251" t="s">
        <v>154</v>
      </c>
      <c r="G285" s="249"/>
      <c r="H285" s="252">
        <v>394.89999999999998</v>
      </c>
      <c r="I285" s="253"/>
      <c r="J285" s="249"/>
      <c r="K285" s="249"/>
      <c r="L285" s="254"/>
      <c r="M285" s="255"/>
      <c r="N285" s="256"/>
      <c r="O285" s="256"/>
      <c r="P285" s="256"/>
      <c r="Q285" s="256"/>
      <c r="R285" s="256"/>
      <c r="S285" s="256"/>
      <c r="T285" s="25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8" t="s">
        <v>151</v>
      </c>
      <c r="AU285" s="258" t="s">
        <v>89</v>
      </c>
      <c r="AV285" s="14" t="s">
        <v>148</v>
      </c>
      <c r="AW285" s="14" t="s">
        <v>33</v>
      </c>
      <c r="AX285" s="14" t="s">
        <v>87</v>
      </c>
      <c r="AY285" s="258" t="s">
        <v>140</v>
      </c>
    </row>
    <row r="286" s="2" customFormat="1" ht="21.75" customHeight="1">
      <c r="A286" s="38"/>
      <c r="B286" s="39"/>
      <c r="C286" s="259" t="s">
        <v>432</v>
      </c>
      <c r="D286" s="259" t="s">
        <v>155</v>
      </c>
      <c r="E286" s="260" t="s">
        <v>1685</v>
      </c>
      <c r="F286" s="261" t="s">
        <v>1686</v>
      </c>
      <c r="G286" s="262" t="s">
        <v>227</v>
      </c>
      <c r="H286" s="263">
        <v>12</v>
      </c>
      <c r="I286" s="264"/>
      <c r="J286" s="265">
        <f>ROUND(I286*H286,2)</f>
        <v>0</v>
      </c>
      <c r="K286" s="261" t="s">
        <v>1</v>
      </c>
      <c r="L286" s="44"/>
      <c r="M286" s="266" t="s">
        <v>1</v>
      </c>
      <c r="N286" s="267" t="s">
        <v>44</v>
      </c>
      <c r="O286" s="91"/>
      <c r="P286" s="228">
        <f>O286*H286</f>
        <v>0</v>
      </c>
      <c r="Q286" s="228">
        <v>0</v>
      </c>
      <c r="R286" s="228">
        <f>Q286*H286</f>
        <v>0</v>
      </c>
      <c r="S286" s="228">
        <v>0</v>
      </c>
      <c r="T286" s="229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0" t="s">
        <v>242</v>
      </c>
      <c r="AT286" s="230" t="s">
        <v>155</v>
      </c>
      <c r="AU286" s="230" t="s">
        <v>89</v>
      </c>
      <c r="AY286" s="17" t="s">
        <v>140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7" t="s">
        <v>87</v>
      </c>
      <c r="BK286" s="231">
        <f>ROUND(I286*H286,2)</f>
        <v>0</v>
      </c>
      <c r="BL286" s="17" t="s">
        <v>242</v>
      </c>
      <c r="BM286" s="230" t="s">
        <v>1687</v>
      </c>
    </row>
    <row r="287" s="2" customFormat="1" ht="16.5" customHeight="1">
      <c r="A287" s="38"/>
      <c r="B287" s="39"/>
      <c r="C287" s="259" t="s">
        <v>437</v>
      </c>
      <c r="D287" s="259" t="s">
        <v>155</v>
      </c>
      <c r="E287" s="260" t="s">
        <v>1688</v>
      </c>
      <c r="F287" s="261" t="s">
        <v>1689</v>
      </c>
      <c r="G287" s="262" t="s">
        <v>227</v>
      </c>
      <c r="H287" s="263">
        <v>12</v>
      </c>
      <c r="I287" s="264"/>
      <c r="J287" s="265">
        <f>ROUND(I287*H287,2)</f>
        <v>0</v>
      </c>
      <c r="K287" s="261" t="s">
        <v>1</v>
      </c>
      <c r="L287" s="44"/>
      <c r="M287" s="266" t="s">
        <v>1</v>
      </c>
      <c r="N287" s="267" t="s">
        <v>44</v>
      </c>
      <c r="O287" s="91"/>
      <c r="P287" s="228">
        <f>O287*H287</f>
        <v>0</v>
      </c>
      <c r="Q287" s="228">
        <v>0</v>
      </c>
      <c r="R287" s="228">
        <f>Q287*H287</f>
        <v>0</v>
      </c>
      <c r="S287" s="228">
        <v>0</v>
      </c>
      <c r="T287" s="229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0" t="s">
        <v>242</v>
      </c>
      <c r="AT287" s="230" t="s">
        <v>155</v>
      </c>
      <c r="AU287" s="230" t="s">
        <v>89</v>
      </c>
      <c r="AY287" s="17" t="s">
        <v>140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7" t="s">
        <v>87</v>
      </c>
      <c r="BK287" s="231">
        <f>ROUND(I287*H287,2)</f>
        <v>0</v>
      </c>
      <c r="BL287" s="17" t="s">
        <v>242</v>
      </c>
      <c r="BM287" s="230" t="s">
        <v>1690</v>
      </c>
    </row>
    <row r="288" s="2" customFormat="1" ht="16.5" customHeight="1">
      <c r="A288" s="38"/>
      <c r="B288" s="39"/>
      <c r="C288" s="259" t="s">
        <v>441</v>
      </c>
      <c r="D288" s="259" t="s">
        <v>155</v>
      </c>
      <c r="E288" s="260" t="s">
        <v>1691</v>
      </c>
      <c r="F288" s="261" t="s">
        <v>1692</v>
      </c>
      <c r="G288" s="262" t="s">
        <v>145</v>
      </c>
      <c r="H288" s="263">
        <v>3.2000000000000002</v>
      </c>
      <c r="I288" s="264"/>
      <c r="J288" s="265">
        <f>ROUND(I288*H288,2)</f>
        <v>0</v>
      </c>
      <c r="K288" s="261" t="s">
        <v>146</v>
      </c>
      <c r="L288" s="44"/>
      <c r="M288" s="266" t="s">
        <v>1</v>
      </c>
      <c r="N288" s="267" t="s">
        <v>44</v>
      </c>
      <c r="O288" s="91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0" t="s">
        <v>514</v>
      </c>
      <c r="AT288" s="230" t="s">
        <v>155</v>
      </c>
      <c r="AU288" s="230" t="s">
        <v>89</v>
      </c>
      <c r="AY288" s="17" t="s">
        <v>140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7" t="s">
        <v>87</v>
      </c>
      <c r="BK288" s="231">
        <f>ROUND(I288*H288,2)</f>
        <v>0</v>
      </c>
      <c r="BL288" s="17" t="s">
        <v>514</v>
      </c>
      <c r="BM288" s="230" t="s">
        <v>1693</v>
      </c>
    </row>
    <row r="289" s="2" customFormat="1">
      <c r="A289" s="38"/>
      <c r="B289" s="39"/>
      <c r="C289" s="40"/>
      <c r="D289" s="232" t="s">
        <v>150</v>
      </c>
      <c r="E289" s="40"/>
      <c r="F289" s="233" t="s">
        <v>1694</v>
      </c>
      <c r="G289" s="40"/>
      <c r="H289" s="40"/>
      <c r="I289" s="234"/>
      <c r="J289" s="40"/>
      <c r="K289" s="40"/>
      <c r="L289" s="44"/>
      <c r="M289" s="235"/>
      <c r="N289" s="236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150</v>
      </c>
      <c r="AU289" s="17" t="s">
        <v>89</v>
      </c>
    </row>
    <row r="290" s="12" customFormat="1" ht="25.92" customHeight="1">
      <c r="A290" s="12"/>
      <c r="B290" s="202"/>
      <c r="C290" s="203"/>
      <c r="D290" s="204" t="s">
        <v>78</v>
      </c>
      <c r="E290" s="205" t="s">
        <v>104</v>
      </c>
      <c r="F290" s="205" t="s">
        <v>598</v>
      </c>
      <c r="G290" s="203"/>
      <c r="H290" s="203"/>
      <c r="I290" s="206"/>
      <c r="J290" s="207">
        <f>BK290</f>
        <v>0</v>
      </c>
      <c r="K290" s="203"/>
      <c r="L290" s="208"/>
      <c r="M290" s="209"/>
      <c r="N290" s="210"/>
      <c r="O290" s="210"/>
      <c r="P290" s="211">
        <f>P291</f>
        <v>0</v>
      </c>
      <c r="Q290" s="210"/>
      <c r="R290" s="211">
        <f>R291</f>
        <v>0</v>
      </c>
      <c r="S290" s="210"/>
      <c r="T290" s="212">
        <f>T291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3" t="s">
        <v>174</v>
      </c>
      <c r="AT290" s="214" t="s">
        <v>78</v>
      </c>
      <c r="AU290" s="214" t="s">
        <v>79</v>
      </c>
      <c r="AY290" s="213" t="s">
        <v>140</v>
      </c>
      <c r="BK290" s="215">
        <f>BK291</f>
        <v>0</v>
      </c>
    </row>
    <row r="291" s="12" customFormat="1" ht="22.8" customHeight="1">
      <c r="A291" s="12"/>
      <c r="B291" s="202"/>
      <c r="C291" s="203"/>
      <c r="D291" s="204" t="s">
        <v>78</v>
      </c>
      <c r="E291" s="216" t="s">
        <v>599</v>
      </c>
      <c r="F291" s="216" t="s">
        <v>600</v>
      </c>
      <c r="G291" s="203"/>
      <c r="H291" s="203"/>
      <c r="I291" s="206"/>
      <c r="J291" s="217">
        <f>BK291</f>
        <v>0</v>
      </c>
      <c r="K291" s="203"/>
      <c r="L291" s="208"/>
      <c r="M291" s="209"/>
      <c r="N291" s="210"/>
      <c r="O291" s="210"/>
      <c r="P291" s="211">
        <f>SUM(P292:P293)</f>
        <v>0</v>
      </c>
      <c r="Q291" s="210"/>
      <c r="R291" s="211">
        <f>SUM(R292:R293)</f>
        <v>0</v>
      </c>
      <c r="S291" s="210"/>
      <c r="T291" s="212">
        <f>SUM(T292:T293)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3" t="s">
        <v>174</v>
      </c>
      <c r="AT291" s="214" t="s">
        <v>78</v>
      </c>
      <c r="AU291" s="214" t="s">
        <v>87</v>
      </c>
      <c r="AY291" s="213" t="s">
        <v>140</v>
      </c>
      <c r="BK291" s="215">
        <f>SUM(BK292:BK293)</f>
        <v>0</v>
      </c>
    </row>
    <row r="292" s="2" customFormat="1" ht="16.5" customHeight="1">
      <c r="A292" s="38"/>
      <c r="B292" s="39"/>
      <c r="C292" s="259" t="s">
        <v>445</v>
      </c>
      <c r="D292" s="259" t="s">
        <v>155</v>
      </c>
      <c r="E292" s="260" t="s">
        <v>1695</v>
      </c>
      <c r="F292" s="261" t="s">
        <v>1696</v>
      </c>
      <c r="G292" s="262" t="s">
        <v>1408</v>
      </c>
      <c r="H292" s="263">
        <v>1</v>
      </c>
      <c r="I292" s="264"/>
      <c r="J292" s="265">
        <f>ROUND(I292*H292,2)</f>
        <v>0</v>
      </c>
      <c r="K292" s="261" t="s">
        <v>1608</v>
      </c>
      <c r="L292" s="44"/>
      <c r="M292" s="266" t="s">
        <v>1</v>
      </c>
      <c r="N292" s="267" t="s">
        <v>44</v>
      </c>
      <c r="O292" s="91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0" t="s">
        <v>605</v>
      </c>
      <c r="AT292" s="230" t="s">
        <v>155</v>
      </c>
      <c r="AU292" s="230" t="s">
        <v>89</v>
      </c>
      <c r="AY292" s="17" t="s">
        <v>140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7" t="s">
        <v>87</v>
      </c>
      <c r="BK292" s="231">
        <f>ROUND(I292*H292,2)</f>
        <v>0</v>
      </c>
      <c r="BL292" s="17" t="s">
        <v>605</v>
      </c>
      <c r="BM292" s="230" t="s">
        <v>1697</v>
      </c>
    </row>
    <row r="293" s="2" customFormat="1">
      <c r="A293" s="38"/>
      <c r="B293" s="39"/>
      <c r="C293" s="40"/>
      <c r="D293" s="232" t="s">
        <v>150</v>
      </c>
      <c r="E293" s="40"/>
      <c r="F293" s="233" t="s">
        <v>1698</v>
      </c>
      <c r="G293" s="40"/>
      <c r="H293" s="40"/>
      <c r="I293" s="234"/>
      <c r="J293" s="40"/>
      <c r="K293" s="40"/>
      <c r="L293" s="44"/>
      <c r="M293" s="281"/>
      <c r="N293" s="282"/>
      <c r="O293" s="283"/>
      <c r="P293" s="283"/>
      <c r="Q293" s="283"/>
      <c r="R293" s="283"/>
      <c r="S293" s="283"/>
      <c r="T293" s="284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150</v>
      </c>
      <c r="AU293" s="17" t="s">
        <v>89</v>
      </c>
    </row>
    <row r="294" s="2" customFormat="1" ht="6.96" customHeight="1">
      <c r="A294" s="38"/>
      <c r="B294" s="66"/>
      <c r="C294" s="67"/>
      <c r="D294" s="67"/>
      <c r="E294" s="67"/>
      <c r="F294" s="67"/>
      <c r="G294" s="67"/>
      <c r="H294" s="67"/>
      <c r="I294" s="67"/>
      <c r="J294" s="67"/>
      <c r="K294" s="67"/>
      <c r="L294" s="44"/>
      <c r="M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</row>
  </sheetData>
  <sheetProtection sheet="1" autoFilter="0" formatColumns="0" formatRows="0" objects="1" scenarios="1" spinCount="100000" saltValue="rkKXX65ceWi9hAaspL1NH2pTtXuxvyuY/iu/5ZhlcRhV7QJLtFo6sa/uMjo2k00SyvrfBT9ITt3U0KVyvt9e/A==" hashValue="wDbRK12e6T6KF7yEXMQLp+8YPOIoBtkalL31a1EBJvVMm/6r5oeHNYX7pXx5xCyZ6RBrO2JWoyejaJbk7UwF2Q==" algorithmName="SHA-512" password="CC35"/>
  <autoFilter ref="C125:K293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106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Rozšíření parkovacích míst mezi bytovými domy ul. Vinohradská, Litvínov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1699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19. 1. 2021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ROUND((SUM(BE126:BE276)),  2)</f>
        <v>0</v>
      </c>
      <c r="G33" s="38"/>
      <c r="H33" s="38"/>
      <c r="I33" s="155">
        <v>0.20999999999999999</v>
      </c>
      <c r="J33" s="154">
        <f>ROUND(((SUM(BE126:BE276))*I33),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ROUND((SUM(BF126:BF276)),  2)</f>
        <v>0</v>
      </c>
      <c r="G34" s="38"/>
      <c r="H34" s="38"/>
      <c r="I34" s="155">
        <v>0.14999999999999999</v>
      </c>
      <c r="J34" s="154">
        <f>ROUND(((SUM(BF126:BF276))*I34),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ROUND((SUM(BG126:BG276)),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ROUND((SUM(BH126:BH276)),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ROUND((SUM(BI126:BI276)),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Rozšíření parkovacích míst mezi bytovými domy ul. Vinohradská, Litvínov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B - Objekty pozemních komunikací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město Litvínov</v>
      </c>
      <c r="G89" s="40"/>
      <c r="H89" s="40"/>
      <c r="I89" s="32" t="s">
        <v>22</v>
      </c>
      <c r="J89" s="79" t="str">
        <f>IF(J12="","",J12)</f>
        <v>19. 1. 2021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Litvínov, Náměstí Míru 11, 43601 Litvínov</v>
      </c>
      <c r="G91" s="40"/>
      <c r="H91" s="40"/>
      <c r="I91" s="32" t="s">
        <v>31</v>
      </c>
      <c r="J91" s="36" t="str">
        <f>E21</f>
        <v xml:space="preserve">Ing. Ota Vettermann ČKAIT  0402018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110</v>
      </c>
      <c r="D94" s="176"/>
      <c r="E94" s="176"/>
      <c r="F94" s="176"/>
      <c r="G94" s="176"/>
      <c r="H94" s="176"/>
      <c r="I94" s="176"/>
      <c r="J94" s="177" t="s">
        <v>111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112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113</v>
      </c>
    </row>
    <row r="97" s="9" customFormat="1" ht="24.96" customHeight="1">
      <c r="A97" s="9"/>
      <c r="B97" s="179"/>
      <c r="C97" s="180"/>
      <c r="D97" s="181" t="s">
        <v>114</v>
      </c>
      <c r="E97" s="182"/>
      <c r="F97" s="182"/>
      <c r="G97" s="182"/>
      <c r="H97" s="182"/>
      <c r="I97" s="182"/>
      <c r="J97" s="183">
        <f>J127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115</v>
      </c>
      <c r="E98" s="188"/>
      <c r="F98" s="188"/>
      <c r="G98" s="188"/>
      <c r="H98" s="188"/>
      <c r="I98" s="188"/>
      <c r="J98" s="189">
        <f>J128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117</v>
      </c>
      <c r="E99" s="188"/>
      <c r="F99" s="188"/>
      <c r="G99" s="188"/>
      <c r="H99" s="188"/>
      <c r="I99" s="188"/>
      <c r="J99" s="189">
        <f>J179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118</v>
      </c>
      <c r="E100" s="188"/>
      <c r="F100" s="188"/>
      <c r="G100" s="188"/>
      <c r="H100" s="188"/>
      <c r="I100" s="188"/>
      <c r="J100" s="189">
        <f>J201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119</v>
      </c>
      <c r="E101" s="188"/>
      <c r="F101" s="188"/>
      <c r="G101" s="188"/>
      <c r="H101" s="188"/>
      <c r="I101" s="188"/>
      <c r="J101" s="189">
        <f>J245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120</v>
      </c>
      <c r="E102" s="188"/>
      <c r="F102" s="188"/>
      <c r="G102" s="188"/>
      <c r="H102" s="188"/>
      <c r="I102" s="188"/>
      <c r="J102" s="189">
        <f>J260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121</v>
      </c>
      <c r="E103" s="182"/>
      <c r="F103" s="182"/>
      <c r="G103" s="182"/>
      <c r="H103" s="182"/>
      <c r="I103" s="182"/>
      <c r="J103" s="183">
        <f>J263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122</v>
      </c>
      <c r="E104" s="188"/>
      <c r="F104" s="188"/>
      <c r="G104" s="188"/>
      <c r="H104" s="188"/>
      <c r="I104" s="188"/>
      <c r="J104" s="189">
        <f>J264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9"/>
      <c r="C105" s="180"/>
      <c r="D105" s="181" t="s">
        <v>123</v>
      </c>
      <c r="E105" s="182"/>
      <c r="F105" s="182"/>
      <c r="G105" s="182"/>
      <c r="H105" s="182"/>
      <c r="I105" s="182"/>
      <c r="J105" s="183">
        <f>J273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124</v>
      </c>
      <c r="E106" s="188"/>
      <c r="F106" s="188"/>
      <c r="G106" s="188"/>
      <c r="H106" s="188"/>
      <c r="I106" s="188"/>
      <c r="J106" s="189">
        <f>J274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125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74" t="str">
        <f>E7</f>
        <v>Rozšíření parkovacích míst mezi bytovými domy ul. Vinohradská, Litvínov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107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B - Objekty pozemních komunikací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>město Litvínov</v>
      </c>
      <c r="G120" s="40"/>
      <c r="H120" s="40"/>
      <c r="I120" s="32" t="s">
        <v>22</v>
      </c>
      <c r="J120" s="79" t="str">
        <f>IF(J12="","",J12)</f>
        <v>19. 1. 2021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24</v>
      </c>
      <c r="D122" s="40"/>
      <c r="E122" s="40"/>
      <c r="F122" s="27" t="str">
        <f>E15</f>
        <v>Město Litvínov, Náměstí Míru 11, 43601 Litvínov</v>
      </c>
      <c r="G122" s="40"/>
      <c r="H122" s="40"/>
      <c r="I122" s="32" t="s">
        <v>31</v>
      </c>
      <c r="J122" s="36" t="str">
        <f>E21</f>
        <v xml:space="preserve">Ing. Ota Vettermann ČKAIT  0402018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29</v>
      </c>
      <c r="D123" s="40"/>
      <c r="E123" s="40"/>
      <c r="F123" s="27" t="str">
        <f>IF(E18="","",E18)</f>
        <v>Vyplň údaj</v>
      </c>
      <c r="G123" s="40"/>
      <c r="H123" s="40"/>
      <c r="I123" s="32" t="s">
        <v>34</v>
      </c>
      <c r="J123" s="36" t="str">
        <f>E24</f>
        <v>MESSOR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1"/>
      <c r="B125" s="192"/>
      <c r="C125" s="193" t="s">
        <v>126</v>
      </c>
      <c r="D125" s="194" t="s">
        <v>64</v>
      </c>
      <c r="E125" s="194" t="s">
        <v>60</v>
      </c>
      <c r="F125" s="194" t="s">
        <v>61</v>
      </c>
      <c r="G125" s="194" t="s">
        <v>127</v>
      </c>
      <c r="H125" s="194" t="s">
        <v>128</v>
      </c>
      <c r="I125" s="194" t="s">
        <v>129</v>
      </c>
      <c r="J125" s="194" t="s">
        <v>111</v>
      </c>
      <c r="K125" s="195" t="s">
        <v>130</v>
      </c>
      <c r="L125" s="196"/>
      <c r="M125" s="100" t="s">
        <v>1</v>
      </c>
      <c r="N125" s="101" t="s">
        <v>43</v>
      </c>
      <c r="O125" s="101" t="s">
        <v>131</v>
      </c>
      <c r="P125" s="101" t="s">
        <v>132</v>
      </c>
      <c r="Q125" s="101" t="s">
        <v>133</v>
      </c>
      <c r="R125" s="101" t="s">
        <v>134</v>
      </c>
      <c r="S125" s="101" t="s">
        <v>135</v>
      </c>
      <c r="T125" s="102" t="s">
        <v>136</v>
      </c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</row>
    <row r="126" s="2" customFormat="1" ht="22.8" customHeight="1">
      <c r="A126" s="38"/>
      <c r="B126" s="39"/>
      <c r="C126" s="107" t="s">
        <v>137</v>
      </c>
      <c r="D126" s="40"/>
      <c r="E126" s="40"/>
      <c r="F126" s="40"/>
      <c r="G126" s="40"/>
      <c r="H126" s="40"/>
      <c r="I126" s="40"/>
      <c r="J126" s="197">
        <f>BK126</f>
        <v>0</v>
      </c>
      <c r="K126" s="40"/>
      <c r="L126" s="44"/>
      <c r="M126" s="103"/>
      <c r="N126" s="198"/>
      <c r="O126" s="104"/>
      <c r="P126" s="199">
        <f>P127+P263+P273</f>
        <v>0</v>
      </c>
      <c r="Q126" s="104"/>
      <c r="R126" s="199">
        <f>R127+R263+R273</f>
        <v>118.14432020000001</v>
      </c>
      <c r="S126" s="104"/>
      <c r="T126" s="200">
        <f>T127+T263+T273</f>
        <v>326.56849999999997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78</v>
      </c>
      <c r="AU126" s="17" t="s">
        <v>113</v>
      </c>
      <c r="BK126" s="201">
        <f>BK127+BK263+BK273</f>
        <v>0</v>
      </c>
    </row>
    <row r="127" s="12" customFormat="1" ht="25.92" customHeight="1">
      <c r="A127" s="12"/>
      <c r="B127" s="202"/>
      <c r="C127" s="203"/>
      <c r="D127" s="204" t="s">
        <v>78</v>
      </c>
      <c r="E127" s="205" t="s">
        <v>138</v>
      </c>
      <c r="F127" s="205" t="s">
        <v>139</v>
      </c>
      <c r="G127" s="203"/>
      <c r="H127" s="203"/>
      <c r="I127" s="206"/>
      <c r="J127" s="207">
        <f>BK127</f>
        <v>0</v>
      </c>
      <c r="K127" s="203"/>
      <c r="L127" s="208"/>
      <c r="M127" s="209"/>
      <c r="N127" s="210"/>
      <c r="O127" s="210"/>
      <c r="P127" s="211">
        <f>P128+P179+P201+P245+P260</f>
        <v>0</v>
      </c>
      <c r="Q127" s="210"/>
      <c r="R127" s="211">
        <f>R128+R179+R201+R245+R260</f>
        <v>118.12676420000001</v>
      </c>
      <c r="S127" s="210"/>
      <c r="T127" s="212">
        <f>T128+T179+T201+T245+T260</f>
        <v>326.56849999999997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87</v>
      </c>
      <c r="AT127" s="214" t="s">
        <v>78</v>
      </c>
      <c r="AU127" s="214" t="s">
        <v>79</v>
      </c>
      <c r="AY127" s="213" t="s">
        <v>140</v>
      </c>
      <c r="BK127" s="215">
        <f>BK128+BK179+BK201+BK245+BK260</f>
        <v>0</v>
      </c>
    </row>
    <row r="128" s="12" customFormat="1" ht="22.8" customHeight="1">
      <c r="A128" s="12"/>
      <c r="B128" s="202"/>
      <c r="C128" s="203"/>
      <c r="D128" s="204" t="s">
        <v>78</v>
      </c>
      <c r="E128" s="216" t="s">
        <v>87</v>
      </c>
      <c r="F128" s="216" t="s">
        <v>141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SUM(P129:P178)</f>
        <v>0</v>
      </c>
      <c r="Q128" s="210"/>
      <c r="R128" s="211">
        <f>SUM(R129:R178)</f>
        <v>4.4907279999999998</v>
      </c>
      <c r="S128" s="210"/>
      <c r="T128" s="212">
        <f>SUM(T129:T178)</f>
        <v>307.74849999999998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87</v>
      </c>
      <c r="AT128" s="214" t="s">
        <v>78</v>
      </c>
      <c r="AU128" s="214" t="s">
        <v>87</v>
      </c>
      <c r="AY128" s="213" t="s">
        <v>140</v>
      </c>
      <c r="BK128" s="215">
        <f>SUM(BK129:BK178)</f>
        <v>0</v>
      </c>
    </row>
    <row r="129" s="2" customFormat="1" ht="16.5" customHeight="1">
      <c r="A129" s="38"/>
      <c r="B129" s="39"/>
      <c r="C129" s="259" t="s">
        <v>89</v>
      </c>
      <c r="D129" s="259" t="s">
        <v>155</v>
      </c>
      <c r="E129" s="260" t="s">
        <v>1700</v>
      </c>
      <c r="F129" s="261" t="s">
        <v>1701</v>
      </c>
      <c r="G129" s="262" t="s">
        <v>158</v>
      </c>
      <c r="H129" s="263">
        <v>615.39999999999998</v>
      </c>
      <c r="I129" s="264"/>
      <c r="J129" s="265">
        <f>ROUND(I129*H129,2)</f>
        <v>0</v>
      </c>
      <c r="K129" s="261" t="s">
        <v>159</v>
      </c>
      <c r="L129" s="44"/>
      <c r="M129" s="266" t="s">
        <v>1</v>
      </c>
      <c r="N129" s="267" t="s">
        <v>44</v>
      </c>
      <c r="O129" s="91"/>
      <c r="P129" s="228">
        <f>O129*H129</f>
        <v>0</v>
      </c>
      <c r="Q129" s="228">
        <v>0</v>
      </c>
      <c r="R129" s="228">
        <f>Q129*H129</f>
        <v>0</v>
      </c>
      <c r="S129" s="228">
        <v>0.32500000000000001</v>
      </c>
      <c r="T129" s="229">
        <f>S129*H129</f>
        <v>200.005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0" t="s">
        <v>148</v>
      </c>
      <c r="AT129" s="230" t="s">
        <v>155</v>
      </c>
      <c r="AU129" s="230" t="s">
        <v>89</v>
      </c>
      <c r="AY129" s="17" t="s">
        <v>140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7" t="s">
        <v>87</v>
      </c>
      <c r="BK129" s="231">
        <f>ROUND(I129*H129,2)</f>
        <v>0</v>
      </c>
      <c r="BL129" s="17" t="s">
        <v>148</v>
      </c>
      <c r="BM129" s="230" t="s">
        <v>1702</v>
      </c>
    </row>
    <row r="130" s="2" customFormat="1">
      <c r="A130" s="38"/>
      <c r="B130" s="39"/>
      <c r="C130" s="40"/>
      <c r="D130" s="232" t="s">
        <v>150</v>
      </c>
      <c r="E130" s="40"/>
      <c r="F130" s="233" t="s">
        <v>1703</v>
      </c>
      <c r="G130" s="40"/>
      <c r="H130" s="40"/>
      <c r="I130" s="234"/>
      <c r="J130" s="40"/>
      <c r="K130" s="40"/>
      <c r="L130" s="44"/>
      <c r="M130" s="235"/>
      <c r="N130" s="236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150</v>
      </c>
      <c r="AU130" s="17" t="s">
        <v>89</v>
      </c>
    </row>
    <row r="131" s="13" customFormat="1">
      <c r="A131" s="13"/>
      <c r="B131" s="237"/>
      <c r="C131" s="238"/>
      <c r="D131" s="232" t="s">
        <v>151</v>
      </c>
      <c r="E131" s="239" t="s">
        <v>1</v>
      </c>
      <c r="F131" s="240" t="s">
        <v>1704</v>
      </c>
      <c r="G131" s="238"/>
      <c r="H131" s="241">
        <v>615.39999999999998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151</v>
      </c>
      <c r="AU131" s="247" t="s">
        <v>89</v>
      </c>
      <c r="AV131" s="13" t="s">
        <v>89</v>
      </c>
      <c r="AW131" s="13" t="s">
        <v>33</v>
      </c>
      <c r="AX131" s="13" t="s">
        <v>87</v>
      </c>
      <c r="AY131" s="247" t="s">
        <v>140</v>
      </c>
    </row>
    <row r="132" s="2" customFormat="1" ht="16.5" customHeight="1">
      <c r="A132" s="38"/>
      <c r="B132" s="39"/>
      <c r="C132" s="259" t="s">
        <v>163</v>
      </c>
      <c r="D132" s="259" t="s">
        <v>155</v>
      </c>
      <c r="E132" s="260" t="s">
        <v>175</v>
      </c>
      <c r="F132" s="261" t="s">
        <v>176</v>
      </c>
      <c r="G132" s="262" t="s">
        <v>158</v>
      </c>
      <c r="H132" s="263">
        <v>936.89999999999998</v>
      </c>
      <c r="I132" s="264"/>
      <c r="J132" s="265">
        <f>ROUND(I132*H132,2)</f>
        <v>0</v>
      </c>
      <c r="K132" s="261" t="s">
        <v>159</v>
      </c>
      <c r="L132" s="44"/>
      <c r="M132" s="266" t="s">
        <v>1</v>
      </c>
      <c r="N132" s="267" t="s">
        <v>44</v>
      </c>
      <c r="O132" s="91"/>
      <c r="P132" s="228">
        <f>O132*H132</f>
        <v>0</v>
      </c>
      <c r="Q132" s="228">
        <v>6.9999999999999994E-05</v>
      </c>
      <c r="R132" s="228">
        <f>Q132*H132</f>
        <v>0.065582999999999989</v>
      </c>
      <c r="S132" s="228">
        <v>0.11500000000000001</v>
      </c>
      <c r="T132" s="229">
        <f>S132*H132</f>
        <v>107.7435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0" t="s">
        <v>148</v>
      </c>
      <c r="AT132" s="230" t="s">
        <v>155</v>
      </c>
      <c r="AU132" s="230" t="s">
        <v>89</v>
      </c>
      <c r="AY132" s="17" t="s">
        <v>140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7" t="s">
        <v>87</v>
      </c>
      <c r="BK132" s="231">
        <f>ROUND(I132*H132,2)</f>
        <v>0</v>
      </c>
      <c r="BL132" s="17" t="s">
        <v>148</v>
      </c>
      <c r="BM132" s="230" t="s">
        <v>1705</v>
      </c>
    </row>
    <row r="133" s="2" customFormat="1">
      <c r="A133" s="38"/>
      <c r="B133" s="39"/>
      <c r="C133" s="40"/>
      <c r="D133" s="232" t="s">
        <v>150</v>
      </c>
      <c r="E133" s="40"/>
      <c r="F133" s="233" t="s">
        <v>178</v>
      </c>
      <c r="G133" s="40"/>
      <c r="H133" s="40"/>
      <c r="I133" s="234"/>
      <c r="J133" s="40"/>
      <c r="K133" s="40"/>
      <c r="L133" s="44"/>
      <c r="M133" s="235"/>
      <c r="N133" s="236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150</v>
      </c>
      <c r="AU133" s="17" t="s">
        <v>89</v>
      </c>
    </row>
    <row r="134" s="13" customFormat="1">
      <c r="A134" s="13"/>
      <c r="B134" s="237"/>
      <c r="C134" s="238"/>
      <c r="D134" s="232" t="s">
        <v>151</v>
      </c>
      <c r="E134" s="239" t="s">
        <v>1</v>
      </c>
      <c r="F134" s="240" t="s">
        <v>1706</v>
      </c>
      <c r="G134" s="238"/>
      <c r="H134" s="241">
        <v>936.89999999999998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151</v>
      </c>
      <c r="AU134" s="247" t="s">
        <v>89</v>
      </c>
      <c r="AV134" s="13" t="s">
        <v>89</v>
      </c>
      <c r="AW134" s="13" t="s">
        <v>33</v>
      </c>
      <c r="AX134" s="13" t="s">
        <v>87</v>
      </c>
      <c r="AY134" s="247" t="s">
        <v>140</v>
      </c>
    </row>
    <row r="135" s="2" customFormat="1" ht="21.75" customHeight="1">
      <c r="A135" s="38"/>
      <c r="B135" s="39"/>
      <c r="C135" s="259" t="s">
        <v>148</v>
      </c>
      <c r="D135" s="259" t="s">
        <v>155</v>
      </c>
      <c r="E135" s="260" t="s">
        <v>202</v>
      </c>
      <c r="F135" s="261" t="s">
        <v>203</v>
      </c>
      <c r="G135" s="262" t="s">
        <v>204</v>
      </c>
      <c r="H135" s="263">
        <v>294.87400000000002</v>
      </c>
      <c r="I135" s="264"/>
      <c r="J135" s="265">
        <f>ROUND(I135*H135,2)</f>
        <v>0</v>
      </c>
      <c r="K135" s="261" t="s">
        <v>159</v>
      </c>
      <c r="L135" s="44"/>
      <c r="M135" s="266" t="s">
        <v>1</v>
      </c>
      <c r="N135" s="267" t="s">
        <v>44</v>
      </c>
      <c r="O135" s="91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0" t="s">
        <v>148</v>
      </c>
      <c r="AT135" s="230" t="s">
        <v>155</v>
      </c>
      <c r="AU135" s="230" t="s">
        <v>89</v>
      </c>
      <c r="AY135" s="17" t="s">
        <v>140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7" t="s">
        <v>87</v>
      </c>
      <c r="BK135" s="231">
        <f>ROUND(I135*H135,2)</f>
        <v>0</v>
      </c>
      <c r="BL135" s="17" t="s">
        <v>148</v>
      </c>
      <c r="BM135" s="230" t="s">
        <v>1707</v>
      </c>
    </row>
    <row r="136" s="2" customFormat="1">
      <c r="A136" s="38"/>
      <c r="B136" s="39"/>
      <c r="C136" s="40"/>
      <c r="D136" s="232" t="s">
        <v>150</v>
      </c>
      <c r="E136" s="40"/>
      <c r="F136" s="233" t="s">
        <v>206</v>
      </c>
      <c r="G136" s="40"/>
      <c r="H136" s="40"/>
      <c r="I136" s="234"/>
      <c r="J136" s="40"/>
      <c r="K136" s="40"/>
      <c r="L136" s="44"/>
      <c r="M136" s="235"/>
      <c r="N136" s="236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150</v>
      </c>
      <c r="AU136" s="17" t="s">
        <v>89</v>
      </c>
    </row>
    <row r="137" s="13" customFormat="1">
      <c r="A137" s="13"/>
      <c r="B137" s="237"/>
      <c r="C137" s="238"/>
      <c r="D137" s="232" t="s">
        <v>151</v>
      </c>
      <c r="E137" s="239" t="s">
        <v>1</v>
      </c>
      <c r="F137" s="240" t="s">
        <v>1708</v>
      </c>
      <c r="G137" s="238"/>
      <c r="H137" s="241">
        <v>73.224000000000004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151</v>
      </c>
      <c r="AU137" s="247" t="s">
        <v>89</v>
      </c>
      <c r="AV137" s="13" t="s">
        <v>89</v>
      </c>
      <c r="AW137" s="13" t="s">
        <v>33</v>
      </c>
      <c r="AX137" s="13" t="s">
        <v>79</v>
      </c>
      <c r="AY137" s="247" t="s">
        <v>140</v>
      </c>
    </row>
    <row r="138" s="13" customFormat="1">
      <c r="A138" s="13"/>
      <c r="B138" s="237"/>
      <c r="C138" s="238"/>
      <c r="D138" s="232" t="s">
        <v>151</v>
      </c>
      <c r="E138" s="239" t="s">
        <v>1</v>
      </c>
      <c r="F138" s="240" t="s">
        <v>1709</v>
      </c>
      <c r="G138" s="238"/>
      <c r="H138" s="241">
        <v>67.799999999999997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151</v>
      </c>
      <c r="AU138" s="247" t="s">
        <v>89</v>
      </c>
      <c r="AV138" s="13" t="s">
        <v>89</v>
      </c>
      <c r="AW138" s="13" t="s">
        <v>33</v>
      </c>
      <c r="AX138" s="13" t="s">
        <v>79</v>
      </c>
      <c r="AY138" s="247" t="s">
        <v>140</v>
      </c>
    </row>
    <row r="139" s="13" customFormat="1">
      <c r="A139" s="13"/>
      <c r="B139" s="237"/>
      <c r="C139" s="238"/>
      <c r="D139" s="232" t="s">
        <v>151</v>
      </c>
      <c r="E139" s="239" t="s">
        <v>1</v>
      </c>
      <c r="F139" s="240" t="s">
        <v>1710</v>
      </c>
      <c r="G139" s="238"/>
      <c r="H139" s="241">
        <v>153.84999999999999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151</v>
      </c>
      <c r="AU139" s="247" t="s">
        <v>89</v>
      </c>
      <c r="AV139" s="13" t="s">
        <v>89</v>
      </c>
      <c r="AW139" s="13" t="s">
        <v>33</v>
      </c>
      <c r="AX139" s="13" t="s">
        <v>79</v>
      </c>
      <c r="AY139" s="247" t="s">
        <v>140</v>
      </c>
    </row>
    <row r="140" s="14" customFormat="1">
      <c r="A140" s="14"/>
      <c r="B140" s="248"/>
      <c r="C140" s="249"/>
      <c r="D140" s="232" t="s">
        <v>151</v>
      </c>
      <c r="E140" s="250" t="s">
        <v>1</v>
      </c>
      <c r="F140" s="251" t="s">
        <v>154</v>
      </c>
      <c r="G140" s="249"/>
      <c r="H140" s="252">
        <v>294.87400000000002</v>
      </c>
      <c r="I140" s="253"/>
      <c r="J140" s="249"/>
      <c r="K140" s="249"/>
      <c r="L140" s="254"/>
      <c r="M140" s="255"/>
      <c r="N140" s="256"/>
      <c r="O140" s="256"/>
      <c r="P140" s="256"/>
      <c r="Q140" s="256"/>
      <c r="R140" s="256"/>
      <c r="S140" s="256"/>
      <c r="T140" s="25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8" t="s">
        <v>151</v>
      </c>
      <c r="AU140" s="258" t="s">
        <v>89</v>
      </c>
      <c r="AV140" s="14" t="s">
        <v>148</v>
      </c>
      <c r="AW140" s="14" t="s">
        <v>33</v>
      </c>
      <c r="AX140" s="14" t="s">
        <v>87</v>
      </c>
      <c r="AY140" s="258" t="s">
        <v>140</v>
      </c>
    </row>
    <row r="141" s="2" customFormat="1" ht="16.5" customHeight="1">
      <c r="A141" s="38"/>
      <c r="B141" s="39"/>
      <c r="C141" s="259" t="s">
        <v>174</v>
      </c>
      <c r="D141" s="259" t="s">
        <v>155</v>
      </c>
      <c r="E141" s="260" t="s">
        <v>218</v>
      </c>
      <c r="F141" s="261" t="s">
        <v>219</v>
      </c>
      <c r="G141" s="262" t="s">
        <v>204</v>
      </c>
      <c r="H141" s="263">
        <v>0.20000000000000001</v>
      </c>
      <c r="I141" s="264"/>
      <c r="J141" s="265">
        <f>ROUND(I141*H141,2)</f>
        <v>0</v>
      </c>
      <c r="K141" s="261" t="s">
        <v>146</v>
      </c>
      <c r="L141" s="44"/>
      <c r="M141" s="266" t="s">
        <v>1</v>
      </c>
      <c r="N141" s="267" t="s">
        <v>44</v>
      </c>
      <c r="O141" s="91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0" t="s">
        <v>148</v>
      </c>
      <c r="AT141" s="230" t="s">
        <v>155</v>
      </c>
      <c r="AU141" s="230" t="s">
        <v>89</v>
      </c>
      <c r="AY141" s="17" t="s">
        <v>140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7" t="s">
        <v>87</v>
      </c>
      <c r="BK141" s="231">
        <f>ROUND(I141*H141,2)</f>
        <v>0</v>
      </c>
      <c r="BL141" s="17" t="s">
        <v>148</v>
      </c>
      <c r="BM141" s="230" t="s">
        <v>1711</v>
      </c>
    </row>
    <row r="142" s="2" customFormat="1">
      <c r="A142" s="38"/>
      <c r="B142" s="39"/>
      <c r="C142" s="40"/>
      <c r="D142" s="232" t="s">
        <v>150</v>
      </c>
      <c r="E142" s="40"/>
      <c r="F142" s="233" t="s">
        <v>221</v>
      </c>
      <c r="G142" s="40"/>
      <c r="H142" s="40"/>
      <c r="I142" s="234"/>
      <c r="J142" s="40"/>
      <c r="K142" s="40"/>
      <c r="L142" s="44"/>
      <c r="M142" s="235"/>
      <c r="N142" s="236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150</v>
      </c>
      <c r="AU142" s="17" t="s">
        <v>89</v>
      </c>
    </row>
    <row r="143" s="13" customFormat="1">
      <c r="A143" s="13"/>
      <c r="B143" s="237"/>
      <c r="C143" s="238"/>
      <c r="D143" s="232" t="s">
        <v>151</v>
      </c>
      <c r="E143" s="239" t="s">
        <v>1</v>
      </c>
      <c r="F143" s="240" t="s">
        <v>1712</v>
      </c>
      <c r="G143" s="238"/>
      <c r="H143" s="241">
        <v>0.20000000000000001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151</v>
      </c>
      <c r="AU143" s="247" t="s">
        <v>89</v>
      </c>
      <c r="AV143" s="13" t="s">
        <v>89</v>
      </c>
      <c r="AW143" s="13" t="s">
        <v>33</v>
      </c>
      <c r="AX143" s="13" t="s">
        <v>87</v>
      </c>
      <c r="AY143" s="247" t="s">
        <v>140</v>
      </c>
    </row>
    <row r="144" s="2" customFormat="1" ht="21.75" customHeight="1">
      <c r="A144" s="38"/>
      <c r="B144" s="39"/>
      <c r="C144" s="259" t="s">
        <v>180</v>
      </c>
      <c r="D144" s="259" t="s">
        <v>155</v>
      </c>
      <c r="E144" s="260" t="s">
        <v>248</v>
      </c>
      <c r="F144" s="261" t="s">
        <v>249</v>
      </c>
      <c r="G144" s="262" t="s">
        <v>204</v>
      </c>
      <c r="H144" s="263">
        <v>44.200000000000003</v>
      </c>
      <c r="I144" s="264"/>
      <c r="J144" s="265">
        <f>ROUND(I144*H144,2)</f>
        <v>0</v>
      </c>
      <c r="K144" s="261" t="s">
        <v>159</v>
      </c>
      <c r="L144" s="44"/>
      <c r="M144" s="266" t="s">
        <v>1</v>
      </c>
      <c r="N144" s="267" t="s">
        <v>44</v>
      </c>
      <c r="O144" s="91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0" t="s">
        <v>148</v>
      </c>
      <c r="AT144" s="230" t="s">
        <v>155</v>
      </c>
      <c r="AU144" s="230" t="s">
        <v>89</v>
      </c>
      <c r="AY144" s="17" t="s">
        <v>140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7" t="s">
        <v>87</v>
      </c>
      <c r="BK144" s="231">
        <f>ROUND(I144*H144,2)</f>
        <v>0</v>
      </c>
      <c r="BL144" s="17" t="s">
        <v>148</v>
      </c>
      <c r="BM144" s="230" t="s">
        <v>1713</v>
      </c>
    </row>
    <row r="145" s="2" customFormat="1">
      <c r="A145" s="38"/>
      <c r="B145" s="39"/>
      <c r="C145" s="40"/>
      <c r="D145" s="232" t="s">
        <v>150</v>
      </c>
      <c r="E145" s="40"/>
      <c r="F145" s="233" t="s">
        <v>251</v>
      </c>
      <c r="G145" s="40"/>
      <c r="H145" s="40"/>
      <c r="I145" s="234"/>
      <c r="J145" s="40"/>
      <c r="K145" s="40"/>
      <c r="L145" s="44"/>
      <c r="M145" s="235"/>
      <c r="N145" s="236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150</v>
      </c>
      <c r="AU145" s="17" t="s">
        <v>89</v>
      </c>
    </row>
    <row r="146" s="13" customFormat="1">
      <c r="A146" s="13"/>
      <c r="B146" s="237"/>
      <c r="C146" s="238"/>
      <c r="D146" s="232" t="s">
        <v>151</v>
      </c>
      <c r="E146" s="239" t="s">
        <v>1</v>
      </c>
      <c r="F146" s="240" t="s">
        <v>1714</v>
      </c>
      <c r="G146" s="238"/>
      <c r="H146" s="241">
        <v>44.200000000000003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151</v>
      </c>
      <c r="AU146" s="247" t="s">
        <v>89</v>
      </c>
      <c r="AV146" s="13" t="s">
        <v>89</v>
      </c>
      <c r="AW146" s="13" t="s">
        <v>33</v>
      </c>
      <c r="AX146" s="13" t="s">
        <v>87</v>
      </c>
      <c r="AY146" s="247" t="s">
        <v>140</v>
      </c>
    </row>
    <row r="147" s="2" customFormat="1" ht="16.5" customHeight="1">
      <c r="A147" s="38"/>
      <c r="B147" s="39"/>
      <c r="C147" s="259" t="s">
        <v>187</v>
      </c>
      <c r="D147" s="259" t="s">
        <v>155</v>
      </c>
      <c r="E147" s="260" t="s">
        <v>256</v>
      </c>
      <c r="F147" s="261" t="s">
        <v>257</v>
      </c>
      <c r="G147" s="262" t="s">
        <v>204</v>
      </c>
      <c r="H147" s="263">
        <v>59.640000000000001</v>
      </c>
      <c r="I147" s="264"/>
      <c r="J147" s="265">
        <f>ROUND(I147*H147,2)</f>
        <v>0</v>
      </c>
      <c r="K147" s="261" t="s">
        <v>159</v>
      </c>
      <c r="L147" s="44"/>
      <c r="M147" s="266" t="s">
        <v>1</v>
      </c>
      <c r="N147" s="267" t="s">
        <v>44</v>
      </c>
      <c r="O147" s="91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0" t="s">
        <v>148</v>
      </c>
      <c r="AT147" s="230" t="s">
        <v>155</v>
      </c>
      <c r="AU147" s="230" t="s">
        <v>89</v>
      </c>
      <c r="AY147" s="17" t="s">
        <v>140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7" t="s">
        <v>87</v>
      </c>
      <c r="BK147" s="231">
        <f>ROUND(I147*H147,2)</f>
        <v>0</v>
      </c>
      <c r="BL147" s="17" t="s">
        <v>148</v>
      </c>
      <c r="BM147" s="230" t="s">
        <v>1715</v>
      </c>
    </row>
    <row r="148" s="2" customFormat="1">
      <c r="A148" s="38"/>
      <c r="B148" s="39"/>
      <c r="C148" s="40"/>
      <c r="D148" s="232" t="s">
        <v>150</v>
      </c>
      <c r="E148" s="40"/>
      <c r="F148" s="233" t="s">
        <v>259</v>
      </c>
      <c r="G148" s="40"/>
      <c r="H148" s="40"/>
      <c r="I148" s="234"/>
      <c r="J148" s="40"/>
      <c r="K148" s="40"/>
      <c r="L148" s="44"/>
      <c r="M148" s="235"/>
      <c r="N148" s="236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150</v>
      </c>
      <c r="AU148" s="17" t="s">
        <v>89</v>
      </c>
    </row>
    <row r="149" s="13" customFormat="1">
      <c r="A149" s="13"/>
      <c r="B149" s="237"/>
      <c r="C149" s="238"/>
      <c r="D149" s="232" t="s">
        <v>151</v>
      </c>
      <c r="E149" s="239" t="s">
        <v>1</v>
      </c>
      <c r="F149" s="240" t="s">
        <v>1716</v>
      </c>
      <c r="G149" s="238"/>
      <c r="H149" s="241">
        <v>14.279999999999999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151</v>
      </c>
      <c r="AU149" s="247" t="s">
        <v>89</v>
      </c>
      <c r="AV149" s="13" t="s">
        <v>89</v>
      </c>
      <c r="AW149" s="13" t="s">
        <v>33</v>
      </c>
      <c r="AX149" s="13" t="s">
        <v>79</v>
      </c>
      <c r="AY149" s="247" t="s">
        <v>140</v>
      </c>
    </row>
    <row r="150" s="13" customFormat="1">
      <c r="A150" s="13"/>
      <c r="B150" s="237"/>
      <c r="C150" s="238"/>
      <c r="D150" s="232" t="s">
        <v>151</v>
      </c>
      <c r="E150" s="239" t="s">
        <v>1</v>
      </c>
      <c r="F150" s="240" t="s">
        <v>1717</v>
      </c>
      <c r="G150" s="238"/>
      <c r="H150" s="241">
        <v>45.359999999999999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151</v>
      </c>
      <c r="AU150" s="247" t="s">
        <v>89</v>
      </c>
      <c r="AV150" s="13" t="s">
        <v>89</v>
      </c>
      <c r="AW150" s="13" t="s">
        <v>33</v>
      </c>
      <c r="AX150" s="13" t="s">
        <v>79</v>
      </c>
      <c r="AY150" s="247" t="s">
        <v>140</v>
      </c>
    </row>
    <row r="151" s="14" customFormat="1">
      <c r="A151" s="14"/>
      <c r="B151" s="248"/>
      <c r="C151" s="249"/>
      <c r="D151" s="232" t="s">
        <v>151</v>
      </c>
      <c r="E151" s="250" t="s">
        <v>1</v>
      </c>
      <c r="F151" s="251" t="s">
        <v>154</v>
      </c>
      <c r="G151" s="249"/>
      <c r="H151" s="252">
        <v>59.640000000000001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8" t="s">
        <v>151</v>
      </c>
      <c r="AU151" s="258" t="s">
        <v>89</v>
      </c>
      <c r="AV151" s="14" t="s">
        <v>148</v>
      </c>
      <c r="AW151" s="14" t="s">
        <v>33</v>
      </c>
      <c r="AX151" s="14" t="s">
        <v>87</v>
      </c>
      <c r="AY151" s="258" t="s">
        <v>140</v>
      </c>
    </row>
    <row r="152" s="2" customFormat="1" ht="16.5" customHeight="1">
      <c r="A152" s="38"/>
      <c r="B152" s="39"/>
      <c r="C152" s="259" t="s">
        <v>147</v>
      </c>
      <c r="D152" s="259" t="s">
        <v>155</v>
      </c>
      <c r="E152" s="260" t="s">
        <v>263</v>
      </c>
      <c r="F152" s="261" t="s">
        <v>264</v>
      </c>
      <c r="G152" s="262" t="s">
        <v>204</v>
      </c>
      <c r="H152" s="263">
        <v>339.30000000000001</v>
      </c>
      <c r="I152" s="264"/>
      <c r="J152" s="265">
        <f>ROUND(I152*H152,2)</f>
        <v>0</v>
      </c>
      <c r="K152" s="261" t="s">
        <v>265</v>
      </c>
      <c r="L152" s="44"/>
      <c r="M152" s="266" t="s">
        <v>1</v>
      </c>
      <c r="N152" s="267" t="s">
        <v>44</v>
      </c>
      <c r="O152" s="91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0" t="s">
        <v>148</v>
      </c>
      <c r="AT152" s="230" t="s">
        <v>155</v>
      </c>
      <c r="AU152" s="230" t="s">
        <v>89</v>
      </c>
      <c r="AY152" s="17" t="s">
        <v>140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7" t="s">
        <v>87</v>
      </c>
      <c r="BK152" s="231">
        <f>ROUND(I152*H152,2)</f>
        <v>0</v>
      </c>
      <c r="BL152" s="17" t="s">
        <v>148</v>
      </c>
      <c r="BM152" s="230" t="s">
        <v>1718</v>
      </c>
    </row>
    <row r="153" s="2" customFormat="1">
      <c r="A153" s="38"/>
      <c r="B153" s="39"/>
      <c r="C153" s="40"/>
      <c r="D153" s="232" t="s">
        <v>150</v>
      </c>
      <c r="E153" s="40"/>
      <c r="F153" s="233" t="s">
        <v>267</v>
      </c>
      <c r="G153" s="40"/>
      <c r="H153" s="40"/>
      <c r="I153" s="234"/>
      <c r="J153" s="40"/>
      <c r="K153" s="40"/>
      <c r="L153" s="44"/>
      <c r="M153" s="235"/>
      <c r="N153" s="236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150</v>
      </c>
      <c r="AU153" s="17" t="s">
        <v>89</v>
      </c>
    </row>
    <row r="154" s="13" customFormat="1">
      <c r="A154" s="13"/>
      <c r="B154" s="237"/>
      <c r="C154" s="238"/>
      <c r="D154" s="232" t="s">
        <v>151</v>
      </c>
      <c r="E154" s="239" t="s">
        <v>1</v>
      </c>
      <c r="F154" s="240" t="s">
        <v>1719</v>
      </c>
      <c r="G154" s="238"/>
      <c r="H154" s="241">
        <v>339.30000000000001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151</v>
      </c>
      <c r="AU154" s="247" t="s">
        <v>89</v>
      </c>
      <c r="AV154" s="13" t="s">
        <v>89</v>
      </c>
      <c r="AW154" s="13" t="s">
        <v>33</v>
      </c>
      <c r="AX154" s="13" t="s">
        <v>87</v>
      </c>
      <c r="AY154" s="247" t="s">
        <v>140</v>
      </c>
    </row>
    <row r="155" s="2" customFormat="1" ht="21.75" customHeight="1">
      <c r="A155" s="38"/>
      <c r="B155" s="39"/>
      <c r="C155" s="259" t="s">
        <v>201</v>
      </c>
      <c r="D155" s="259" t="s">
        <v>155</v>
      </c>
      <c r="E155" s="260" t="s">
        <v>270</v>
      </c>
      <c r="F155" s="261" t="s">
        <v>271</v>
      </c>
      <c r="G155" s="262" t="s">
        <v>204</v>
      </c>
      <c r="H155" s="263">
        <v>1696.5</v>
      </c>
      <c r="I155" s="264"/>
      <c r="J155" s="265">
        <f>ROUND(I155*H155,2)</f>
        <v>0</v>
      </c>
      <c r="K155" s="261" t="s">
        <v>265</v>
      </c>
      <c r="L155" s="44"/>
      <c r="M155" s="266" t="s">
        <v>1</v>
      </c>
      <c r="N155" s="267" t="s">
        <v>44</v>
      </c>
      <c r="O155" s="91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0" t="s">
        <v>148</v>
      </c>
      <c r="AT155" s="230" t="s">
        <v>155</v>
      </c>
      <c r="AU155" s="230" t="s">
        <v>89</v>
      </c>
      <c r="AY155" s="17" t="s">
        <v>140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7" t="s">
        <v>87</v>
      </c>
      <c r="BK155" s="231">
        <f>ROUND(I155*H155,2)</f>
        <v>0</v>
      </c>
      <c r="BL155" s="17" t="s">
        <v>148</v>
      </c>
      <c r="BM155" s="230" t="s">
        <v>1720</v>
      </c>
    </row>
    <row r="156" s="2" customFormat="1">
      <c r="A156" s="38"/>
      <c r="B156" s="39"/>
      <c r="C156" s="40"/>
      <c r="D156" s="232" t="s">
        <v>150</v>
      </c>
      <c r="E156" s="40"/>
      <c r="F156" s="233" t="s">
        <v>273</v>
      </c>
      <c r="G156" s="40"/>
      <c r="H156" s="40"/>
      <c r="I156" s="234"/>
      <c r="J156" s="40"/>
      <c r="K156" s="40"/>
      <c r="L156" s="44"/>
      <c r="M156" s="235"/>
      <c r="N156" s="236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150</v>
      </c>
      <c r="AU156" s="17" t="s">
        <v>89</v>
      </c>
    </row>
    <row r="157" s="13" customFormat="1">
      <c r="A157" s="13"/>
      <c r="B157" s="237"/>
      <c r="C157" s="238"/>
      <c r="D157" s="232" t="s">
        <v>151</v>
      </c>
      <c r="E157" s="238"/>
      <c r="F157" s="240" t="s">
        <v>1721</v>
      </c>
      <c r="G157" s="238"/>
      <c r="H157" s="241">
        <v>1696.5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151</v>
      </c>
      <c r="AU157" s="247" t="s">
        <v>89</v>
      </c>
      <c r="AV157" s="13" t="s">
        <v>89</v>
      </c>
      <c r="AW157" s="13" t="s">
        <v>4</v>
      </c>
      <c r="AX157" s="13" t="s">
        <v>87</v>
      </c>
      <c r="AY157" s="247" t="s">
        <v>140</v>
      </c>
    </row>
    <row r="158" s="2" customFormat="1" ht="16.5" customHeight="1">
      <c r="A158" s="38"/>
      <c r="B158" s="39"/>
      <c r="C158" s="259" t="s">
        <v>211</v>
      </c>
      <c r="D158" s="259" t="s">
        <v>155</v>
      </c>
      <c r="E158" s="260" t="s">
        <v>275</v>
      </c>
      <c r="F158" s="261" t="s">
        <v>276</v>
      </c>
      <c r="G158" s="262" t="s">
        <v>204</v>
      </c>
      <c r="H158" s="263">
        <v>339.30000000000001</v>
      </c>
      <c r="I158" s="264"/>
      <c r="J158" s="265">
        <f>ROUND(I158*H158,2)</f>
        <v>0</v>
      </c>
      <c r="K158" s="261" t="s">
        <v>265</v>
      </c>
      <c r="L158" s="44"/>
      <c r="M158" s="266" t="s">
        <v>1</v>
      </c>
      <c r="N158" s="267" t="s">
        <v>44</v>
      </c>
      <c r="O158" s="91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0" t="s">
        <v>148</v>
      </c>
      <c r="AT158" s="230" t="s">
        <v>155</v>
      </c>
      <c r="AU158" s="230" t="s">
        <v>89</v>
      </c>
      <c r="AY158" s="17" t="s">
        <v>140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7" t="s">
        <v>87</v>
      </c>
      <c r="BK158" s="231">
        <f>ROUND(I158*H158,2)</f>
        <v>0</v>
      </c>
      <c r="BL158" s="17" t="s">
        <v>148</v>
      </c>
      <c r="BM158" s="230" t="s">
        <v>1722</v>
      </c>
    </row>
    <row r="159" s="2" customFormat="1">
      <c r="A159" s="38"/>
      <c r="B159" s="39"/>
      <c r="C159" s="40"/>
      <c r="D159" s="232" t="s">
        <v>150</v>
      </c>
      <c r="E159" s="40"/>
      <c r="F159" s="233" t="s">
        <v>278</v>
      </c>
      <c r="G159" s="40"/>
      <c r="H159" s="40"/>
      <c r="I159" s="234"/>
      <c r="J159" s="40"/>
      <c r="K159" s="40"/>
      <c r="L159" s="44"/>
      <c r="M159" s="235"/>
      <c r="N159" s="236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150</v>
      </c>
      <c r="AU159" s="17" t="s">
        <v>89</v>
      </c>
    </row>
    <row r="160" s="2" customFormat="1" ht="16.5" customHeight="1">
      <c r="A160" s="38"/>
      <c r="B160" s="39"/>
      <c r="C160" s="259" t="s">
        <v>217</v>
      </c>
      <c r="D160" s="259" t="s">
        <v>155</v>
      </c>
      <c r="E160" s="260" t="s">
        <v>280</v>
      </c>
      <c r="F160" s="261" t="s">
        <v>281</v>
      </c>
      <c r="G160" s="262" t="s">
        <v>145</v>
      </c>
      <c r="H160" s="263">
        <v>610.74000000000001</v>
      </c>
      <c r="I160" s="264"/>
      <c r="J160" s="265">
        <f>ROUND(I160*H160,2)</f>
        <v>0</v>
      </c>
      <c r="K160" s="261" t="s">
        <v>265</v>
      </c>
      <c r="L160" s="44"/>
      <c r="M160" s="266" t="s">
        <v>1</v>
      </c>
      <c r="N160" s="267" t="s">
        <v>44</v>
      </c>
      <c r="O160" s="91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0" t="s">
        <v>148</v>
      </c>
      <c r="AT160" s="230" t="s">
        <v>155</v>
      </c>
      <c r="AU160" s="230" t="s">
        <v>89</v>
      </c>
      <c r="AY160" s="17" t="s">
        <v>140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7" t="s">
        <v>87</v>
      </c>
      <c r="BK160" s="231">
        <f>ROUND(I160*H160,2)</f>
        <v>0</v>
      </c>
      <c r="BL160" s="17" t="s">
        <v>148</v>
      </c>
      <c r="BM160" s="230" t="s">
        <v>1723</v>
      </c>
    </row>
    <row r="161" s="2" customFormat="1">
      <c r="A161" s="38"/>
      <c r="B161" s="39"/>
      <c r="C161" s="40"/>
      <c r="D161" s="232" t="s">
        <v>150</v>
      </c>
      <c r="E161" s="40"/>
      <c r="F161" s="233" t="s">
        <v>283</v>
      </c>
      <c r="G161" s="40"/>
      <c r="H161" s="40"/>
      <c r="I161" s="234"/>
      <c r="J161" s="40"/>
      <c r="K161" s="40"/>
      <c r="L161" s="44"/>
      <c r="M161" s="235"/>
      <c r="N161" s="236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150</v>
      </c>
      <c r="AU161" s="17" t="s">
        <v>89</v>
      </c>
    </row>
    <row r="162" s="13" customFormat="1">
      <c r="A162" s="13"/>
      <c r="B162" s="237"/>
      <c r="C162" s="238"/>
      <c r="D162" s="232" t="s">
        <v>151</v>
      </c>
      <c r="E162" s="239" t="s">
        <v>1</v>
      </c>
      <c r="F162" s="240" t="s">
        <v>1724</v>
      </c>
      <c r="G162" s="238"/>
      <c r="H162" s="241">
        <v>610.74000000000001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151</v>
      </c>
      <c r="AU162" s="247" t="s">
        <v>89</v>
      </c>
      <c r="AV162" s="13" t="s">
        <v>89</v>
      </c>
      <c r="AW162" s="13" t="s">
        <v>33</v>
      </c>
      <c r="AX162" s="13" t="s">
        <v>87</v>
      </c>
      <c r="AY162" s="247" t="s">
        <v>140</v>
      </c>
    </row>
    <row r="163" s="2" customFormat="1" ht="16.5" customHeight="1">
      <c r="A163" s="38"/>
      <c r="B163" s="39"/>
      <c r="C163" s="259" t="s">
        <v>224</v>
      </c>
      <c r="D163" s="259" t="s">
        <v>155</v>
      </c>
      <c r="E163" s="260" t="s">
        <v>297</v>
      </c>
      <c r="F163" s="261" t="s">
        <v>298</v>
      </c>
      <c r="G163" s="262" t="s">
        <v>158</v>
      </c>
      <c r="H163" s="263">
        <v>276.25</v>
      </c>
      <c r="I163" s="264"/>
      <c r="J163" s="265">
        <f>ROUND(I163*H163,2)</f>
        <v>0</v>
      </c>
      <c r="K163" s="261" t="s">
        <v>159</v>
      </c>
      <c r="L163" s="44"/>
      <c r="M163" s="266" t="s">
        <v>1</v>
      </c>
      <c r="N163" s="267" t="s">
        <v>44</v>
      </c>
      <c r="O163" s="91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0" t="s">
        <v>148</v>
      </c>
      <c r="AT163" s="230" t="s">
        <v>155</v>
      </c>
      <c r="AU163" s="230" t="s">
        <v>89</v>
      </c>
      <c r="AY163" s="17" t="s">
        <v>140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7" t="s">
        <v>87</v>
      </c>
      <c r="BK163" s="231">
        <f>ROUND(I163*H163,2)</f>
        <v>0</v>
      </c>
      <c r="BL163" s="17" t="s">
        <v>148</v>
      </c>
      <c r="BM163" s="230" t="s">
        <v>1725</v>
      </c>
    </row>
    <row r="164" s="2" customFormat="1">
      <c r="A164" s="38"/>
      <c r="B164" s="39"/>
      <c r="C164" s="40"/>
      <c r="D164" s="232" t="s">
        <v>150</v>
      </c>
      <c r="E164" s="40"/>
      <c r="F164" s="233" t="s">
        <v>300</v>
      </c>
      <c r="G164" s="40"/>
      <c r="H164" s="40"/>
      <c r="I164" s="234"/>
      <c r="J164" s="40"/>
      <c r="K164" s="40"/>
      <c r="L164" s="44"/>
      <c r="M164" s="235"/>
      <c r="N164" s="236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150</v>
      </c>
      <c r="AU164" s="17" t="s">
        <v>89</v>
      </c>
    </row>
    <row r="165" s="13" customFormat="1">
      <c r="A165" s="13"/>
      <c r="B165" s="237"/>
      <c r="C165" s="238"/>
      <c r="D165" s="232" t="s">
        <v>151</v>
      </c>
      <c r="E165" s="239" t="s">
        <v>1</v>
      </c>
      <c r="F165" s="240" t="s">
        <v>1726</v>
      </c>
      <c r="G165" s="238"/>
      <c r="H165" s="241">
        <v>276.25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151</v>
      </c>
      <c r="AU165" s="247" t="s">
        <v>89</v>
      </c>
      <c r="AV165" s="13" t="s">
        <v>89</v>
      </c>
      <c r="AW165" s="13" t="s">
        <v>33</v>
      </c>
      <c r="AX165" s="13" t="s">
        <v>87</v>
      </c>
      <c r="AY165" s="247" t="s">
        <v>140</v>
      </c>
    </row>
    <row r="166" s="2" customFormat="1" ht="16.5" customHeight="1">
      <c r="A166" s="38"/>
      <c r="B166" s="39"/>
      <c r="C166" s="259" t="s">
        <v>229</v>
      </c>
      <c r="D166" s="259" t="s">
        <v>155</v>
      </c>
      <c r="E166" s="260" t="s">
        <v>303</v>
      </c>
      <c r="F166" s="261" t="s">
        <v>304</v>
      </c>
      <c r="G166" s="262" t="s">
        <v>158</v>
      </c>
      <c r="H166" s="263">
        <v>276.30000000000001</v>
      </c>
      <c r="I166" s="264"/>
      <c r="J166" s="265">
        <f>ROUND(I166*H166,2)</f>
        <v>0</v>
      </c>
      <c r="K166" s="261" t="s">
        <v>146</v>
      </c>
      <c r="L166" s="44"/>
      <c r="M166" s="266" t="s">
        <v>1</v>
      </c>
      <c r="N166" s="267" t="s">
        <v>44</v>
      </c>
      <c r="O166" s="91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0" t="s">
        <v>148</v>
      </c>
      <c r="AT166" s="230" t="s">
        <v>155</v>
      </c>
      <c r="AU166" s="230" t="s">
        <v>89</v>
      </c>
      <c r="AY166" s="17" t="s">
        <v>140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7" t="s">
        <v>87</v>
      </c>
      <c r="BK166" s="231">
        <f>ROUND(I166*H166,2)</f>
        <v>0</v>
      </c>
      <c r="BL166" s="17" t="s">
        <v>148</v>
      </c>
      <c r="BM166" s="230" t="s">
        <v>1727</v>
      </c>
    </row>
    <row r="167" s="2" customFormat="1">
      <c r="A167" s="38"/>
      <c r="B167" s="39"/>
      <c r="C167" s="40"/>
      <c r="D167" s="232" t="s">
        <v>150</v>
      </c>
      <c r="E167" s="40"/>
      <c r="F167" s="233" t="s">
        <v>306</v>
      </c>
      <c r="G167" s="40"/>
      <c r="H167" s="40"/>
      <c r="I167" s="234"/>
      <c r="J167" s="40"/>
      <c r="K167" s="40"/>
      <c r="L167" s="44"/>
      <c r="M167" s="235"/>
      <c r="N167" s="236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150</v>
      </c>
      <c r="AU167" s="17" t="s">
        <v>89</v>
      </c>
    </row>
    <row r="168" s="2" customFormat="1" ht="16.5" customHeight="1">
      <c r="A168" s="38"/>
      <c r="B168" s="39"/>
      <c r="C168" s="218" t="s">
        <v>233</v>
      </c>
      <c r="D168" s="218" t="s">
        <v>142</v>
      </c>
      <c r="E168" s="219" t="s">
        <v>308</v>
      </c>
      <c r="F168" s="220" t="s">
        <v>309</v>
      </c>
      <c r="G168" s="221" t="s">
        <v>310</v>
      </c>
      <c r="H168" s="222">
        <v>4.1449999999999996</v>
      </c>
      <c r="I168" s="223"/>
      <c r="J168" s="224">
        <f>ROUND(I168*H168,2)</f>
        <v>0</v>
      </c>
      <c r="K168" s="220" t="s">
        <v>146</v>
      </c>
      <c r="L168" s="225"/>
      <c r="M168" s="226" t="s">
        <v>1</v>
      </c>
      <c r="N168" s="227" t="s">
        <v>44</v>
      </c>
      <c r="O168" s="91"/>
      <c r="P168" s="228">
        <f>O168*H168</f>
        <v>0</v>
      </c>
      <c r="Q168" s="228">
        <v>0.001</v>
      </c>
      <c r="R168" s="228">
        <f>Q168*H168</f>
        <v>0.0041449999999999994</v>
      </c>
      <c r="S168" s="228">
        <v>0</v>
      </c>
      <c r="T168" s="22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0" t="s">
        <v>147</v>
      </c>
      <c r="AT168" s="230" t="s">
        <v>142</v>
      </c>
      <c r="AU168" s="230" t="s">
        <v>89</v>
      </c>
      <c r="AY168" s="17" t="s">
        <v>140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7" t="s">
        <v>87</v>
      </c>
      <c r="BK168" s="231">
        <f>ROUND(I168*H168,2)</f>
        <v>0</v>
      </c>
      <c r="BL168" s="17" t="s">
        <v>148</v>
      </c>
      <c r="BM168" s="230" t="s">
        <v>1728</v>
      </c>
    </row>
    <row r="169" s="2" customFormat="1">
      <c r="A169" s="38"/>
      <c r="B169" s="39"/>
      <c r="C169" s="40"/>
      <c r="D169" s="232" t="s">
        <v>150</v>
      </c>
      <c r="E169" s="40"/>
      <c r="F169" s="233" t="s">
        <v>309</v>
      </c>
      <c r="G169" s="40"/>
      <c r="H169" s="40"/>
      <c r="I169" s="234"/>
      <c r="J169" s="40"/>
      <c r="K169" s="40"/>
      <c r="L169" s="44"/>
      <c r="M169" s="235"/>
      <c r="N169" s="236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150</v>
      </c>
      <c r="AU169" s="17" t="s">
        <v>89</v>
      </c>
    </row>
    <row r="170" s="13" customFormat="1">
      <c r="A170" s="13"/>
      <c r="B170" s="237"/>
      <c r="C170" s="238"/>
      <c r="D170" s="232" t="s">
        <v>151</v>
      </c>
      <c r="E170" s="239" t="s">
        <v>1</v>
      </c>
      <c r="F170" s="240" t="s">
        <v>1729</v>
      </c>
      <c r="G170" s="238"/>
      <c r="H170" s="241">
        <v>4.1449999999999996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151</v>
      </c>
      <c r="AU170" s="247" t="s">
        <v>89</v>
      </c>
      <c r="AV170" s="13" t="s">
        <v>89</v>
      </c>
      <c r="AW170" s="13" t="s">
        <v>33</v>
      </c>
      <c r="AX170" s="13" t="s">
        <v>87</v>
      </c>
      <c r="AY170" s="247" t="s">
        <v>140</v>
      </c>
    </row>
    <row r="171" s="2" customFormat="1" ht="16.5" customHeight="1">
      <c r="A171" s="38"/>
      <c r="B171" s="39"/>
      <c r="C171" s="218" t="s">
        <v>8</v>
      </c>
      <c r="D171" s="218" t="s">
        <v>142</v>
      </c>
      <c r="E171" s="219" t="s">
        <v>314</v>
      </c>
      <c r="F171" s="220" t="s">
        <v>315</v>
      </c>
      <c r="G171" s="221" t="s">
        <v>204</v>
      </c>
      <c r="H171" s="222">
        <v>4.4210000000000003</v>
      </c>
      <c r="I171" s="223"/>
      <c r="J171" s="224">
        <f>ROUND(I171*H171,2)</f>
        <v>0</v>
      </c>
      <c r="K171" s="220" t="s">
        <v>146</v>
      </c>
      <c r="L171" s="225"/>
      <c r="M171" s="226" t="s">
        <v>1</v>
      </c>
      <c r="N171" s="227" t="s">
        <v>44</v>
      </c>
      <c r="O171" s="91"/>
      <c r="P171" s="228">
        <f>O171*H171</f>
        <v>0</v>
      </c>
      <c r="Q171" s="228">
        <v>1</v>
      </c>
      <c r="R171" s="228">
        <f>Q171*H171</f>
        <v>4.4210000000000003</v>
      </c>
      <c r="S171" s="228">
        <v>0</v>
      </c>
      <c r="T171" s="22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0" t="s">
        <v>147</v>
      </c>
      <c r="AT171" s="230" t="s">
        <v>142</v>
      </c>
      <c r="AU171" s="230" t="s">
        <v>89</v>
      </c>
      <c r="AY171" s="17" t="s">
        <v>140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7" t="s">
        <v>87</v>
      </c>
      <c r="BK171" s="231">
        <f>ROUND(I171*H171,2)</f>
        <v>0</v>
      </c>
      <c r="BL171" s="17" t="s">
        <v>148</v>
      </c>
      <c r="BM171" s="230" t="s">
        <v>1730</v>
      </c>
    </row>
    <row r="172" s="2" customFormat="1">
      <c r="A172" s="38"/>
      <c r="B172" s="39"/>
      <c r="C172" s="40"/>
      <c r="D172" s="232" t="s">
        <v>150</v>
      </c>
      <c r="E172" s="40"/>
      <c r="F172" s="233" t="s">
        <v>315</v>
      </c>
      <c r="G172" s="40"/>
      <c r="H172" s="40"/>
      <c r="I172" s="234"/>
      <c r="J172" s="40"/>
      <c r="K172" s="40"/>
      <c r="L172" s="44"/>
      <c r="M172" s="235"/>
      <c r="N172" s="236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150</v>
      </c>
      <c r="AU172" s="17" t="s">
        <v>89</v>
      </c>
    </row>
    <row r="173" s="13" customFormat="1">
      <c r="A173" s="13"/>
      <c r="B173" s="237"/>
      <c r="C173" s="238"/>
      <c r="D173" s="232" t="s">
        <v>151</v>
      </c>
      <c r="E173" s="239" t="s">
        <v>1</v>
      </c>
      <c r="F173" s="240" t="s">
        <v>1731</v>
      </c>
      <c r="G173" s="238"/>
      <c r="H173" s="241">
        <v>4.4210000000000003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151</v>
      </c>
      <c r="AU173" s="247" t="s">
        <v>89</v>
      </c>
      <c r="AV173" s="13" t="s">
        <v>89</v>
      </c>
      <c r="AW173" s="13" t="s">
        <v>33</v>
      </c>
      <c r="AX173" s="13" t="s">
        <v>87</v>
      </c>
      <c r="AY173" s="247" t="s">
        <v>140</v>
      </c>
    </row>
    <row r="174" s="2" customFormat="1" ht="16.5" customHeight="1">
      <c r="A174" s="38"/>
      <c r="B174" s="39"/>
      <c r="C174" s="259" t="s">
        <v>242</v>
      </c>
      <c r="D174" s="259" t="s">
        <v>155</v>
      </c>
      <c r="E174" s="260" t="s">
        <v>320</v>
      </c>
      <c r="F174" s="261" t="s">
        <v>321</v>
      </c>
      <c r="G174" s="262" t="s">
        <v>158</v>
      </c>
      <c r="H174" s="263">
        <v>886.60000000000002</v>
      </c>
      <c r="I174" s="264"/>
      <c r="J174" s="265">
        <f>ROUND(I174*H174,2)</f>
        <v>0</v>
      </c>
      <c r="K174" s="261" t="s">
        <v>159</v>
      </c>
      <c r="L174" s="44"/>
      <c r="M174" s="266" t="s">
        <v>1</v>
      </c>
      <c r="N174" s="267" t="s">
        <v>44</v>
      </c>
      <c r="O174" s="91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0" t="s">
        <v>148</v>
      </c>
      <c r="AT174" s="230" t="s">
        <v>155</v>
      </c>
      <c r="AU174" s="230" t="s">
        <v>89</v>
      </c>
      <c r="AY174" s="17" t="s">
        <v>140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7" t="s">
        <v>87</v>
      </c>
      <c r="BK174" s="231">
        <f>ROUND(I174*H174,2)</f>
        <v>0</v>
      </c>
      <c r="BL174" s="17" t="s">
        <v>148</v>
      </c>
      <c r="BM174" s="230" t="s">
        <v>1732</v>
      </c>
    </row>
    <row r="175" s="2" customFormat="1">
      <c r="A175" s="38"/>
      <c r="B175" s="39"/>
      <c r="C175" s="40"/>
      <c r="D175" s="232" t="s">
        <v>150</v>
      </c>
      <c r="E175" s="40"/>
      <c r="F175" s="233" t="s">
        <v>323</v>
      </c>
      <c r="G175" s="40"/>
      <c r="H175" s="40"/>
      <c r="I175" s="234"/>
      <c r="J175" s="40"/>
      <c r="K175" s="40"/>
      <c r="L175" s="44"/>
      <c r="M175" s="235"/>
      <c r="N175" s="236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150</v>
      </c>
      <c r="AU175" s="17" t="s">
        <v>89</v>
      </c>
    </row>
    <row r="176" s="13" customFormat="1">
      <c r="A176" s="13"/>
      <c r="B176" s="237"/>
      <c r="C176" s="238"/>
      <c r="D176" s="232" t="s">
        <v>151</v>
      </c>
      <c r="E176" s="239" t="s">
        <v>1</v>
      </c>
      <c r="F176" s="240" t="s">
        <v>1733</v>
      </c>
      <c r="G176" s="238"/>
      <c r="H176" s="241">
        <v>271.19999999999999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151</v>
      </c>
      <c r="AU176" s="247" t="s">
        <v>89</v>
      </c>
      <c r="AV176" s="13" t="s">
        <v>89</v>
      </c>
      <c r="AW176" s="13" t="s">
        <v>33</v>
      </c>
      <c r="AX176" s="13" t="s">
        <v>79</v>
      </c>
      <c r="AY176" s="247" t="s">
        <v>140</v>
      </c>
    </row>
    <row r="177" s="13" customFormat="1">
      <c r="A177" s="13"/>
      <c r="B177" s="237"/>
      <c r="C177" s="238"/>
      <c r="D177" s="232" t="s">
        <v>151</v>
      </c>
      <c r="E177" s="239" t="s">
        <v>1</v>
      </c>
      <c r="F177" s="240" t="s">
        <v>1734</v>
      </c>
      <c r="G177" s="238"/>
      <c r="H177" s="241">
        <v>615.39999999999998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151</v>
      </c>
      <c r="AU177" s="247" t="s">
        <v>89</v>
      </c>
      <c r="AV177" s="13" t="s">
        <v>89</v>
      </c>
      <c r="AW177" s="13" t="s">
        <v>33</v>
      </c>
      <c r="AX177" s="13" t="s">
        <v>79</v>
      </c>
      <c r="AY177" s="247" t="s">
        <v>140</v>
      </c>
    </row>
    <row r="178" s="14" customFormat="1">
      <c r="A178" s="14"/>
      <c r="B178" s="248"/>
      <c r="C178" s="249"/>
      <c r="D178" s="232" t="s">
        <v>151</v>
      </c>
      <c r="E178" s="250" t="s">
        <v>1</v>
      </c>
      <c r="F178" s="251" t="s">
        <v>154</v>
      </c>
      <c r="G178" s="249"/>
      <c r="H178" s="252">
        <v>886.60000000000002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8" t="s">
        <v>151</v>
      </c>
      <c r="AU178" s="258" t="s">
        <v>89</v>
      </c>
      <c r="AV178" s="14" t="s">
        <v>148</v>
      </c>
      <c r="AW178" s="14" t="s">
        <v>33</v>
      </c>
      <c r="AX178" s="14" t="s">
        <v>87</v>
      </c>
      <c r="AY178" s="258" t="s">
        <v>140</v>
      </c>
    </row>
    <row r="179" s="12" customFormat="1" ht="22.8" customHeight="1">
      <c r="A179" s="12"/>
      <c r="B179" s="202"/>
      <c r="C179" s="203"/>
      <c r="D179" s="204" t="s">
        <v>78</v>
      </c>
      <c r="E179" s="216" t="s">
        <v>174</v>
      </c>
      <c r="F179" s="216" t="s">
        <v>338</v>
      </c>
      <c r="G179" s="203"/>
      <c r="H179" s="203"/>
      <c r="I179" s="206"/>
      <c r="J179" s="217">
        <f>BK179</f>
        <v>0</v>
      </c>
      <c r="K179" s="203"/>
      <c r="L179" s="208"/>
      <c r="M179" s="209"/>
      <c r="N179" s="210"/>
      <c r="O179" s="210"/>
      <c r="P179" s="211">
        <f>SUM(P180:P200)</f>
        <v>0</v>
      </c>
      <c r="Q179" s="210"/>
      <c r="R179" s="211">
        <f>SUM(R180:R200)</f>
        <v>0</v>
      </c>
      <c r="S179" s="210"/>
      <c r="T179" s="212">
        <f>SUM(T180:T200)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3" t="s">
        <v>87</v>
      </c>
      <c r="AT179" s="214" t="s">
        <v>78</v>
      </c>
      <c r="AU179" s="214" t="s">
        <v>87</v>
      </c>
      <c r="AY179" s="213" t="s">
        <v>140</v>
      </c>
      <c r="BK179" s="215">
        <f>SUM(BK180:BK200)</f>
        <v>0</v>
      </c>
    </row>
    <row r="180" s="2" customFormat="1" ht="16.5" customHeight="1">
      <c r="A180" s="38"/>
      <c r="B180" s="39"/>
      <c r="C180" s="259" t="s">
        <v>247</v>
      </c>
      <c r="D180" s="259" t="s">
        <v>155</v>
      </c>
      <c r="E180" s="260" t="s">
        <v>346</v>
      </c>
      <c r="F180" s="261" t="s">
        <v>347</v>
      </c>
      <c r="G180" s="262" t="s">
        <v>158</v>
      </c>
      <c r="H180" s="263">
        <v>1773.2000000000001</v>
      </c>
      <c r="I180" s="264"/>
      <c r="J180" s="265">
        <f>ROUND(I180*H180,2)</f>
        <v>0</v>
      </c>
      <c r="K180" s="261" t="s">
        <v>159</v>
      </c>
      <c r="L180" s="44"/>
      <c r="M180" s="266" t="s">
        <v>1</v>
      </c>
      <c r="N180" s="267" t="s">
        <v>44</v>
      </c>
      <c r="O180" s="91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0" t="s">
        <v>148</v>
      </c>
      <c r="AT180" s="230" t="s">
        <v>155</v>
      </c>
      <c r="AU180" s="230" t="s">
        <v>89</v>
      </c>
      <c r="AY180" s="17" t="s">
        <v>140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7" t="s">
        <v>87</v>
      </c>
      <c r="BK180" s="231">
        <f>ROUND(I180*H180,2)</f>
        <v>0</v>
      </c>
      <c r="BL180" s="17" t="s">
        <v>148</v>
      </c>
      <c r="BM180" s="230" t="s">
        <v>1735</v>
      </c>
    </row>
    <row r="181" s="2" customFormat="1">
      <c r="A181" s="38"/>
      <c r="B181" s="39"/>
      <c r="C181" s="40"/>
      <c r="D181" s="232" t="s">
        <v>150</v>
      </c>
      <c r="E181" s="40"/>
      <c r="F181" s="233" t="s">
        <v>349</v>
      </c>
      <c r="G181" s="40"/>
      <c r="H181" s="40"/>
      <c r="I181" s="234"/>
      <c r="J181" s="40"/>
      <c r="K181" s="40"/>
      <c r="L181" s="44"/>
      <c r="M181" s="235"/>
      <c r="N181" s="236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150</v>
      </c>
      <c r="AU181" s="17" t="s">
        <v>89</v>
      </c>
    </row>
    <row r="182" s="13" customFormat="1">
      <c r="A182" s="13"/>
      <c r="B182" s="237"/>
      <c r="C182" s="238"/>
      <c r="D182" s="232" t="s">
        <v>151</v>
      </c>
      <c r="E182" s="239" t="s">
        <v>1</v>
      </c>
      <c r="F182" s="240" t="s">
        <v>1736</v>
      </c>
      <c r="G182" s="238"/>
      <c r="H182" s="241">
        <v>542.39999999999998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151</v>
      </c>
      <c r="AU182" s="247" t="s">
        <v>89</v>
      </c>
      <c r="AV182" s="13" t="s">
        <v>89</v>
      </c>
      <c r="AW182" s="13" t="s">
        <v>33</v>
      </c>
      <c r="AX182" s="13" t="s">
        <v>79</v>
      </c>
      <c r="AY182" s="247" t="s">
        <v>140</v>
      </c>
    </row>
    <row r="183" s="13" customFormat="1">
      <c r="A183" s="13"/>
      <c r="B183" s="237"/>
      <c r="C183" s="238"/>
      <c r="D183" s="232" t="s">
        <v>151</v>
      </c>
      <c r="E183" s="239" t="s">
        <v>1</v>
      </c>
      <c r="F183" s="240" t="s">
        <v>1737</v>
      </c>
      <c r="G183" s="238"/>
      <c r="H183" s="241">
        <v>1230.8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151</v>
      </c>
      <c r="AU183" s="247" t="s">
        <v>89</v>
      </c>
      <c r="AV183" s="13" t="s">
        <v>89</v>
      </c>
      <c r="AW183" s="13" t="s">
        <v>33</v>
      </c>
      <c r="AX183" s="13" t="s">
        <v>79</v>
      </c>
      <c r="AY183" s="247" t="s">
        <v>140</v>
      </c>
    </row>
    <row r="184" s="14" customFormat="1">
      <c r="A184" s="14"/>
      <c r="B184" s="248"/>
      <c r="C184" s="249"/>
      <c r="D184" s="232" t="s">
        <v>151</v>
      </c>
      <c r="E184" s="250" t="s">
        <v>1</v>
      </c>
      <c r="F184" s="251" t="s">
        <v>154</v>
      </c>
      <c r="G184" s="249"/>
      <c r="H184" s="252">
        <v>1773.2000000000001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8" t="s">
        <v>151</v>
      </c>
      <c r="AU184" s="258" t="s">
        <v>89</v>
      </c>
      <c r="AV184" s="14" t="s">
        <v>148</v>
      </c>
      <c r="AW184" s="14" t="s">
        <v>33</v>
      </c>
      <c r="AX184" s="14" t="s">
        <v>87</v>
      </c>
      <c r="AY184" s="258" t="s">
        <v>140</v>
      </c>
    </row>
    <row r="185" s="2" customFormat="1" ht="16.5" customHeight="1">
      <c r="A185" s="38"/>
      <c r="B185" s="39"/>
      <c r="C185" s="259" t="s">
        <v>255</v>
      </c>
      <c r="D185" s="259" t="s">
        <v>155</v>
      </c>
      <c r="E185" s="260" t="s">
        <v>353</v>
      </c>
      <c r="F185" s="261" t="s">
        <v>354</v>
      </c>
      <c r="G185" s="262" t="s">
        <v>158</v>
      </c>
      <c r="H185" s="263">
        <v>886.60000000000002</v>
      </c>
      <c r="I185" s="264"/>
      <c r="J185" s="265">
        <f>ROUND(I185*H185,2)</f>
        <v>0</v>
      </c>
      <c r="K185" s="261" t="s">
        <v>159</v>
      </c>
      <c r="L185" s="44"/>
      <c r="M185" s="266" t="s">
        <v>1</v>
      </c>
      <c r="N185" s="267" t="s">
        <v>44</v>
      </c>
      <c r="O185" s="91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0" t="s">
        <v>148</v>
      </c>
      <c r="AT185" s="230" t="s">
        <v>155</v>
      </c>
      <c r="AU185" s="230" t="s">
        <v>89</v>
      </c>
      <c r="AY185" s="17" t="s">
        <v>140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7" t="s">
        <v>87</v>
      </c>
      <c r="BK185" s="231">
        <f>ROUND(I185*H185,2)</f>
        <v>0</v>
      </c>
      <c r="BL185" s="17" t="s">
        <v>148</v>
      </c>
      <c r="BM185" s="230" t="s">
        <v>1738</v>
      </c>
    </row>
    <row r="186" s="2" customFormat="1">
      <c r="A186" s="38"/>
      <c r="B186" s="39"/>
      <c r="C186" s="40"/>
      <c r="D186" s="232" t="s">
        <v>150</v>
      </c>
      <c r="E186" s="40"/>
      <c r="F186" s="233" t="s">
        <v>356</v>
      </c>
      <c r="G186" s="40"/>
      <c r="H186" s="40"/>
      <c r="I186" s="234"/>
      <c r="J186" s="40"/>
      <c r="K186" s="40"/>
      <c r="L186" s="44"/>
      <c r="M186" s="235"/>
      <c r="N186" s="236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150</v>
      </c>
      <c r="AU186" s="17" t="s">
        <v>89</v>
      </c>
    </row>
    <row r="187" s="13" customFormat="1">
      <c r="A187" s="13"/>
      <c r="B187" s="237"/>
      <c r="C187" s="238"/>
      <c r="D187" s="232" t="s">
        <v>151</v>
      </c>
      <c r="E187" s="239" t="s">
        <v>1</v>
      </c>
      <c r="F187" s="240" t="s">
        <v>1733</v>
      </c>
      <c r="G187" s="238"/>
      <c r="H187" s="241">
        <v>271.19999999999999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151</v>
      </c>
      <c r="AU187" s="247" t="s">
        <v>89</v>
      </c>
      <c r="AV187" s="13" t="s">
        <v>89</v>
      </c>
      <c r="AW187" s="13" t="s">
        <v>33</v>
      </c>
      <c r="AX187" s="13" t="s">
        <v>79</v>
      </c>
      <c r="AY187" s="247" t="s">
        <v>140</v>
      </c>
    </row>
    <row r="188" s="13" customFormat="1">
      <c r="A188" s="13"/>
      <c r="B188" s="237"/>
      <c r="C188" s="238"/>
      <c r="D188" s="232" t="s">
        <v>151</v>
      </c>
      <c r="E188" s="239" t="s">
        <v>1</v>
      </c>
      <c r="F188" s="240" t="s">
        <v>1734</v>
      </c>
      <c r="G188" s="238"/>
      <c r="H188" s="241">
        <v>615.39999999999998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151</v>
      </c>
      <c r="AU188" s="247" t="s">
        <v>89</v>
      </c>
      <c r="AV188" s="13" t="s">
        <v>89</v>
      </c>
      <c r="AW188" s="13" t="s">
        <v>33</v>
      </c>
      <c r="AX188" s="13" t="s">
        <v>79</v>
      </c>
      <c r="AY188" s="247" t="s">
        <v>140</v>
      </c>
    </row>
    <row r="189" s="14" customFormat="1">
      <c r="A189" s="14"/>
      <c r="B189" s="248"/>
      <c r="C189" s="249"/>
      <c r="D189" s="232" t="s">
        <v>151</v>
      </c>
      <c r="E189" s="250" t="s">
        <v>1</v>
      </c>
      <c r="F189" s="251" t="s">
        <v>154</v>
      </c>
      <c r="G189" s="249"/>
      <c r="H189" s="252">
        <v>886.60000000000002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8" t="s">
        <v>151</v>
      </c>
      <c r="AU189" s="258" t="s">
        <v>89</v>
      </c>
      <c r="AV189" s="14" t="s">
        <v>148</v>
      </c>
      <c r="AW189" s="14" t="s">
        <v>33</v>
      </c>
      <c r="AX189" s="14" t="s">
        <v>87</v>
      </c>
      <c r="AY189" s="258" t="s">
        <v>140</v>
      </c>
    </row>
    <row r="190" s="2" customFormat="1" ht="16.5" customHeight="1">
      <c r="A190" s="38"/>
      <c r="B190" s="39"/>
      <c r="C190" s="259" t="s">
        <v>262</v>
      </c>
      <c r="D190" s="259" t="s">
        <v>155</v>
      </c>
      <c r="E190" s="260" t="s">
        <v>365</v>
      </c>
      <c r="F190" s="261" t="s">
        <v>366</v>
      </c>
      <c r="G190" s="262" t="s">
        <v>158</v>
      </c>
      <c r="H190" s="263">
        <v>886.60000000000002</v>
      </c>
      <c r="I190" s="264"/>
      <c r="J190" s="265">
        <f>ROUND(I190*H190,2)</f>
        <v>0</v>
      </c>
      <c r="K190" s="261" t="s">
        <v>159</v>
      </c>
      <c r="L190" s="44"/>
      <c r="M190" s="266" t="s">
        <v>1</v>
      </c>
      <c r="N190" s="267" t="s">
        <v>44</v>
      </c>
      <c r="O190" s="91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0" t="s">
        <v>148</v>
      </c>
      <c r="AT190" s="230" t="s">
        <v>155</v>
      </c>
      <c r="AU190" s="230" t="s">
        <v>89</v>
      </c>
      <c r="AY190" s="17" t="s">
        <v>140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7" t="s">
        <v>87</v>
      </c>
      <c r="BK190" s="231">
        <f>ROUND(I190*H190,2)</f>
        <v>0</v>
      </c>
      <c r="BL190" s="17" t="s">
        <v>148</v>
      </c>
      <c r="BM190" s="230" t="s">
        <v>1739</v>
      </c>
    </row>
    <row r="191" s="2" customFormat="1">
      <c r="A191" s="38"/>
      <c r="B191" s="39"/>
      <c r="C191" s="40"/>
      <c r="D191" s="232" t="s">
        <v>150</v>
      </c>
      <c r="E191" s="40"/>
      <c r="F191" s="233" t="s">
        <v>368</v>
      </c>
      <c r="G191" s="40"/>
      <c r="H191" s="40"/>
      <c r="I191" s="234"/>
      <c r="J191" s="40"/>
      <c r="K191" s="40"/>
      <c r="L191" s="44"/>
      <c r="M191" s="235"/>
      <c r="N191" s="236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150</v>
      </c>
      <c r="AU191" s="17" t="s">
        <v>89</v>
      </c>
    </row>
    <row r="192" s="13" customFormat="1">
      <c r="A192" s="13"/>
      <c r="B192" s="237"/>
      <c r="C192" s="238"/>
      <c r="D192" s="232" t="s">
        <v>151</v>
      </c>
      <c r="E192" s="239" t="s">
        <v>1</v>
      </c>
      <c r="F192" s="240" t="s">
        <v>1733</v>
      </c>
      <c r="G192" s="238"/>
      <c r="H192" s="241">
        <v>271.19999999999999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151</v>
      </c>
      <c r="AU192" s="247" t="s">
        <v>89</v>
      </c>
      <c r="AV192" s="13" t="s">
        <v>89</v>
      </c>
      <c r="AW192" s="13" t="s">
        <v>33</v>
      </c>
      <c r="AX192" s="13" t="s">
        <v>79</v>
      </c>
      <c r="AY192" s="247" t="s">
        <v>140</v>
      </c>
    </row>
    <row r="193" s="13" customFormat="1">
      <c r="A193" s="13"/>
      <c r="B193" s="237"/>
      <c r="C193" s="238"/>
      <c r="D193" s="232" t="s">
        <v>151</v>
      </c>
      <c r="E193" s="239" t="s">
        <v>1</v>
      </c>
      <c r="F193" s="240" t="s">
        <v>1734</v>
      </c>
      <c r="G193" s="238"/>
      <c r="H193" s="241">
        <v>615.39999999999998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151</v>
      </c>
      <c r="AU193" s="247" t="s">
        <v>89</v>
      </c>
      <c r="AV193" s="13" t="s">
        <v>89</v>
      </c>
      <c r="AW193" s="13" t="s">
        <v>33</v>
      </c>
      <c r="AX193" s="13" t="s">
        <v>79</v>
      </c>
      <c r="AY193" s="247" t="s">
        <v>140</v>
      </c>
    </row>
    <row r="194" s="14" customFormat="1">
      <c r="A194" s="14"/>
      <c r="B194" s="248"/>
      <c r="C194" s="249"/>
      <c r="D194" s="232" t="s">
        <v>151</v>
      </c>
      <c r="E194" s="250" t="s">
        <v>1</v>
      </c>
      <c r="F194" s="251" t="s">
        <v>154</v>
      </c>
      <c r="G194" s="249"/>
      <c r="H194" s="252">
        <v>886.60000000000002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8" t="s">
        <v>151</v>
      </c>
      <c r="AU194" s="258" t="s">
        <v>89</v>
      </c>
      <c r="AV194" s="14" t="s">
        <v>148</v>
      </c>
      <c r="AW194" s="14" t="s">
        <v>33</v>
      </c>
      <c r="AX194" s="14" t="s">
        <v>87</v>
      </c>
      <c r="AY194" s="258" t="s">
        <v>140</v>
      </c>
    </row>
    <row r="195" s="2" customFormat="1" ht="16.5" customHeight="1">
      <c r="A195" s="38"/>
      <c r="B195" s="39"/>
      <c r="C195" s="259" t="s">
        <v>269</v>
      </c>
      <c r="D195" s="259" t="s">
        <v>155</v>
      </c>
      <c r="E195" s="260" t="s">
        <v>370</v>
      </c>
      <c r="F195" s="261" t="s">
        <v>371</v>
      </c>
      <c r="G195" s="262" t="s">
        <v>158</v>
      </c>
      <c r="H195" s="263">
        <v>1803</v>
      </c>
      <c r="I195" s="264"/>
      <c r="J195" s="265">
        <f>ROUND(I195*H195,2)</f>
        <v>0</v>
      </c>
      <c r="K195" s="261" t="s">
        <v>159</v>
      </c>
      <c r="L195" s="44"/>
      <c r="M195" s="266" t="s">
        <v>1</v>
      </c>
      <c r="N195" s="267" t="s">
        <v>44</v>
      </c>
      <c r="O195" s="91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0" t="s">
        <v>148</v>
      </c>
      <c r="AT195" s="230" t="s">
        <v>155</v>
      </c>
      <c r="AU195" s="230" t="s">
        <v>89</v>
      </c>
      <c r="AY195" s="17" t="s">
        <v>140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7" t="s">
        <v>87</v>
      </c>
      <c r="BK195" s="231">
        <f>ROUND(I195*H195,2)</f>
        <v>0</v>
      </c>
      <c r="BL195" s="17" t="s">
        <v>148</v>
      </c>
      <c r="BM195" s="230" t="s">
        <v>1740</v>
      </c>
    </row>
    <row r="196" s="2" customFormat="1">
      <c r="A196" s="38"/>
      <c r="B196" s="39"/>
      <c r="C196" s="40"/>
      <c r="D196" s="232" t="s">
        <v>150</v>
      </c>
      <c r="E196" s="40"/>
      <c r="F196" s="233" t="s">
        <v>373</v>
      </c>
      <c r="G196" s="40"/>
      <c r="H196" s="40"/>
      <c r="I196" s="234"/>
      <c r="J196" s="40"/>
      <c r="K196" s="40"/>
      <c r="L196" s="44"/>
      <c r="M196" s="235"/>
      <c r="N196" s="236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150</v>
      </c>
      <c r="AU196" s="17" t="s">
        <v>89</v>
      </c>
    </row>
    <row r="197" s="13" customFormat="1">
      <c r="A197" s="13"/>
      <c r="B197" s="237"/>
      <c r="C197" s="238"/>
      <c r="D197" s="232" t="s">
        <v>151</v>
      </c>
      <c r="E197" s="239" t="s">
        <v>1</v>
      </c>
      <c r="F197" s="240" t="s">
        <v>1741</v>
      </c>
      <c r="G197" s="238"/>
      <c r="H197" s="241">
        <v>1803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151</v>
      </c>
      <c r="AU197" s="247" t="s">
        <v>89</v>
      </c>
      <c r="AV197" s="13" t="s">
        <v>89</v>
      </c>
      <c r="AW197" s="13" t="s">
        <v>33</v>
      </c>
      <c r="AX197" s="13" t="s">
        <v>87</v>
      </c>
      <c r="AY197" s="247" t="s">
        <v>140</v>
      </c>
    </row>
    <row r="198" s="2" customFormat="1" ht="21.75" customHeight="1">
      <c r="A198" s="38"/>
      <c r="B198" s="39"/>
      <c r="C198" s="259" t="s">
        <v>7</v>
      </c>
      <c r="D198" s="259" t="s">
        <v>155</v>
      </c>
      <c r="E198" s="260" t="s">
        <v>375</v>
      </c>
      <c r="F198" s="261" t="s">
        <v>376</v>
      </c>
      <c r="G198" s="262" t="s">
        <v>158</v>
      </c>
      <c r="H198" s="263">
        <v>1803</v>
      </c>
      <c r="I198" s="264"/>
      <c r="J198" s="265">
        <f>ROUND(I198*H198,2)</f>
        <v>0</v>
      </c>
      <c r="K198" s="261" t="s">
        <v>159</v>
      </c>
      <c r="L198" s="44"/>
      <c r="M198" s="266" t="s">
        <v>1</v>
      </c>
      <c r="N198" s="267" t="s">
        <v>44</v>
      </c>
      <c r="O198" s="91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0" t="s">
        <v>148</v>
      </c>
      <c r="AT198" s="230" t="s">
        <v>155</v>
      </c>
      <c r="AU198" s="230" t="s">
        <v>89</v>
      </c>
      <c r="AY198" s="17" t="s">
        <v>140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7" t="s">
        <v>87</v>
      </c>
      <c r="BK198" s="231">
        <f>ROUND(I198*H198,2)</f>
        <v>0</v>
      </c>
      <c r="BL198" s="17" t="s">
        <v>148</v>
      </c>
      <c r="BM198" s="230" t="s">
        <v>1742</v>
      </c>
    </row>
    <row r="199" s="2" customFormat="1">
      <c r="A199" s="38"/>
      <c r="B199" s="39"/>
      <c r="C199" s="40"/>
      <c r="D199" s="232" t="s">
        <v>150</v>
      </c>
      <c r="E199" s="40"/>
      <c r="F199" s="233" t="s">
        <v>378</v>
      </c>
      <c r="G199" s="40"/>
      <c r="H199" s="40"/>
      <c r="I199" s="234"/>
      <c r="J199" s="40"/>
      <c r="K199" s="40"/>
      <c r="L199" s="44"/>
      <c r="M199" s="235"/>
      <c r="N199" s="236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150</v>
      </c>
      <c r="AU199" s="17" t="s">
        <v>89</v>
      </c>
    </row>
    <row r="200" s="13" customFormat="1">
      <c r="A200" s="13"/>
      <c r="B200" s="237"/>
      <c r="C200" s="238"/>
      <c r="D200" s="232" t="s">
        <v>151</v>
      </c>
      <c r="E200" s="239" t="s">
        <v>1</v>
      </c>
      <c r="F200" s="240" t="s">
        <v>1743</v>
      </c>
      <c r="G200" s="238"/>
      <c r="H200" s="241">
        <v>1803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151</v>
      </c>
      <c r="AU200" s="247" t="s">
        <v>89</v>
      </c>
      <c r="AV200" s="13" t="s">
        <v>89</v>
      </c>
      <c r="AW200" s="13" t="s">
        <v>33</v>
      </c>
      <c r="AX200" s="13" t="s">
        <v>87</v>
      </c>
      <c r="AY200" s="247" t="s">
        <v>140</v>
      </c>
    </row>
    <row r="201" s="12" customFormat="1" ht="22.8" customHeight="1">
      <c r="A201" s="12"/>
      <c r="B201" s="202"/>
      <c r="C201" s="203"/>
      <c r="D201" s="204" t="s">
        <v>78</v>
      </c>
      <c r="E201" s="216" t="s">
        <v>201</v>
      </c>
      <c r="F201" s="216" t="s">
        <v>421</v>
      </c>
      <c r="G201" s="203"/>
      <c r="H201" s="203"/>
      <c r="I201" s="206"/>
      <c r="J201" s="217">
        <f>BK201</f>
        <v>0</v>
      </c>
      <c r="K201" s="203"/>
      <c r="L201" s="208"/>
      <c r="M201" s="209"/>
      <c r="N201" s="210"/>
      <c r="O201" s="210"/>
      <c r="P201" s="211">
        <f>SUM(P202:P244)</f>
        <v>0</v>
      </c>
      <c r="Q201" s="210"/>
      <c r="R201" s="211">
        <f>SUM(R202:R244)</f>
        <v>113.63603620000001</v>
      </c>
      <c r="S201" s="210"/>
      <c r="T201" s="212">
        <f>SUM(T202:T244)</f>
        <v>18.82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3" t="s">
        <v>87</v>
      </c>
      <c r="AT201" s="214" t="s">
        <v>78</v>
      </c>
      <c r="AU201" s="214" t="s">
        <v>87</v>
      </c>
      <c r="AY201" s="213" t="s">
        <v>140</v>
      </c>
      <c r="BK201" s="215">
        <f>SUM(BK202:BK244)</f>
        <v>0</v>
      </c>
    </row>
    <row r="202" s="2" customFormat="1" ht="16.5" customHeight="1">
      <c r="A202" s="38"/>
      <c r="B202" s="39"/>
      <c r="C202" s="259" t="s">
        <v>279</v>
      </c>
      <c r="D202" s="259" t="s">
        <v>155</v>
      </c>
      <c r="E202" s="260" t="s">
        <v>433</v>
      </c>
      <c r="F202" s="261" t="s">
        <v>434</v>
      </c>
      <c r="G202" s="262" t="s">
        <v>227</v>
      </c>
      <c r="H202" s="263">
        <v>1</v>
      </c>
      <c r="I202" s="264"/>
      <c r="J202" s="265">
        <f>ROUND(I202*H202,2)</f>
        <v>0</v>
      </c>
      <c r="K202" s="261" t="s">
        <v>146</v>
      </c>
      <c r="L202" s="44"/>
      <c r="M202" s="266" t="s">
        <v>1</v>
      </c>
      <c r="N202" s="267" t="s">
        <v>44</v>
      </c>
      <c r="O202" s="91"/>
      <c r="P202" s="228">
        <f>O202*H202</f>
        <v>0</v>
      </c>
      <c r="Q202" s="228">
        <v>0.00069999999999999999</v>
      </c>
      <c r="R202" s="228">
        <f>Q202*H202</f>
        <v>0.00069999999999999999</v>
      </c>
      <c r="S202" s="228">
        <v>0</v>
      </c>
      <c r="T202" s="22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0" t="s">
        <v>148</v>
      </c>
      <c r="AT202" s="230" t="s">
        <v>155</v>
      </c>
      <c r="AU202" s="230" t="s">
        <v>89</v>
      </c>
      <c r="AY202" s="17" t="s">
        <v>140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7" t="s">
        <v>87</v>
      </c>
      <c r="BK202" s="231">
        <f>ROUND(I202*H202,2)</f>
        <v>0</v>
      </c>
      <c r="BL202" s="17" t="s">
        <v>148</v>
      </c>
      <c r="BM202" s="230" t="s">
        <v>1744</v>
      </c>
    </row>
    <row r="203" s="2" customFormat="1">
      <c r="A203" s="38"/>
      <c r="B203" s="39"/>
      <c r="C203" s="40"/>
      <c r="D203" s="232" t="s">
        <v>150</v>
      </c>
      <c r="E203" s="40"/>
      <c r="F203" s="233" t="s">
        <v>436</v>
      </c>
      <c r="G203" s="40"/>
      <c r="H203" s="40"/>
      <c r="I203" s="234"/>
      <c r="J203" s="40"/>
      <c r="K203" s="40"/>
      <c r="L203" s="44"/>
      <c r="M203" s="235"/>
      <c r="N203" s="236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150</v>
      </c>
      <c r="AU203" s="17" t="s">
        <v>89</v>
      </c>
    </row>
    <row r="204" s="2" customFormat="1" ht="16.5" customHeight="1">
      <c r="A204" s="38"/>
      <c r="B204" s="39"/>
      <c r="C204" s="218" t="s">
        <v>285</v>
      </c>
      <c r="D204" s="218" t="s">
        <v>142</v>
      </c>
      <c r="E204" s="219" t="s">
        <v>442</v>
      </c>
      <c r="F204" s="220" t="s">
        <v>443</v>
      </c>
      <c r="G204" s="221" t="s">
        <v>227</v>
      </c>
      <c r="H204" s="222">
        <v>1</v>
      </c>
      <c r="I204" s="223"/>
      <c r="J204" s="224">
        <f>ROUND(I204*H204,2)</f>
        <v>0</v>
      </c>
      <c r="K204" s="220" t="s">
        <v>159</v>
      </c>
      <c r="L204" s="225"/>
      <c r="M204" s="226" t="s">
        <v>1</v>
      </c>
      <c r="N204" s="227" t="s">
        <v>44</v>
      </c>
      <c r="O204" s="91"/>
      <c r="P204" s="228">
        <f>O204*H204</f>
        <v>0</v>
      </c>
      <c r="Q204" s="228">
        <v>0.0025000000000000001</v>
      </c>
      <c r="R204" s="228">
        <f>Q204*H204</f>
        <v>0.0025000000000000001</v>
      </c>
      <c r="S204" s="228">
        <v>0</v>
      </c>
      <c r="T204" s="22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0" t="s">
        <v>147</v>
      </c>
      <c r="AT204" s="230" t="s">
        <v>142</v>
      </c>
      <c r="AU204" s="230" t="s">
        <v>89</v>
      </c>
      <c r="AY204" s="17" t="s">
        <v>140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7" t="s">
        <v>87</v>
      </c>
      <c r="BK204" s="231">
        <f>ROUND(I204*H204,2)</f>
        <v>0</v>
      </c>
      <c r="BL204" s="17" t="s">
        <v>148</v>
      </c>
      <c r="BM204" s="230" t="s">
        <v>1745</v>
      </c>
    </row>
    <row r="205" s="2" customFormat="1">
      <c r="A205" s="38"/>
      <c r="B205" s="39"/>
      <c r="C205" s="40"/>
      <c r="D205" s="232" t="s">
        <v>150</v>
      </c>
      <c r="E205" s="40"/>
      <c r="F205" s="233" t="s">
        <v>443</v>
      </c>
      <c r="G205" s="40"/>
      <c r="H205" s="40"/>
      <c r="I205" s="234"/>
      <c r="J205" s="40"/>
      <c r="K205" s="40"/>
      <c r="L205" s="44"/>
      <c r="M205" s="235"/>
      <c r="N205" s="236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150</v>
      </c>
      <c r="AU205" s="17" t="s">
        <v>89</v>
      </c>
    </row>
    <row r="206" s="2" customFormat="1" ht="16.5" customHeight="1">
      <c r="A206" s="38"/>
      <c r="B206" s="39"/>
      <c r="C206" s="259" t="s">
        <v>291</v>
      </c>
      <c r="D206" s="259" t="s">
        <v>155</v>
      </c>
      <c r="E206" s="260" t="s">
        <v>446</v>
      </c>
      <c r="F206" s="261" t="s">
        <v>447</v>
      </c>
      <c r="G206" s="262" t="s">
        <v>227</v>
      </c>
      <c r="H206" s="263">
        <v>1</v>
      </c>
      <c r="I206" s="264"/>
      <c r="J206" s="265">
        <f>ROUND(I206*H206,2)</f>
        <v>0</v>
      </c>
      <c r="K206" s="261" t="s">
        <v>146</v>
      </c>
      <c r="L206" s="44"/>
      <c r="M206" s="266" t="s">
        <v>1</v>
      </c>
      <c r="N206" s="267" t="s">
        <v>44</v>
      </c>
      <c r="O206" s="91"/>
      <c r="P206" s="228">
        <f>O206*H206</f>
        <v>0</v>
      </c>
      <c r="Q206" s="228">
        <v>0.10940999999999999</v>
      </c>
      <c r="R206" s="228">
        <f>Q206*H206</f>
        <v>0.10940999999999999</v>
      </c>
      <c r="S206" s="228">
        <v>0</v>
      </c>
      <c r="T206" s="22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0" t="s">
        <v>148</v>
      </c>
      <c r="AT206" s="230" t="s">
        <v>155</v>
      </c>
      <c r="AU206" s="230" t="s">
        <v>89</v>
      </c>
      <c r="AY206" s="17" t="s">
        <v>140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7" t="s">
        <v>87</v>
      </c>
      <c r="BK206" s="231">
        <f>ROUND(I206*H206,2)</f>
        <v>0</v>
      </c>
      <c r="BL206" s="17" t="s">
        <v>148</v>
      </c>
      <c r="BM206" s="230" t="s">
        <v>1746</v>
      </c>
    </row>
    <row r="207" s="2" customFormat="1">
      <c r="A207" s="38"/>
      <c r="B207" s="39"/>
      <c r="C207" s="40"/>
      <c r="D207" s="232" t="s">
        <v>150</v>
      </c>
      <c r="E207" s="40"/>
      <c r="F207" s="233" t="s">
        <v>449</v>
      </c>
      <c r="G207" s="40"/>
      <c r="H207" s="40"/>
      <c r="I207" s="234"/>
      <c r="J207" s="40"/>
      <c r="K207" s="40"/>
      <c r="L207" s="44"/>
      <c r="M207" s="235"/>
      <c r="N207" s="236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150</v>
      </c>
      <c r="AU207" s="17" t="s">
        <v>89</v>
      </c>
    </row>
    <row r="208" s="2" customFormat="1" ht="16.5" customHeight="1">
      <c r="A208" s="38"/>
      <c r="B208" s="39"/>
      <c r="C208" s="218" t="s">
        <v>296</v>
      </c>
      <c r="D208" s="218" t="s">
        <v>142</v>
      </c>
      <c r="E208" s="219" t="s">
        <v>451</v>
      </c>
      <c r="F208" s="220" t="s">
        <v>452</v>
      </c>
      <c r="G208" s="221" t="s">
        <v>227</v>
      </c>
      <c r="H208" s="222">
        <v>1</v>
      </c>
      <c r="I208" s="223"/>
      <c r="J208" s="224">
        <f>ROUND(I208*H208,2)</f>
        <v>0</v>
      </c>
      <c r="K208" s="220" t="s">
        <v>146</v>
      </c>
      <c r="L208" s="225"/>
      <c r="M208" s="226" t="s">
        <v>1</v>
      </c>
      <c r="N208" s="227" t="s">
        <v>44</v>
      </c>
      <c r="O208" s="91"/>
      <c r="P208" s="228">
        <f>O208*H208</f>
        <v>0</v>
      </c>
      <c r="Q208" s="228">
        <v>0.0061000000000000004</v>
      </c>
      <c r="R208" s="228">
        <f>Q208*H208</f>
        <v>0.0061000000000000004</v>
      </c>
      <c r="S208" s="228">
        <v>0</v>
      </c>
      <c r="T208" s="22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0" t="s">
        <v>147</v>
      </c>
      <c r="AT208" s="230" t="s">
        <v>142</v>
      </c>
      <c r="AU208" s="230" t="s">
        <v>89</v>
      </c>
      <c r="AY208" s="17" t="s">
        <v>140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7" t="s">
        <v>87</v>
      </c>
      <c r="BK208" s="231">
        <f>ROUND(I208*H208,2)</f>
        <v>0</v>
      </c>
      <c r="BL208" s="17" t="s">
        <v>148</v>
      </c>
      <c r="BM208" s="230" t="s">
        <v>1747</v>
      </c>
    </row>
    <row r="209" s="2" customFormat="1">
      <c r="A209" s="38"/>
      <c r="B209" s="39"/>
      <c r="C209" s="40"/>
      <c r="D209" s="232" t="s">
        <v>150</v>
      </c>
      <c r="E209" s="40"/>
      <c r="F209" s="233" t="s">
        <v>452</v>
      </c>
      <c r="G209" s="40"/>
      <c r="H209" s="40"/>
      <c r="I209" s="234"/>
      <c r="J209" s="40"/>
      <c r="K209" s="40"/>
      <c r="L209" s="44"/>
      <c r="M209" s="235"/>
      <c r="N209" s="236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150</v>
      </c>
      <c r="AU209" s="17" t="s">
        <v>89</v>
      </c>
    </row>
    <row r="210" s="2" customFormat="1" ht="16.5" customHeight="1">
      <c r="A210" s="38"/>
      <c r="B210" s="39"/>
      <c r="C210" s="218" t="s">
        <v>302</v>
      </c>
      <c r="D210" s="218" t="s">
        <v>142</v>
      </c>
      <c r="E210" s="219" t="s">
        <v>455</v>
      </c>
      <c r="F210" s="220" t="s">
        <v>456</v>
      </c>
      <c r="G210" s="221" t="s">
        <v>227</v>
      </c>
      <c r="H210" s="222">
        <v>1</v>
      </c>
      <c r="I210" s="223"/>
      <c r="J210" s="224">
        <f>ROUND(I210*H210,2)</f>
        <v>0</v>
      </c>
      <c r="K210" s="220" t="s">
        <v>146</v>
      </c>
      <c r="L210" s="225"/>
      <c r="M210" s="226" t="s">
        <v>1</v>
      </c>
      <c r="N210" s="227" t="s">
        <v>44</v>
      </c>
      <c r="O210" s="91"/>
      <c r="P210" s="228">
        <f>O210*H210</f>
        <v>0</v>
      </c>
      <c r="Q210" s="228">
        <v>0.00010000000000000001</v>
      </c>
      <c r="R210" s="228">
        <f>Q210*H210</f>
        <v>0.00010000000000000001</v>
      </c>
      <c r="S210" s="228">
        <v>0</v>
      </c>
      <c r="T210" s="22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0" t="s">
        <v>147</v>
      </c>
      <c r="AT210" s="230" t="s">
        <v>142</v>
      </c>
      <c r="AU210" s="230" t="s">
        <v>89</v>
      </c>
      <c r="AY210" s="17" t="s">
        <v>140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7" t="s">
        <v>87</v>
      </c>
      <c r="BK210" s="231">
        <f>ROUND(I210*H210,2)</f>
        <v>0</v>
      </c>
      <c r="BL210" s="17" t="s">
        <v>148</v>
      </c>
      <c r="BM210" s="230" t="s">
        <v>1748</v>
      </c>
    </row>
    <row r="211" s="2" customFormat="1">
      <c r="A211" s="38"/>
      <c r="B211" s="39"/>
      <c r="C211" s="40"/>
      <c r="D211" s="232" t="s">
        <v>150</v>
      </c>
      <c r="E211" s="40"/>
      <c r="F211" s="233" t="s">
        <v>456</v>
      </c>
      <c r="G211" s="40"/>
      <c r="H211" s="40"/>
      <c r="I211" s="234"/>
      <c r="J211" s="40"/>
      <c r="K211" s="40"/>
      <c r="L211" s="44"/>
      <c r="M211" s="235"/>
      <c r="N211" s="236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150</v>
      </c>
      <c r="AU211" s="17" t="s">
        <v>89</v>
      </c>
    </row>
    <row r="212" s="2" customFormat="1" ht="16.5" customHeight="1">
      <c r="A212" s="38"/>
      <c r="B212" s="39"/>
      <c r="C212" s="259" t="s">
        <v>307</v>
      </c>
      <c r="D212" s="259" t="s">
        <v>155</v>
      </c>
      <c r="E212" s="260" t="s">
        <v>470</v>
      </c>
      <c r="F212" s="261" t="s">
        <v>471</v>
      </c>
      <c r="G212" s="262" t="s">
        <v>183</v>
      </c>
      <c r="H212" s="263">
        <v>552.5</v>
      </c>
      <c r="I212" s="264"/>
      <c r="J212" s="265">
        <f>ROUND(I212*H212,2)</f>
        <v>0</v>
      </c>
      <c r="K212" s="261" t="s">
        <v>159</v>
      </c>
      <c r="L212" s="44"/>
      <c r="M212" s="266" t="s">
        <v>1</v>
      </c>
      <c r="N212" s="267" t="s">
        <v>44</v>
      </c>
      <c r="O212" s="91"/>
      <c r="P212" s="228">
        <f>O212*H212</f>
        <v>0</v>
      </c>
      <c r="Q212" s="228">
        <v>0.15540000000000001</v>
      </c>
      <c r="R212" s="228">
        <f>Q212*H212</f>
        <v>85.858500000000006</v>
      </c>
      <c r="S212" s="228">
        <v>0</v>
      </c>
      <c r="T212" s="22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0" t="s">
        <v>148</v>
      </c>
      <c r="AT212" s="230" t="s">
        <v>155</v>
      </c>
      <c r="AU212" s="230" t="s">
        <v>89</v>
      </c>
      <c r="AY212" s="17" t="s">
        <v>140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7" t="s">
        <v>87</v>
      </c>
      <c r="BK212" s="231">
        <f>ROUND(I212*H212,2)</f>
        <v>0</v>
      </c>
      <c r="BL212" s="17" t="s">
        <v>148</v>
      </c>
      <c r="BM212" s="230" t="s">
        <v>1749</v>
      </c>
    </row>
    <row r="213" s="2" customFormat="1">
      <c r="A213" s="38"/>
      <c r="B213" s="39"/>
      <c r="C213" s="40"/>
      <c r="D213" s="232" t="s">
        <v>150</v>
      </c>
      <c r="E213" s="40"/>
      <c r="F213" s="233" t="s">
        <v>473</v>
      </c>
      <c r="G213" s="40"/>
      <c r="H213" s="40"/>
      <c r="I213" s="234"/>
      <c r="J213" s="40"/>
      <c r="K213" s="40"/>
      <c r="L213" s="44"/>
      <c r="M213" s="235"/>
      <c r="N213" s="236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150</v>
      </c>
      <c r="AU213" s="17" t="s">
        <v>89</v>
      </c>
    </row>
    <row r="214" s="13" customFormat="1">
      <c r="A214" s="13"/>
      <c r="B214" s="237"/>
      <c r="C214" s="238"/>
      <c r="D214" s="232" t="s">
        <v>151</v>
      </c>
      <c r="E214" s="239" t="s">
        <v>1</v>
      </c>
      <c r="F214" s="240" t="s">
        <v>1750</v>
      </c>
      <c r="G214" s="238"/>
      <c r="H214" s="241">
        <v>552.5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151</v>
      </c>
      <c r="AU214" s="247" t="s">
        <v>89</v>
      </c>
      <c r="AV214" s="13" t="s">
        <v>89</v>
      </c>
      <c r="AW214" s="13" t="s">
        <v>33</v>
      </c>
      <c r="AX214" s="13" t="s">
        <v>87</v>
      </c>
      <c r="AY214" s="247" t="s">
        <v>140</v>
      </c>
    </row>
    <row r="215" s="2" customFormat="1" ht="16.5" customHeight="1">
      <c r="A215" s="38"/>
      <c r="B215" s="39"/>
      <c r="C215" s="218" t="s">
        <v>313</v>
      </c>
      <c r="D215" s="218" t="s">
        <v>142</v>
      </c>
      <c r="E215" s="219" t="s">
        <v>476</v>
      </c>
      <c r="F215" s="220" t="s">
        <v>477</v>
      </c>
      <c r="G215" s="221" t="s">
        <v>183</v>
      </c>
      <c r="H215" s="222">
        <v>9.4860000000000007</v>
      </c>
      <c r="I215" s="223"/>
      <c r="J215" s="224">
        <f>ROUND(I215*H215,2)</f>
        <v>0</v>
      </c>
      <c r="K215" s="220" t="s">
        <v>159</v>
      </c>
      <c r="L215" s="225"/>
      <c r="M215" s="226" t="s">
        <v>1</v>
      </c>
      <c r="N215" s="227" t="s">
        <v>44</v>
      </c>
      <c r="O215" s="91"/>
      <c r="P215" s="228">
        <f>O215*H215</f>
        <v>0</v>
      </c>
      <c r="Q215" s="228">
        <v>0.080000000000000002</v>
      </c>
      <c r="R215" s="228">
        <f>Q215*H215</f>
        <v>0.75888000000000011</v>
      </c>
      <c r="S215" s="228">
        <v>0</v>
      </c>
      <c r="T215" s="229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0" t="s">
        <v>147</v>
      </c>
      <c r="AT215" s="230" t="s">
        <v>142</v>
      </c>
      <c r="AU215" s="230" t="s">
        <v>89</v>
      </c>
      <c r="AY215" s="17" t="s">
        <v>140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7" t="s">
        <v>87</v>
      </c>
      <c r="BK215" s="231">
        <f>ROUND(I215*H215,2)</f>
        <v>0</v>
      </c>
      <c r="BL215" s="17" t="s">
        <v>148</v>
      </c>
      <c r="BM215" s="230" t="s">
        <v>1751</v>
      </c>
    </row>
    <row r="216" s="2" customFormat="1">
      <c r="A216" s="38"/>
      <c r="B216" s="39"/>
      <c r="C216" s="40"/>
      <c r="D216" s="232" t="s">
        <v>150</v>
      </c>
      <c r="E216" s="40"/>
      <c r="F216" s="233" t="s">
        <v>477</v>
      </c>
      <c r="G216" s="40"/>
      <c r="H216" s="40"/>
      <c r="I216" s="234"/>
      <c r="J216" s="40"/>
      <c r="K216" s="40"/>
      <c r="L216" s="44"/>
      <c r="M216" s="235"/>
      <c r="N216" s="236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150</v>
      </c>
      <c r="AU216" s="17" t="s">
        <v>89</v>
      </c>
    </row>
    <row r="217" s="13" customFormat="1">
      <c r="A217" s="13"/>
      <c r="B217" s="237"/>
      <c r="C217" s="238"/>
      <c r="D217" s="232" t="s">
        <v>151</v>
      </c>
      <c r="E217" s="239" t="s">
        <v>1</v>
      </c>
      <c r="F217" s="240" t="s">
        <v>1752</v>
      </c>
      <c r="G217" s="238"/>
      <c r="H217" s="241">
        <v>9.3000000000000007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151</v>
      </c>
      <c r="AU217" s="247" t="s">
        <v>89</v>
      </c>
      <c r="AV217" s="13" t="s">
        <v>89</v>
      </c>
      <c r="AW217" s="13" t="s">
        <v>33</v>
      </c>
      <c r="AX217" s="13" t="s">
        <v>87</v>
      </c>
      <c r="AY217" s="247" t="s">
        <v>140</v>
      </c>
    </row>
    <row r="218" s="13" customFormat="1">
      <c r="A218" s="13"/>
      <c r="B218" s="237"/>
      <c r="C218" s="238"/>
      <c r="D218" s="232" t="s">
        <v>151</v>
      </c>
      <c r="E218" s="238"/>
      <c r="F218" s="240" t="s">
        <v>1753</v>
      </c>
      <c r="G218" s="238"/>
      <c r="H218" s="241">
        <v>9.4860000000000007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151</v>
      </c>
      <c r="AU218" s="247" t="s">
        <v>89</v>
      </c>
      <c r="AV218" s="13" t="s">
        <v>89</v>
      </c>
      <c r="AW218" s="13" t="s">
        <v>4</v>
      </c>
      <c r="AX218" s="13" t="s">
        <v>87</v>
      </c>
      <c r="AY218" s="247" t="s">
        <v>140</v>
      </c>
    </row>
    <row r="219" s="2" customFormat="1" ht="16.5" customHeight="1">
      <c r="A219" s="38"/>
      <c r="B219" s="39"/>
      <c r="C219" s="218" t="s">
        <v>319</v>
      </c>
      <c r="D219" s="218" t="s">
        <v>142</v>
      </c>
      <c r="E219" s="219" t="s">
        <v>482</v>
      </c>
      <c r="F219" s="220" t="s">
        <v>483</v>
      </c>
      <c r="G219" s="221" t="s">
        <v>183</v>
      </c>
      <c r="H219" s="222">
        <v>554.06399999999996</v>
      </c>
      <c r="I219" s="223"/>
      <c r="J219" s="224">
        <f>ROUND(I219*H219,2)</f>
        <v>0</v>
      </c>
      <c r="K219" s="220" t="s">
        <v>159</v>
      </c>
      <c r="L219" s="225"/>
      <c r="M219" s="226" t="s">
        <v>1</v>
      </c>
      <c r="N219" s="227" t="s">
        <v>44</v>
      </c>
      <c r="O219" s="91"/>
      <c r="P219" s="228">
        <f>O219*H219</f>
        <v>0</v>
      </c>
      <c r="Q219" s="228">
        <v>0.048300000000000003</v>
      </c>
      <c r="R219" s="228">
        <f>Q219*H219</f>
        <v>26.761291199999999</v>
      </c>
      <c r="S219" s="228">
        <v>0</v>
      </c>
      <c r="T219" s="229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0" t="s">
        <v>147</v>
      </c>
      <c r="AT219" s="230" t="s">
        <v>142</v>
      </c>
      <c r="AU219" s="230" t="s">
        <v>89</v>
      </c>
      <c r="AY219" s="17" t="s">
        <v>140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7" t="s">
        <v>87</v>
      </c>
      <c r="BK219" s="231">
        <f>ROUND(I219*H219,2)</f>
        <v>0</v>
      </c>
      <c r="BL219" s="17" t="s">
        <v>148</v>
      </c>
      <c r="BM219" s="230" t="s">
        <v>1754</v>
      </c>
    </row>
    <row r="220" s="2" customFormat="1">
      <c r="A220" s="38"/>
      <c r="B220" s="39"/>
      <c r="C220" s="40"/>
      <c r="D220" s="232" t="s">
        <v>150</v>
      </c>
      <c r="E220" s="40"/>
      <c r="F220" s="233" t="s">
        <v>483</v>
      </c>
      <c r="G220" s="40"/>
      <c r="H220" s="40"/>
      <c r="I220" s="234"/>
      <c r="J220" s="40"/>
      <c r="K220" s="40"/>
      <c r="L220" s="44"/>
      <c r="M220" s="235"/>
      <c r="N220" s="236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150</v>
      </c>
      <c r="AU220" s="17" t="s">
        <v>89</v>
      </c>
    </row>
    <row r="221" s="13" customFormat="1">
      <c r="A221" s="13"/>
      <c r="B221" s="237"/>
      <c r="C221" s="238"/>
      <c r="D221" s="232" t="s">
        <v>151</v>
      </c>
      <c r="E221" s="239" t="s">
        <v>1</v>
      </c>
      <c r="F221" s="240" t="s">
        <v>1755</v>
      </c>
      <c r="G221" s="238"/>
      <c r="H221" s="241">
        <v>543.20000000000005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7" t="s">
        <v>151</v>
      </c>
      <c r="AU221" s="247" t="s">
        <v>89</v>
      </c>
      <c r="AV221" s="13" t="s">
        <v>89</v>
      </c>
      <c r="AW221" s="13" t="s">
        <v>33</v>
      </c>
      <c r="AX221" s="13" t="s">
        <v>87</v>
      </c>
      <c r="AY221" s="247" t="s">
        <v>140</v>
      </c>
    </row>
    <row r="222" s="13" customFormat="1">
      <c r="A222" s="13"/>
      <c r="B222" s="237"/>
      <c r="C222" s="238"/>
      <c r="D222" s="232" t="s">
        <v>151</v>
      </c>
      <c r="E222" s="238"/>
      <c r="F222" s="240" t="s">
        <v>1756</v>
      </c>
      <c r="G222" s="238"/>
      <c r="H222" s="241">
        <v>554.06399999999996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7" t="s">
        <v>151</v>
      </c>
      <c r="AU222" s="247" t="s">
        <v>89</v>
      </c>
      <c r="AV222" s="13" t="s">
        <v>89</v>
      </c>
      <c r="AW222" s="13" t="s">
        <v>4</v>
      </c>
      <c r="AX222" s="13" t="s">
        <v>87</v>
      </c>
      <c r="AY222" s="247" t="s">
        <v>140</v>
      </c>
    </row>
    <row r="223" s="2" customFormat="1" ht="16.5" customHeight="1">
      <c r="A223" s="38"/>
      <c r="B223" s="39"/>
      <c r="C223" s="218" t="s">
        <v>327</v>
      </c>
      <c r="D223" s="218" t="s">
        <v>142</v>
      </c>
      <c r="E223" s="219" t="s">
        <v>488</v>
      </c>
      <c r="F223" s="220" t="s">
        <v>489</v>
      </c>
      <c r="G223" s="221" t="s">
        <v>183</v>
      </c>
      <c r="H223" s="222">
        <v>1.02</v>
      </c>
      <c r="I223" s="223"/>
      <c r="J223" s="224">
        <f>ROUND(I223*H223,2)</f>
        <v>0</v>
      </c>
      <c r="K223" s="220" t="s">
        <v>159</v>
      </c>
      <c r="L223" s="225"/>
      <c r="M223" s="226" t="s">
        <v>1</v>
      </c>
      <c r="N223" s="227" t="s">
        <v>44</v>
      </c>
      <c r="O223" s="91"/>
      <c r="P223" s="228">
        <f>O223*H223</f>
        <v>0</v>
      </c>
      <c r="Q223" s="228">
        <v>0.065670000000000006</v>
      </c>
      <c r="R223" s="228">
        <f>Q223*H223</f>
        <v>0.066983400000000012</v>
      </c>
      <c r="S223" s="228">
        <v>0</v>
      </c>
      <c r="T223" s="229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0" t="s">
        <v>147</v>
      </c>
      <c r="AT223" s="230" t="s">
        <v>142</v>
      </c>
      <c r="AU223" s="230" t="s">
        <v>89</v>
      </c>
      <c r="AY223" s="17" t="s">
        <v>140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7" t="s">
        <v>87</v>
      </c>
      <c r="BK223" s="231">
        <f>ROUND(I223*H223,2)</f>
        <v>0</v>
      </c>
      <c r="BL223" s="17" t="s">
        <v>148</v>
      </c>
      <c r="BM223" s="230" t="s">
        <v>1757</v>
      </c>
    </row>
    <row r="224" s="2" customFormat="1">
      <c r="A224" s="38"/>
      <c r="B224" s="39"/>
      <c r="C224" s="40"/>
      <c r="D224" s="232" t="s">
        <v>150</v>
      </c>
      <c r="E224" s="40"/>
      <c r="F224" s="233" t="s">
        <v>489</v>
      </c>
      <c r="G224" s="40"/>
      <c r="H224" s="40"/>
      <c r="I224" s="234"/>
      <c r="J224" s="40"/>
      <c r="K224" s="40"/>
      <c r="L224" s="44"/>
      <c r="M224" s="235"/>
      <c r="N224" s="236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150</v>
      </c>
      <c r="AU224" s="17" t="s">
        <v>89</v>
      </c>
    </row>
    <row r="225" s="13" customFormat="1">
      <c r="A225" s="13"/>
      <c r="B225" s="237"/>
      <c r="C225" s="238"/>
      <c r="D225" s="232" t="s">
        <v>151</v>
      </c>
      <c r="E225" s="238"/>
      <c r="F225" s="240" t="s">
        <v>1758</v>
      </c>
      <c r="G225" s="238"/>
      <c r="H225" s="241">
        <v>1.02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7" t="s">
        <v>151</v>
      </c>
      <c r="AU225" s="247" t="s">
        <v>89</v>
      </c>
      <c r="AV225" s="13" t="s">
        <v>89</v>
      </c>
      <c r="AW225" s="13" t="s">
        <v>4</v>
      </c>
      <c r="AX225" s="13" t="s">
        <v>87</v>
      </c>
      <c r="AY225" s="247" t="s">
        <v>140</v>
      </c>
    </row>
    <row r="226" s="2" customFormat="1" ht="16.5" customHeight="1">
      <c r="A226" s="38"/>
      <c r="B226" s="39"/>
      <c r="C226" s="259" t="s">
        <v>333</v>
      </c>
      <c r="D226" s="259" t="s">
        <v>155</v>
      </c>
      <c r="E226" s="260" t="s">
        <v>508</v>
      </c>
      <c r="F226" s="261" t="s">
        <v>509</v>
      </c>
      <c r="G226" s="262" t="s">
        <v>183</v>
      </c>
      <c r="H226" s="263">
        <v>570.5</v>
      </c>
      <c r="I226" s="264"/>
      <c r="J226" s="265">
        <f>ROUND(I226*H226,2)</f>
        <v>0</v>
      </c>
      <c r="K226" s="261" t="s">
        <v>146</v>
      </c>
      <c r="L226" s="44"/>
      <c r="M226" s="266" t="s">
        <v>1</v>
      </c>
      <c r="N226" s="267" t="s">
        <v>44</v>
      </c>
      <c r="O226" s="91"/>
      <c r="P226" s="228">
        <f>O226*H226</f>
        <v>0</v>
      </c>
      <c r="Q226" s="228">
        <v>6.0000000000000002E-05</v>
      </c>
      <c r="R226" s="228">
        <f>Q226*H226</f>
        <v>0.034230000000000003</v>
      </c>
      <c r="S226" s="228">
        <v>0</v>
      </c>
      <c r="T226" s="229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0" t="s">
        <v>148</v>
      </c>
      <c r="AT226" s="230" t="s">
        <v>155</v>
      </c>
      <c r="AU226" s="230" t="s">
        <v>89</v>
      </c>
      <c r="AY226" s="17" t="s">
        <v>140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7" t="s">
        <v>87</v>
      </c>
      <c r="BK226" s="231">
        <f>ROUND(I226*H226,2)</f>
        <v>0</v>
      </c>
      <c r="BL226" s="17" t="s">
        <v>148</v>
      </c>
      <c r="BM226" s="230" t="s">
        <v>1759</v>
      </c>
    </row>
    <row r="227" s="2" customFormat="1">
      <c r="A227" s="38"/>
      <c r="B227" s="39"/>
      <c r="C227" s="40"/>
      <c r="D227" s="232" t="s">
        <v>150</v>
      </c>
      <c r="E227" s="40"/>
      <c r="F227" s="233" t="s">
        <v>511</v>
      </c>
      <c r="G227" s="40"/>
      <c r="H227" s="40"/>
      <c r="I227" s="234"/>
      <c r="J227" s="40"/>
      <c r="K227" s="40"/>
      <c r="L227" s="44"/>
      <c r="M227" s="235"/>
      <c r="N227" s="236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150</v>
      </c>
      <c r="AU227" s="17" t="s">
        <v>89</v>
      </c>
    </row>
    <row r="228" s="13" customFormat="1">
      <c r="A228" s="13"/>
      <c r="B228" s="237"/>
      <c r="C228" s="238"/>
      <c r="D228" s="232" t="s">
        <v>151</v>
      </c>
      <c r="E228" s="239" t="s">
        <v>1</v>
      </c>
      <c r="F228" s="240" t="s">
        <v>1760</v>
      </c>
      <c r="G228" s="238"/>
      <c r="H228" s="241">
        <v>552.5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7" t="s">
        <v>151</v>
      </c>
      <c r="AU228" s="247" t="s">
        <v>89</v>
      </c>
      <c r="AV228" s="13" t="s">
        <v>89</v>
      </c>
      <c r="AW228" s="13" t="s">
        <v>33</v>
      </c>
      <c r="AX228" s="13" t="s">
        <v>79</v>
      </c>
      <c r="AY228" s="247" t="s">
        <v>140</v>
      </c>
    </row>
    <row r="229" s="13" customFormat="1">
      <c r="A229" s="13"/>
      <c r="B229" s="237"/>
      <c r="C229" s="238"/>
      <c r="D229" s="232" t="s">
        <v>151</v>
      </c>
      <c r="E229" s="239" t="s">
        <v>1</v>
      </c>
      <c r="F229" s="240" t="s">
        <v>1761</v>
      </c>
      <c r="G229" s="238"/>
      <c r="H229" s="241">
        <v>18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7" t="s">
        <v>151</v>
      </c>
      <c r="AU229" s="247" t="s">
        <v>89</v>
      </c>
      <c r="AV229" s="13" t="s">
        <v>89</v>
      </c>
      <c r="AW229" s="13" t="s">
        <v>33</v>
      </c>
      <c r="AX229" s="13" t="s">
        <v>79</v>
      </c>
      <c r="AY229" s="247" t="s">
        <v>140</v>
      </c>
    </row>
    <row r="230" s="14" customFormat="1">
      <c r="A230" s="14"/>
      <c r="B230" s="248"/>
      <c r="C230" s="249"/>
      <c r="D230" s="232" t="s">
        <v>151</v>
      </c>
      <c r="E230" s="250" t="s">
        <v>1</v>
      </c>
      <c r="F230" s="251" t="s">
        <v>154</v>
      </c>
      <c r="G230" s="249"/>
      <c r="H230" s="252">
        <v>570.5</v>
      </c>
      <c r="I230" s="253"/>
      <c r="J230" s="249"/>
      <c r="K230" s="249"/>
      <c r="L230" s="254"/>
      <c r="M230" s="255"/>
      <c r="N230" s="256"/>
      <c r="O230" s="256"/>
      <c r="P230" s="256"/>
      <c r="Q230" s="256"/>
      <c r="R230" s="256"/>
      <c r="S230" s="256"/>
      <c r="T230" s="25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8" t="s">
        <v>151</v>
      </c>
      <c r="AU230" s="258" t="s">
        <v>89</v>
      </c>
      <c r="AV230" s="14" t="s">
        <v>148</v>
      </c>
      <c r="AW230" s="14" t="s">
        <v>33</v>
      </c>
      <c r="AX230" s="14" t="s">
        <v>87</v>
      </c>
      <c r="AY230" s="258" t="s">
        <v>140</v>
      </c>
    </row>
    <row r="231" s="2" customFormat="1" ht="16.5" customHeight="1">
      <c r="A231" s="38"/>
      <c r="B231" s="39"/>
      <c r="C231" s="259" t="s">
        <v>339</v>
      </c>
      <c r="D231" s="259" t="s">
        <v>155</v>
      </c>
      <c r="E231" s="260" t="s">
        <v>515</v>
      </c>
      <c r="F231" s="261" t="s">
        <v>516</v>
      </c>
      <c r="G231" s="262" t="s">
        <v>183</v>
      </c>
      <c r="H231" s="263">
        <v>18</v>
      </c>
      <c r="I231" s="264"/>
      <c r="J231" s="265">
        <f>ROUND(I231*H231,2)</f>
        <v>0</v>
      </c>
      <c r="K231" s="261" t="s">
        <v>159</v>
      </c>
      <c r="L231" s="44"/>
      <c r="M231" s="266" t="s">
        <v>1</v>
      </c>
      <c r="N231" s="267" t="s">
        <v>44</v>
      </c>
      <c r="O231" s="91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0" t="s">
        <v>148</v>
      </c>
      <c r="AT231" s="230" t="s">
        <v>155</v>
      </c>
      <c r="AU231" s="230" t="s">
        <v>89</v>
      </c>
      <c r="AY231" s="17" t="s">
        <v>140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7" t="s">
        <v>87</v>
      </c>
      <c r="BK231" s="231">
        <f>ROUND(I231*H231,2)</f>
        <v>0</v>
      </c>
      <c r="BL231" s="17" t="s">
        <v>148</v>
      </c>
      <c r="BM231" s="230" t="s">
        <v>1762</v>
      </c>
    </row>
    <row r="232" s="2" customFormat="1">
      <c r="A232" s="38"/>
      <c r="B232" s="39"/>
      <c r="C232" s="40"/>
      <c r="D232" s="232" t="s">
        <v>150</v>
      </c>
      <c r="E232" s="40"/>
      <c r="F232" s="233" t="s">
        <v>518</v>
      </c>
      <c r="G232" s="40"/>
      <c r="H232" s="40"/>
      <c r="I232" s="234"/>
      <c r="J232" s="40"/>
      <c r="K232" s="40"/>
      <c r="L232" s="44"/>
      <c r="M232" s="235"/>
      <c r="N232" s="236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150</v>
      </c>
      <c r="AU232" s="17" t="s">
        <v>89</v>
      </c>
    </row>
    <row r="233" s="13" customFormat="1">
      <c r="A233" s="13"/>
      <c r="B233" s="237"/>
      <c r="C233" s="238"/>
      <c r="D233" s="232" t="s">
        <v>151</v>
      </c>
      <c r="E233" s="239" t="s">
        <v>1</v>
      </c>
      <c r="F233" s="240" t="s">
        <v>1763</v>
      </c>
      <c r="G233" s="238"/>
      <c r="H233" s="241">
        <v>18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7" t="s">
        <v>151</v>
      </c>
      <c r="AU233" s="247" t="s">
        <v>89</v>
      </c>
      <c r="AV233" s="13" t="s">
        <v>89</v>
      </c>
      <c r="AW233" s="13" t="s">
        <v>33</v>
      </c>
      <c r="AX233" s="13" t="s">
        <v>87</v>
      </c>
      <c r="AY233" s="247" t="s">
        <v>140</v>
      </c>
    </row>
    <row r="234" s="2" customFormat="1" ht="16.5" customHeight="1">
      <c r="A234" s="38"/>
      <c r="B234" s="39"/>
      <c r="C234" s="259" t="s">
        <v>345</v>
      </c>
      <c r="D234" s="259" t="s">
        <v>155</v>
      </c>
      <c r="E234" s="260" t="s">
        <v>521</v>
      </c>
      <c r="F234" s="261" t="s">
        <v>522</v>
      </c>
      <c r="G234" s="262" t="s">
        <v>183</v>
      </c>
      <c r="H234" s="263">
        <v>18</v>
      </c>
      <c r="I234" s="264"/>
      <c r="J234" s="265">
        <f>ROUND(I234*H234,2)</f>
        <v>0</v>
      </c>
      <c r="K234" s="261" t="s">
        <v>159</v>
      </c>
      <c r="L234" s="44"/>
      <c r="M234" s="266" t="s">
        <v>1</v>
      </c>
      <c r="N234" s="267" t="s">
        <v>44</v>
      </c>
      <c r="O234" s="91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0" t="s">
        <v>148</v>
      </c>
      <c r="AT234" s="230" t="s">
        <v>155</v>
      </c>
      <c r="AU234" s="230" t="s">
        <v>89</v>
      </c>
      <c r="AY234" s="17" t="s">
        <v>140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7" t="s">
        <v>87</v>
      </c>
      <c r="BK234" s="231">
        <f>ROUND(I234*H234,2)</f>
        <v>0</v>
      </c>
      <c r="BL234" s="17" t="s">
        <v>148</v>
      </c>
      <c r="BM234" s="230" t="s">
        <v>1764</v>
      </c>
    </row>
    <row r="235" s="2" customFormat="1">
      <c r="A235" s="38"/>
      <c r="B235" s="39"/>
      <c r="C235" s="40"/>
      <c r="D235" s="232" t="s">
        <v>150</v>
      </c>
      <c r="E235" s="40"/>
      <c r="F235" s="233" t="s">
        <v>524</v>
      </c>
      <c r="G235" s="40"/>
      <c r="H235" s="40"/>
      <c r="I235" s="234"/>
      <c r="J235" s="40"/>
      <c r="K235" s="40"/>
      <c r="L235" s="44"/>
      <c r="M235" s="235"/>
      <c r="N235" s="236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150</v>
      </c>
      <c r="AU235" s="17" t="s">
        <v>89</v>
      </c>
    </row>
    <row r="236" s="13" customFormat="1">
      <c r="A236" s="13"/>
      <c r="B236" s="237"/>
      <c r="C236" s="238"/>
      <c r="D236" s="232" t="s">
        <v>151</v>
      </c>
      <c r="E236" s="239" t="s">
        <v>1</v>
      </c>
      <c r="F236" s="240" t="s">
        <v>1763</v>
      </c>
      <c r="G236" s="238"/>
      <c r="H236" s="241">
        <v>18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7" t="s">
        <v>151</v>
      </c>
      <c r="AU236" s="247" t="s">
        <v>89</v>
      </c>
      <c r="AV236" s="13" t="s">
        <v>89</v>
      </c>
      <c r="AW236" s="13" t="s">
        <v>33</v>
      </c>
      <c r="AX236" s="13" t="s">
        <v>87</v>
      </c>
      <c r="AY236" s="247" t="s">
        <v>140</v>
      </c>
    </row>
    <row r="237" s="2" customFormat="1" ht="16.5" customHeight="1">
      <c r="A237" s="38"/>
      <c r="B237" s="39"/>
      <c r="C237" s="259" t="s">
        <v>352</v>
      </c>
      <c r="D237" s="259" t="s">
        <v>155</v>
      </c>
      <c r="E237" s="260" t="s">
        <v>526</v>
      </c>
      <c r="F237" s="261" t="s">
        <v>527</v>
      </c>
      <c r="G237" s="262" t="s">
        <v>183</v>
      </c>
      <c r="H237" s="263">
        <v>466.76999999999998</v>
      </c>
      <c r="I237" s="264"/>
      <c r="J237" s="265">
        <f>ROUND(I237*H237,2)</f>
        <v>0</v>
      </c>
      <c r="K237" s="261" t="s">
        <v>159</v>
      </c>
      <c r="L237" s="44"/>
      <c r="M237" s="266" t="s">
        <v>1</v>
      </c>
      <c r="N237" s="267" t="s">
        <v>44</v>
      </c>
      <c r="O237" s="91"/>
      <c r="P237" s="228">
        <f>O237*H237</f>
        <v>0</v>
      </c>
      <c r="Q237" s="228">
        <v>8.0000000000000007E-05</v>
      </c>
      <c r="R237" s="228">
        <f>Q237*H237</f>
        <v>0.037341600000000003</v>
      </c>
      <c r="S237" s="228">
        <v>0</v>
      </c>
      <c r="T237" s="229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0" t="s">
        <v>148</v>
      </c>
      <c r="AT237" s="230" t="s">
        <v>155</v>
      </c>
      <c r="AU237" s="230" t="s">
        <v>89</v>
      </c>
      <c r="AY237" s="17" t="s">
        <v>140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7" t="s">
        <v>87</v>
      </c>
      <c r="BK237" s="231">
        <f>ROUND(I237*H237,2)</f>
        <v>0</v>
      </c>
      <c r="BL237" s="17" t="s">
        <v>148</v>
      </c>
      <c r="BM237" s="230" t="s">
        <v>1765</v>
      </c>
    </row>
    <row r="238" s="2" customFormat="1">
      <c r="A238" s="38"/>
      <c r="B238" s="39"/>
      <c r="C238" s="40"/>
      <c r="D238" s="232" t="s">
        <v>150</v>
      </c>
      <c r="E238" s="40"/>
      <c r="F238" s="233" t="s">
        <v>529</v>
      </c>
      <c r="G238" s="40"/>
      <c r="H238" s="40"/>
      <c r="I238" s="234"/>
      <c r="J238" s="40"/>
      <c r="K238" s="40"/>
      <c r="L238" s="44"/>
      <c r="M238" s="235"/>
      <c r="N238" s="236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150</v>
      </c>
      <c r="AU238" s="17" t="s">
        <v>89</v>
      </c>
    </row>
    <row r="239" s="13" customFormat="1">
      <c r="A239" s="13"/>
      <c r="B239" s="237"/>
      <c r="C239" s="238"/>
      <c r="D239" s="232" t="s">
        <v>151</v>
      </c>
      <c r="E239" s="239" t="s">
        <v>1</v>
      </c>
      <c r="F239" s="240" t="s">
        <v>1766</v>
      </c>
      <c r="G239" s="238"/>
      <c r="H239" s="241">
        <v>466.76999999999998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7" t="s">
        <v>151</v>
      </c>
      <c r="AU239" s="247" t="s">
        <v>89</v>
      </c>
      <c r="AV239" s="13" t="s">
        <v>89</v>
      </c>
      <c r="AW239" s="13" t="s">
        <v>33</v>
      </c>
      <c r="AX239" s="13" t="s">
        <v>87</v>
      </c>
      <c r="AY239" s="247" t="s">
        <v>140</v>
      </c>
    </row>
    <row r="240" s="2" customFormat="1" ht="16.5" customHeight="1">
      <c r="A240" s="38"/>
      <c r="B240" s="39"/>
      <c r="C240" s="259" t="s">
        <v>358</v>
      </c>
      <c r="D240" s="259" t="s">
        <v>155</v>
      </c>
      <c r="E240" s="260" t="s">
        <v>532</v>
      </c>
      <c r="F240" s="261" t="s">
        <v>533</v>
      </c>
      <c r="G240" s="262" t="s">
        <v>158</v>
      </c>
      <c r="H240" s="263">
        <v>936.89999999999998</v>
      </c>
      <c r="I240" s="264"/>
      <c r="J240" s="265">
        <f>ROUND(I240*H240,2)</f>
        <v>0</v>
      </c>
      <c r="K240" s="261" t="s">
        <v>159</v>
      </c>
      <c r="L240" s="44"/>
      <c r="M240" s="266" t="s">
        <v>1</v>
      </c>
      <c r="N240" s="267" t="s">
        <v>44</v>
      </c>
      <c r="O240" s="91"/>
      <c r="P240" s="228">
        <f>O240*H240</f>
        <v>0</v>
      </c>
      <c r="Q240" s="228">
        <v>0</v>
      </c>
      <c r="R240" s="228">
        <f>Q240*H240</f>
        <v>0</v>
      </c>
      <c r="S240" s="228">
        <v>0.02</v>
      </c>
      <c r="T240" s="229">
        <f>S240*H240</f>
        <v>18.738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0" t="s">
        <v>148</v>
      </c>
      <c r="AT240" s="230" t="s">
        <v>155</v>
      </c>
      <c r="AU240" s="230" t="s">
        <v>89</v>
      </c>
      <c r="AY240" s="17" t="s">
        <v>140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7" t="s">
        <v>87</v>
      </c>
      <c r="BK240" s="231">
        <f>ROUND(I240*H240,2)</f>
        <v>0</v>
      </c>
      <c r="BL240" s="17" t="s">
        <v>148</v>
      </c>
      <c r="BM240" s="230" t="s">
        <v>1767</v>
      </c>
    </row>
    <row r="241" s="2" customFormat="1">
      <c r="A241" s="38"/>
      <c r="B241" s="39"/>
      <c r="C241" s="40"/>
      <c r="D241" s="232" t="s">
        <v>150</v>
      </c>
      <c r="E241" s="40"/>
      <c r="F241" s="233" t="s">
        <v>535</v>
      </c>
      <c r="G241" s="40"/>
      <c r="H241" s="40"/>
      <c r="I241" s="234"/>
      <c r="J241" s="40"/>
      <c r="K241" s="40"/>
      <c r="L241" s="44"/>
      <c r="M241" s="235"/>
      <c r="N241" s="236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150</v>
      </c>
      <c r="AU241" s="17" t="s">
        <v>89</v>
      </c>
    </row>
    <row r="242" s="13" customFormat="1">
      <c r="A242" s="13"/>
      <c r="B242" s="237"/>
      <c r="C242" s="238"/>
      <c r="D242" s="232" t="s">
        <v>151</v>
      </c>
      <c r="E242" s="239" t="s">
        <v>1</v>
      </c>
      <c r="F242" s="240" t="s">
        <v>1768</v>
      </c>
      <c r="G242" s="238"/>
      <c r="H242" s="241">
        <v>936.89999999999998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7" t="s">
        <v>151</v>
      </c>
      <c r="AU242" s="247" t="s">
        <v>89</v>
      </c>
      <c r="AV242" s="13" t="s">
        <v>89</v>
      </c>
      <c r="AW242" s="13" t="s">
        <v>33</v>
      </c>
      <c r="AX242" s="13" t="s">
        <v>87</v>
      </c>
      <c r="AY242" s="247" t="s">
        <v>140</v>
      </c>
    </row>
    <row r="243" s="2" customFormat="1" ht="16.5" customHeight="1">
      <c r="A243" s="38"/>
      <c r="B243" s="39"/>
      <c r="C243" s="259" t="s">
        <v>364</v>
      </c>
      <c r="D243" s="259" t="s">
        <v>155</v>
      </c>
      <c r="E243" s="260" t="s">
        <v>537</v>
      </c>
      <c r="F243" s="261" t="s">
        <v>538</v>
      </c>
      <c r="G243" s="262" t="s">
        <v>227</v>
      </c>
      <c r="H243" s="263">
        <v>1</v>
      </c>
      <c r="I243" s="264"/>
      <c r="J243" s="265">
        <f>ROUND(I243*H243,2)</f>
        <v>0</v>
      </c>
      <c r="K243" s="261" t="s">
        <v>146</v>
      </c>
      <c r="L243" s="44"/>
      <c r="M243" s="266" t="s">
        <v>1</v>
      </c>
      <c r="N243" s="267" t="s">
        <v>44</v>
      </c>
      <c r="O243" s="91"/>
      <c r="P243" s="228">
        <f>O243*H243</f>
        <v>0</v>
      </c>
      <c r="Q243" s="228">
        <v>0</v>
      </c>
      <c r="R243" s="228">
        <f>Q243*H243</f>
        <v>0</v>
      </c>
      <c r="S243" s="228">
        <v>0.082000000000000003</v>
      </c>
      <c r="T243" s="229">
        <f>S243*H243</f>
        <v>0.082000000000000003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0" t="s">
        <v>148</v>
      </c>
      <c r="AT243" s="230" t="s">
        <v>155</v>
      </c>
      <c r="AU243" s="230" t="s">
        <v>89</v>
      </c>
      <c r="AY243" s="17" t="s">
        <v>140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7" t="s">
        <v>87</v>
      </c>
      <c r="BK243" s="231">
        <f>ROUND(I243*H243,2)</f>
        <v>0</v>
      </c>
      <c r="BL243" s="17" t="s">
        <v>148</v>
      </c>
      <c r="BM243" s="230" t="s">
        <v>1769</v>
      </c>
    </row>
    <row r="244" s="2" customFormat="1">
      <c r="A244" s="38"/>
      <c r="B244" s="39"/>
      <c r="C244" s="40"/>
      <c r="D244" s="232" t="s">
        <v>150</v>
      </c>
      <c r="E244" s="40"/>
      <c r="F244" s="233" t="s">
        <v>540</v>
      </c>
      <c r="G244" s="40"/>
      <c r="H244" s="40"/>
      <c r="I244" s="234"/>
      <c r="J244" s="40"/>
      <c r="K244" s="40"/>
      <c r="L244" s="44"/>
      <c r="M244" s="235"/>
      <c r="N244" s="236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150</v>
      </c>
      <c r="AU244" s="17" t="s">
        <v>89</v>
      </c>
    </row>
    <row r="245" s="12" customFormat="1" ht="22.8" customHeight="1">
      <c r="A245" s="12"/>
      <c r="B245" s="202"/>
      <c r="C245" s="203"/>
      <c r="D245" s="204" t="s">
        <v>78</v>
      </c>
      <c r="E245" s="216" t="s">
        <v>541</v>
      </c>
      <c r="F245" s="216" t="s">
        <v>542</v>
      </c>
      <c r="G245" s="203"/>
      <c r="H245" s="203"/>
      <c r="I245" s="206"/>
      <c r="J245" s="217">
        <f>BK245</f>
        <v>0</v>
      </c>
      <c r="K245" s="203"/>
      <c r="L245" s="208"/>
      <c r="M245" s="209"/>
      <c r="N245" s="210"/>
      <c r="O245" s="210"/>
      <c r="P245" s="211">
        <f>SUM(P246:P259)</f>
        <v>0</v>
      </c>
      <c r="Q245" s="210"/>
      <c r="R245" s="211">
        <f>SUM(R246:R259)</f>
        <v>0</v>
      </c>
      <c r="S245" s="210"/>
      <c r="T245" s="212">
        <f>SUM(T246:T259)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3" t="s">
        <v>87</v>
      </c>
      <c r="AT245" s="214" t="s">
        <v>78</v>
      </c>
      <c r="AU245" s="214" t="s">
        <v>87</v>
      </c>
      <c r="AY245" s="213" t="s">
        <v>140</v>
      </c>
      <c r="BK245" s="215">
        <f>SUM(BK246:BK259)</f>
        <v>0</v>
      </c>
    </row>
    <row r="246" s="2" customFormat="1" ht="21.75" customHeight="1">
      <c r="A246" s="38"/>
      <c r="B246" s="39"/>
      <c r="C246" s="259" t="s">
        <v>369</v>
      </c>
      <c r="D246" s="259" t="s">
        <v>155</v>
      </c>
      <c r="E246" s="260" t="s">
        <v>544</v>
      </c>
      <c r="F246" s="261" t="s">
        <v>545</v>
      </c>
      <c r="G246" s="262" t="s">
        <v>145</v>
      </c>
      <c r="H246" s="263">
        <v>326.56900000000002</v>
      </c>
      <c r="I246" s="264"/>
      <c r="J246" s="265">
        <f>ROUND(I246*H246,2)</f>
        <v>0</v>
      </c>
      <c r="K246" s="261" t="s">
        <v>265</v>
      </c>
      <c r="L246" s="44"/>
      <c r="M246" s="266" t="s">
        <v>1</v>
      </c>
      <c r="N246" s="267" t="s">
        <v>44</v>
      </c>
      <c r="O246" s="91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0" t="s">
        <v>148</v>
      </c>
      <c r="AT246" s="230" t="s">
        <v>155</v>
      </c>
      <c r="AU246" s="230" t="s">
        <v>89</v>
      </c>
      <c r="AY246" s="17" t="s">
        <v>140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7" t="s">
        <v>87</v>
      </c>
      <c r="BK246" s="231">
        <f>ROUND(I246*H246,2)</f>
        <v>0</v>
      </c>
      <c r="BL246" s="17" t="s">
        <v>148</v>
      </c>
      <c r="BM246" s="230" t="s">
        <v>1770</v>
      </c>
    </row>
    <row r="247" s="2" customFormat="1">
      <c r="A247" s="38"/>
      <c r="B247" s="39"/>
      <c r="C247" s="40"/>
      <c r="D247" s="232" t="s">
        <v>150</v>
      </c>
      <c r="E247" s="40"/>
      <c r="F247" s="233" t="s">
        <v>547</v>
      </c>
      <c r="G247" s="40"/>
      <c r="H247" s="40"/>
      <c r="I247" s="234"/>
      <c r="J247" s="40"/>
      <c r="K247" s="40"/>
      <c r="L247" s="44"/>
      <c r="M247" s="235"/>
      <c r="N247" s="236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150</v>
      </c>
      <c r="AU247" s="17" t="s">
        <v>89</v>
      </c>
    </row>
    <row r="248" s="2" customFormat="1" ht="16.5" customHeight="1">
      <c r="A248" s="38"/>
      <c r="B248" s="39"/>
      <c r="C248" s="259" t="s">
        <v>374</v>
      </c>
      <c r="D248" s="259" t="s">
        <v>155</v>
      </c>
      <c r="E248" s="260" t="s">
        <v>549</v>
      </c>
      <c r="F248" s="261" t="s">
        <v>550</v>
      </c>
      <c r="G248" s="262" t="s">
        <v>145</v>
      </c>
      <c r="H248" s="263">
        <v>4572.3999999999996</v>
      </c>
      <c r="I248" s="264"/>
      <c r="J248" s="265">
        <f>ROUND(I248*H248,2)</f>
        <v>0</v>
      </c>
      <c r="K248" s="261" t="s">
        <v>265</v>
      </c>
      <c r="L248" s="44"/>
      <c r="M248" s="266" t="s">
        <v>1</v>
      </c>
      <c r="N248" s="267" t="s">
        <v>44</v>
      </c>
      <c r="O248" s="91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0" t="s">
        <v>148</v>
      </c>
      <c r="AT248" s="230" t="s">
        <v>155</v>
      </c>
      <c r="AU248" s="230" t="s">
        <v>89</v>
      </c>
      <c r="AY248" s="17" t="s">
        <v>140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7" t="s">
        <v>87</v>
      </c>
      <c r="BK248" s="231">
        <f>ROUND(I248*H248,2)</f>
        <v>0</v>
      </c>
      <c r="BL248" s="17" t="s">
        <v>148</v>
      </c>
      <c r="BM248" s="230" t="s">
        <v>1771</v>
      </c>
    </row>
    <row r="249" s="2" customFormat="1">
      <c r="A249" s="38"/>
      <c r="B249" s="39"/>
      <c r="C249" s="40"/>
      <c r="D249" s="232" t="s">
        <v>150</v>
      </c>
      <c r="E249" s="40"/>
      <c r="F249" s="233" t="s">
        <v>552</v>
      </c>
      <c r="G249" s="40"/>
      <c r="H249" s="40"/>
      <c r="I249" s="234"/>
      <c r="J249" s="40"/>
      <c r="K249" s="40"/>
      <c r="L249" s="44"/>
      <c r="M249" s="235"/>
      <c r="N249" s="236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150</v>
      </c>
      <c r="AU249" s="17" t="s">
        <v>89</v>
      </c>
    </row>
    <row r="250" s="13" customFormat="1">
      <c r="A250" s="13"/>
      <c r="B250" s="237"/>
      <c r="C250" s="238"/>
      <c r="D250" s="232" t="s">
        <v>151</v>
      </c>
      <c r="E250" s="238"/>
      <c r="F250" s="240" t="s">
        <v>1772</v>
      </c>
      <c r="G250" s="238"/>
      <c r="H250" s="241">
        <v>4572.3999999999996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7" t="s">
        <v>151</v>
      </c>
      <c r="AU250" s="247" t="s">
        <v>89</v>
      </c>
      <c r="AV250" s="13" t="s">
        <v>89</v>
      </c>
      <c r="AW250" s="13" t="s">
        <v>4</v>
      </c>
      <c r="AX250" s="13" t="s">
        <v>87</v>
      </c>
      <c r="AY250" s="247" t="s">
        <v>140</v>
      </c>
    </row>
    <row r="251" s="2" customFormat="1" ht="21.75" customHeight="1">
      <c r="A251" s="38"/>
      <c r="B251" s="39"/>
      <c r="C251" s="259" t="s">
        <v>379</v>
      </c>
      <c r="D251" s="259" t="s">
        <v>155</v>
      </c>
      <c r="E251" s="260" t="s">
        <v>555</v>
      </c>
      <c r="F251" s="261" t="s">
        <v>556</v>
      </c>
      <c r="G251" s="262" t="s">
        <v>145</v>
      </c>
      <c r="H251" s="263">
        <v>200.09999999999999</v>
      </c>
      <c r="I251" s="264"/>
      <c r="J251" s="265">
        <f>ROUND(I251*H251,2)</f>
        <v>0</v>
      </c>
      <c r="K251" s="261" t="s">
        <v>146</v>
      </c>
      <c r="L251" s="44"/>
      <c r="M251" s="266" t="s">
        <v>1</v>
      </c>
      <c r="N251" s="267" t="s">
        <v>44</v>
      </c>
      <c r="O251" s="91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0" t="s">
        <v>148</v>
      </c>
      <c r="AT251" s="230" t="s">
        <v>155</v>
      </c>
      <c r="AU251" s="230" t="s">
        <v>89</v>
      </c>
      <c r="AY251" s="17" t="s">
        <v>140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7" t="s">
        <v>87</v>
      </c>
      <c r="BK251" s="231">
        <f>ROUND(I251*H251,2)</f>
        <v>0</v>
      </c>
      <c r="BL251" s="17" t="s">
        <v>148</v>
      </c>
      <c r="BM251" s="230" t="s">
        <v>1773</v>
      </c>
    </row>
    <row r="252" s="2" customFormat="1">
      <c r="A252" s="38"/>
      <c r="B252" s="39"/>
      <c r="C252" s="40"/>
      <c r="D252" s="232" t="s">
        <v>150</v>
      </c>
      <c r="E252" s="40"/>
      <c r="F252" s="233" t="s">
        <v>558</v>
      </c>
      <c r="G252" s="40"/>
      <c r="H252" s="40"/>
      <c r="I252" s="234"/>
      <c r="J252" s="40"/>
      <c r="K252" s="40"/>
      <c r="L252" s="44"/>
      <c r="M252" s="235"/>
      <c r="N252" s="236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150</v>
      </c>
      <c r="AU252" s="17" t="s">
        <v>89</v>
      </c>
    </row>
    <row r="253" s="13" customFormat="1">
      <c r="A253" s="13"/>
      <c r="B253" s="237"/>
      <c r="C253" s="238"/>
      <c r="D253" s="232" t="s">
        <v>151</v>
      </c>
      <c r="E253" s="239" t="s">
        <v>1</v>
      </c>
      <c r="F253" s="240" t="s">
        <v>1774</v>
      </c>
      <c r="G253" s="238"/>
      <c r="H253" s="241">
        <v>200.09999999999999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7" t="s">
        <v>151</v>
      </c>
      <c r="AU253" s="247" t="s">
        <v>89</v>
      </c>
      <c r="AV253" s="13" t="s">
        <v>89</v>
      </c>
      <c r="AW253" s="13" t="s">
        <v>33</v>
      </c>
      <c r="AX253" s="13" t="s">
        <v>87</v>
      </c>
      <c r="AY253" s="247" t="s">
        <v>140</v>
      </c>
    </row>
    <row r="254" s="2" customFormat="1">
      <c r="A254" s="38"/>
      <c r="B254" s="39"/>
      <c r="C254" s="259" t="s">
        <v>385</v>
      </c>
      <c r="D254" s="259" t="s">
        <v>155</v>
      </c>
      <c r="E254" s="260" t="s">
        <v>561</v>
      </c>
      <c r="F254" s="261" t="s">
        <v>562</v>
      </c>
      <c r="G254" s="262" t="s">
        <v>145</v>
      </c>
      <c r="H254" s="263">
        <v>-107.7</v>
      </c>
      <c r="I254" s="264"/>
      <c r="J254" s="265">
        <f>ROUND(I254*H254,2)</f>
        <v>0</v>
      </c>
      <c r="K254" s="261" t="s">
        <v>1</v>
      </c>
      <c r="L254" s="44"/>
      <c r="M254" s="266" t="s">
        <v>1</v>
      </c>
      <c r="N254" s="267" t="s">
        <v>44</v>
      </c>
      <c r="O254" s="91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0" t="s">
        <v>148</v>
      </c>
      <c r="AT254" s="230" t="s">
        <v>155</v>
      </c>
      <c r="AU254" s="230" t="s">
        <v>89</v>
      </c>
      <c r="AY254" s="17" t="s">
        <v>140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7" t="s">
        <v>87</v>
      </c>
      <c r="BK254" s="231">
        <f>ROUND(I254*H254,2)</f>
        <v>0</v>
      </c>
      <c r="BL254" s="17" t="s">
        <v>148</v>
      </c>
      <c r="BM254" s="230" t="s">
        <v>1775</v>
      </c>
    </row>
    <row r="255" s="2" customFormat="1">
      <c r="A255" s="38"/>
      <c r="B255" s="39"/>
      <c r="C255" s="40"/>
      <c r="D255" s="232" t="s">
        <v>150</v>
      </c>
      <c r="E255" s="40"/>
      <c r="F255" s="233" t="s">
        <v>562</v>
      </c>
      <c r="G255" s="40"/>
      <c r="H255" s="40"/>
      <c r="I255" s="234"/>
      <c r="J255" s="40"/>
      <c r="K255" s="40"/>
      <c r="L255" s="44"/>
      <c r="M255" s="235"/>
      <c r="N255" s="236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150</v>
      </c>
      <c r="AU255" s="17" t="s">
        <v>89</v>
      </c>
    </row>
    <row r="256" s="13" customFormat="1">
      <c r="A256" s="13"/>
      <c r="B256" s="237"/>
      <c r="C256" s="238"/>
      <c r="D256" s="232" t="s">
        <v>151</v>
      </c>
      <c r="E256" s="239" t="s">
        <v>1</v>
      </c>
      <c r="F256" s="240" t="s">
        <v>1776</v>
      </c>
      <c r="G256" s="238"/>
      <c r="H256" s="241">
        <v>-107.7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7" t="s">
        <v>151</v>
      </c>
      <c r="AU256" s="247" t="s">
        <v>89</v>
      </c>
      <c r="AV256" s="13" t="s">
        <v>89</v>
      </c>
      <c r="AW256" s="13" t="s">
        <v>33</v>
      </c>
      <c r="AX256" s="13" t="s">
        <v>87</v>
      </c>
      <c r="AY256" s="247" t="s">
        <v>140</v>
      </c>
    </row>
    <row r="257" s="2" customFormat="1">
      <c r="A257" s="38"/>
      <c r="B257" s="39"/>
      <c r="C257" s="259" t="s">
        <v>397</v>
      </c>
      <c r="D257" s="259" t="s">
        <v>155</v>
      </c>
      <c r="E257" s="260" t="s">
        <v>571</v>
      </c>
      <c r="F257" s="261" t="s">
        <v>572</v>
      </c>
      <c r="G257" s="262" t="s">
        <v>145</v>
      </c>
      <c r="H257" s="263">
        <v>18.800000000000001</v>
      </c>
      <c r="I257" s="264"/>
      <c r="J257" s="265">
        <f>ROUND(I257*H257,2)</f>
        <v>0</v>
      </c>
      <c r="K257" s="261" t="s">
        <v>159</v>
      </c>
      <c r="L257" s="44"/>
      <c r="M257" s="266" t="s">
        <v>1</v>
      </c>
      <c r="N257" s="267" t="s">
        <v>44</v>
      </c>
      <c r="O257" s="91"/>
      <c r="P257" s="228">
        <f>O257*H257</f>
        <v>0</v>
      </c>
      <c r="Q257" s="228">
        <v>0</v>
      </c>
      <c r="R257" s="228">
        <f>Q257*H257</f>
        <v>0</v>
      </c>
      <c r="S257" s="228">
        <v>0</v>
      </c>
      <c r="T257" s="229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0" t="s">
        <v>148</v>
      </c>
      <c r="AT257" s="230" t="s">
        <v>155</v>
      </c>
      <c r="AU257" s="230" t="s">
        <v>89</v>
      </c>
      <c r="AY257" s="17" t="s">
        <v>140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7" t="s">
        <v>87</v>
      </c>
      <c r="BK257" s="231">
        <f>ROUND(I257*H257,2)</f>
        <v>0</v>
      </c>
      <c r="BL257" s="17" t="s">
        <v>148</v>
      </c>
      <c r="BM257" s="230" t="s">
        <v>1777</v>
      </c>
    </row>
    <row r="258" s="2" customFormat="1">
      <c r="A258" s="38"/>
      <c r="B258" s="39"/>
      <c r="C258" s="40"/>
      <c r="D258" s="232" t="s">
        <v>150</v>
      </c>
      <c r="E258" s="40"/>
      <c r="F258" s="233" t="s">
        <v>572</v>
      </c>
      <c r="G258" s="40"/>
      <c r="H258" s="40"/>
      <c r="I258" s="234"/>
      <c r="J258" s="40"/>
      <c r="K258" s="40"/>
      <c r="L258" s="44"/>
      <c r="M258" s="235"/>
      <c r="N258" s="236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150</v>
      </c>
      <c r="AU258" s="17" t="s">
        <v>89</v>
      </c>
    </row>
    <row r="259" s="13" customFormat="1">
      <c r="A259" s="13"/>
      <c r="B259" s="237"/>
      <c r="C259" s="238"/>
      <c r="D259" s="232" t="s">
        <v>151</v>
      </c>
      <c r="E259" s="239" t="s">
        <v>1</v>
      </c>
      <c r="F259" s="240" t="s">
        <v>1778</v>
      </c>
      <c r="G259" s="238"/>
      <c r="H259" s="241">
        <v>18.800000000000001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7" t="s">
        <v>151</v>
      </c>
      <c r="AU259" s="247" t="s">
        <v>89</v>
      </c>
      <c r="AV259" s="13" t="s">
        <v>89</v>
      </c>
      <c r="AW259" s="13" t="s">
        <v>33</v>
      </c>
      <c r="AX259" s="13" t="s">
        <v>87</v>
      </c>
      <c r="AY259" s="247" t="s">
        <v>140</v>
      </c>
    </row>
    <row r="260" s="12" customFormat="1" ht="22.8" customHeight="1">
      <c r="A260" s="12"/>
      <c r="B260" s="202"/>
      <c r="C260" s="203"/>
      <c r="D260" s="204" t="s">
        <v>78</v>
      </c>
      <c r="E260" s="216" t="s">
        <v>575</v>
      </c>
      <c r="F260" s="216" t="s">
        <v>576</v>
      </c>
      <c r="G260" s="203"/>
      <c r="H260" s="203"/>
      <c r="I260" s="206"/>
      <c r="J260" s="217">
        <f>BK260</f>
        <v>0</v>
      </c>
      <c r="K260" s="203"/>
      <c r="L260" s="208"/>
      <c r="M260" s="209"/>
      <c r="N260" s="210"/>
      <c r="O260" s="210"/>
      <c r="P260" s="211">
        <f>SUM(P261:P262)</f>
        <v>0</v>
      </c>
      <c r="Q260" s="210"/>
      <c r="R260" s="211">
        <f>SUM(R261:R262)</f>
        <v>0</v>
      </c>
      <c r="S260" s="210"/>
      <c r="T260" s="212">
        <f>SUM(T261:T262)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3" t="s">
        <v>87</v>
      </c>
      <c r="AT260" s="214" t="s">
        <v>78</v>
      </c>
      <c r="AU260" s="214" t="s">
        <v>87</v>
      </c>
      <c r="AY260" s="213" t="s">
        <v>140</v>
      </c>
      <c r="BK260" s="215">
        <f>SUM(BK261:BK262)</f>
        <v>0</v>
      </c>
    </row>
    <row r="261" s="2" customFormat="1" ht="21.75" customHeight="1">
      <c r="A261" s="38"/>
      <c r="B261" s="39"/>
      <c r="C261" s="259" t="s">
        <v>403</v>
      </c>
      <c r="D261" s="259" t="s">
        <v>155</v>
      </c>
      <c r="E261" s="260" t="s">
        <v>578</v>
      </c>
      <c r="F261" s="261" t="s">
        <v>579</v>
      </c>
      <c r="G261" s="262" t="s">
        <v>145</v>
      </c>
      <c r="H261" s="263">
        <v>118.127</v>
      </c>
      <c r="I261" s="264"/>
      <c r="J261" s="265">
        <f>ROUND(I261*H261,2)</f>
        <v>0</v>
      </c>
      <c r="K261" s="261" t="s">
        <v>159</v>
      </c>
      <c r="L261" s="44"/>
      <c r="M261" s="266" t="s">
        <v>1</v>
      </c>
      <c r="N261" s="267" t="s">
        <v>44</v>
      </c>
      <c r="O261" s="91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0" t="s">
        <v>148</v>
      </c>
      <c r="AT261" s="230" t="s">
        <v>155</v>
      </c>
      <c r="AU261" s="230" t="s">
        <v>89</v>
      </c>
      <c r="AY261" s="17" t="s">
        <v>140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7" t="s">
        <v>87</v>
      </c>
      <c r="BK261" s="231">
        <f>ROUND(I261*H261,2)</f>
        <v>0</v>
      </c>
      <c r="BL261" s="17" t="s">
        <v>148</v>
      </c>
      <c r="BM261" s="230" t="s">
        <v>1779</v>
      </c>
    </row>
    <row r="262" s="2" customFormat="1">
      <c r="A262" s="38"/>
      <c r="B262" s="39"/>
      <c r="C262" s="40"/>
      <c r="D262" s="232" t="s">
        <v>150</v>
      </c>
      <c r="E262" s="40"/>
      <c r="F262" s="233" t="s">
        <v>581</v>
      </c>
      <c r="G262" s="40"/>
      <c r="H262" s="40"/>
      <c r="I262" s="234"/>
      <c r="J262" s="40"/>
      <c r="K262" s="40"/>
      <c r="L262" s="44"/>
      <c r="M262" s="235"/>
      <c r="N262" s="236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150</v>
      </c>
      <c r="AU262" s="17" t="s">
        <v>89</v>
      </c>
    </row>
    <row r="263" s="12" customFormat="1" ht="25.92" customHeight="1">
      <c r="A263" s="12"/>
      <c r="B263" s="202"/>
      <c r="C263" s="203"/>
      <c r="D263" s="204" t="s">
        <v>78</v>
      </c>
      <c r="E263" s="205" t="s">
        <v>142</v>
      </c>
      <c r="F263" s="205" t="s">
        <v>582</v>
      </c>
      <c r="G263" s="203"/>
      <c r="H263" s="203"/>
      <c r="I263" s="206"/>
      <c r="J263" s="207">
        <f>BK263</f>
        <v>0</v>
      </c>
      <c r="K263" s="203"/>
      <c r="L263" s="208"/>
      <c r="M263" s="209"/>
      <c r="N263" s="210"/>
      <c r="O263" s="210"/>
      <c r="P263" s="211">
        <f>P264</f>
        <v>0</v>
      </c>
      <c r="Q263" s="210"/>
      <c r="R263" s="211">
        <f>R264</f>
        <v>0.017556000000000002</v>
      </c>
      <c r="S263" s="210"/>
      <c r="T263" s="212">
        <f>T264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3" t="s">
        <v>163</v>
      </c>
      <c r="AT263" s="214" t="s">
        <v>78</v>
      </c>
      <c r="AU263" s="214" t="s">
        <v>79</v>
      </c>
      <c r="AY263" s="213" t="s">
        <v>140</v>
      </c>
      <c r="BK263" s="215">
        <f>BK264</f>
        <v>0</v>
      </c>
    </row>
    <row r="264" s="12" customFormat="1" ht="22.8" customHeight="1">
      <c r="A264" s="12"/>
      <c r="B264" s="202"/>
      <c r="C264" s="203"/>
      <c r="D264" s="204" t="s">
        <v>78</v>
      </c>
      <c r="E264" s="216" t="s">
        <v>583</v>
      </c>
      <c r="F264" s="216" t="s">
        <v>584</v>
      </c>
      <c r="G264" s="203"/>
      <c r="H264" s="203"/>
      <c r="I264" s="206"/>
      <c r="J264" s="217">
        <f>BK264</f>
        <v>0</v>
      </c>
      <c r="K264" s="203"/>
      <c r="L264" s="208"/>
      <c r="M264" s="209"/>
      <c r="N264" s="210"/>
      <c r="O264" s="210"/>
      <c r="P264" s="211">
        <f>SUM(P265:P272)</f>
        <v>0</v>
      </c>
      <c r="Q264" s="210"/>
      <c r="R264" s="211">
        <f>SUM(R265:R272)</f>
        <v>0.017556000000000002</v>
      </c>
      <c r="S264" s="210"/>
      <c r="T264" s="212">
        <f>SUM(T265:T272)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3" t="s">
        <v>163</v>
      </c>
      <c r="AT264" s="214" t="s">
        <v>78</v>
      </c>
      <c r="AU264" s="214" t="s">
        <v>87</v>
      </c>
      <c r="AY264" s="213" t="s">
        <v>140</v>
      </c>
      <c r="BK264" s="215">
        <f>SUM(BK265:BK272)</f>
        <v>0</v>
      </c>
    </row>
    <row r="265" s="2" customFormat="1" ht="16.5" customHeight="1">
      <c r="A265" s="38"/>
      <c r="B265" s="39"/>
      <c r="C265" s="218" t="s">
        <v>409</v>
      </c>
      <c r="D265" s="218" t="s">
        <v>142</v>
      </c>
      <c r="E265" s="219" t="s">
        <v>586</v>
      </c>
      <c r="F265" s="220" t="s">
        <v>587</v>
      </c>
      <c r="G265" s="221" t="s">
        <v>183</v>
      </c>
      <c r="H265" s="222">
        <v>92.400000000000006</v>
      </c>
      <c r="I265" s="223"/>
      <c r="J265" s="224">
        <f>ROUND(I265*H265,2)</f>
        <v>0</v>
      </c>
      <c r="K265" s="220" t="s">
        <v>1</v>
      </c>
      <c r="L265" s="225"/>
      <c r="M265" s="226" t="s">
        <v>1</v>
      </c>
      <c r="N265" s="227" t="s">
        <v>44</v>
      </c>
      <c r="O265" s="91"/>
      <c r="P265" s="228">
        <f>O265*H265</f>
        <v>0</v>
      </c>
      <c r="Q265" s="228">
        <v>0.00019000000000000001</v>
      </c>
      <c r="R265" s="228">
        <f>Q265*H265</f>
        <v>0.017556000000000002</v>
      </c>
      <c r="S265" s="228">
        <v>0</v>
      </c>
      <c r="T265" s="229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0" t="s">
        <v>588</v>
      </c>
      <c r="AT265" s="230" t="s">
        <v>142</v>
      </c>
      <c r="AU265" s="230" t="s">
        <v>89</v>
      </c>
      <c r="AY265" s="17" t="s">
        <v>140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7" t="s">
        <v>87</v>
      </c>
      <c r="BK265" s="231">
        <f>ROUND(I265*H265,2)</f>
        <v>0</v>
      </c>
      <c r="BL265" s="17" t="s">
        <v>588</v>
      </c>
      <c r="BM265" s="230" t="s">
        <v>1780</v>
      </c>
    </row>
    <row r="266" s="2" customFormat="1">
      <c r="A266" s="38"/>
      <c r="B266" s="39"/>
      <c r="C266" s="40"/>
      <c r="D266" s="232" t="s">
        <v>150</v>
      </c>
      <c r="E266" s="40"/>
      <c r="F266" s="233" t="s">
        <v>587</v>
      </c>
      <c r="G266" s="40"/>
      <c r="H266" s="40"/>
      <c r="I266" s="234"/>
      <c r="J266" s="40"/>
      <c r="K266" s="40"/>
      <c r="L266" s="44"/>
      <c r="M266" s="235"/>
      <c r="N266" s="236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150</v>
      </c>
      <c r="AU266" s="17" t="s">
        <v>89</v>
      </c>
    </row>
    <row r="267" s="13" customFormat="1">
      <c r="A267" s="13"/>
      <c r="B267" s="237"/>
      <c r="C267" s="238"/>
      <c r="D267" s="232" t="s">
        <v>151</v>
      </c>
      <c r="E267" s="239" t="s">
        <v>1</v>
      </c>
      <c r="F267" s="240" t="s">
        <v>1781</v>
      </c>
      <c r="G267" s="238"/>
      <c r="H267" s="241">
        <v>92.400000000000006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7" t="s">
        <v>151</v>
      </c>
      <c r="AU267" s="247" t="s">
        <v>89</v>
      </c>
      <c r="AV267" s="13" t="s">
        <v>89</v>
      </c>
      <c r="AW267" s="13" t="s">
        <v>33</v>
      </c>
      <c r="AX267" s="13" t="s">
        <v>87</v>
      </c>
      <c r="AY267" s="247" t="s">
        <v>140</v>
      </c>
    </row>
    <row r="268" s="2" customFormat="1" ht="16.5" customHeight="1">
      <c r="A268" s="38"/>
      <c r="B268" s="39"/>
      <c r="C268" s="259" t="s">
        <v>415</v>
      </c>
      <c r="D268" s="259" t="s">
        <v>155</v>
      </c>
      <c r="E268" s="260" t="s">
        <v>592</v>
      </c>
      <c r="F268" s="261" t="s">
        <v>593</v>
      </c>
      <c r="G268" s="262" t="s">
        <v>183</v>
      </c>
      <c r="H268" s="263">
        <v>88</v>
      </c>
      <c r="I268" s="264"/>
      <c r="J268" s="265">
        <f>ROUND(I268*H268,2)</f>
        <v>0</v>
      </c>
      <c r="K268" s="261" t="s">
        <v>146</v>
      </c>
      <c r="L268" s="44"/>
      <c r="M268" s="266" t="s">
        <v>1</v>
      </c>
      <c r="N268" s="267" t="s">
        <v>44</v>
      </c>
      <c r="O268" s="91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0" t="s">
        <v>514</v>
      </c>
      <c r="AT268" s="230" t="s">
        <v>155</v>
      </c>
      <c r="AU268" s="230" t="s">
        <v>89</v>
      </c>
      <c r="AY268" s="17" t="s">
        <v>140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7" t="s">
        <v>87</v>
      </c>
      <c r="BK268" s="231">
        <f>ROUND(I268*H268,2)</f>
        <v>0</v>
      </c>
      <c r="BL268" s="17" t="s">
        <v>514</v>
      </c>
      <c r="BM268" s="230" t="s">
        <v>1782</v>
      </c>
    </row>
    <row r="269" s="2" customFormat="1">
      <c r="A269" s="38"/>
      <c r="B269" s="39"/>
      <c r="C269" s="40"/>
      <c r="D269" s="232" t="s">
        <v>150</v>
      </c>
      <c r="E269" s="40"/>
      <c r="F269" s="233" t="s">
        <v>595</v>
      </c>
      <c r="G269" s="40"/>
      <c r="H269" s="40"/>
      <c r="I269" s="234"/>
      <c r="J269" s="40"/>
      <c r="K269" s="40"/>
      <c r="L269" s="44"/>
      <c r="M269" s="235"/>
      <c r="N269" s="236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150</v>
      </c>
      <c r="AU269" s="17" t="s">
        <v>89</v>
      </c>
    </row>
    <row r="270" s="13" customFormat="1">
      <c r="A270" s="13"/>
      <c r="B270" s="237"/>
      <c r="C270" s="238"/>
      <c r="D270" s="232" t="s">
        <v>151</v>
      </c>
      <c r="E270" s="239" t="s">
        <v>1</v>
      </c>
      <c r="F270" s="240" t="s">
        <v>1783</v>
      </c>
      <c r="G270" s="238"/>
      <c r="H270" s="241">
        <v>34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151</v>
      </c>
      <c r="AU270" s="247" t="s">
        <v>89</v>
      </c>
      <c r="AV270" s="13" t="s">
        <v>89</v>
      </c>
      <c r="AW270" s="13" t="s">
        <v>33</v>
      </c>
      <c r="AX270" s="13" t="s">
        <v>79</v>
      </c>
      <c r="AY270" s="247" t="s">
        <v>140</v>
      </c>
    </row>
    <row r="271" s="13" customFormat="1">
      <c r="A271" s="13"/>
      <c r="B271" s="237"/>
      <c r="C271" s="238"/>
      <c r="D271" s="232" t="s">
        <v>151</v>
      </c>
      <c r="E271" s="239" t="s">
        <v>1</v>
      </c>
      <c r="F271" s="240" t="s">
        <v>1784</v>
      </c>
      <c r="G271" s="238"/>
      <c r="H271" s="241">
        <v>54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7" t="s">
        <v>151</v>
      </c>
      <c r="AU271" s="247" t="s">
        <v>89</v>
      </c>
      <c r="AV271" s="13" t="s">
        <v>89</v>
      </c>
      <c r="AW271" s="13" t="s">
        <v>33</v>
      </c>
      <c r="AX271" s="13" t="s">
        <v>79</v>
      </c>
      <c r="AY271" s="247" t="s">
        <v>140</v>
      </c>
    </row>
    <row r="272" s="14" customFormat="1">
      <c r="A272" s="14"/>
      <c r="B272" s="248"/>
      <c r="C272" s="249"/>
      <c r="D272" s="232" t="s">
        <v>151</v>
      </c>
      <c r="E272" s="250" t="s">
        <v>1</v>
      </c>
      <c r="F272" s="251" t="s">
        <v>154</v>
      </c>
      <c r="G272" s="249"/>
      <c r="H272" s="252">
        <v>88</v>
      </c>
      <c r="I272" s="253"/>
      <c r="J272" s="249"/>
      <c r="K272" s="249"/>
      <c r="L272" s="254"/>
      <c r="M272" s="255"/>
      <c r="N272" s="256"/>
      <c r="O272" s="256"/>
      <c r="P272" s="256"/>
      <c r="Q272" s="256"/>
      <c r="R272" s="256"/>
      <c r="S272" s="256"/>
      <c r="T272" s="25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8" t="s">
        <v>151</v>
      </c>
      <c r="AU272" s="258" t="s">
        <v>89</v>
      </c>
      <c r="AV272" s="14" t="s">
        <v>148</v>
      </c>
      <c r="AW272" s="14" t="s">
        <v>33</v>
      </c>
      <c r="AX272" s="14" t="s">
        <v>87</v>
      </c>
      <c r="AY272" s="258" t="s">
        <v>140</v>
      </c>
    </row>
    <row r="273" s="12" customFormat="1" ht="25.92" customHeight="1">
      <c r="A273" s="12"/>
      <c r="B273" s="202"/>
      <c r="C273" s="203"/>
      <c r="D273" s="204" t="s">
        <v>78</v>
      </c>
      <c r="E273" s="205" t="s">
        <v>104</v>
      </c>
      <c r="F273" s="205" t="s">
        <v>598</v>
      </c>
      <c r="G273" s="203"/>
      <c r="H273" s="203"/>
      <c r="I273" s="206"/>
      <c r="J273" s="207">
        <f>BK273</f>
        <v>0</v>
      </c>
      <c r="K273" s="203"/>
      <c r="L273" s="208"/>
      <c r="M273" s="209"/>
      <c r="N273" s="210"/>
      <c r="O273" s="210"/>
      <c r="P273" s="211">
        <f>P274</f>
        <v>0</v>
      </c>
      <c r="Q273" s="210"/>
      <c r="R273" s="211">
        <f>R274</f>
        <v>0</v>
      </c>
      <c r="S273" s="210"/>
      <c r="T273" s="212">
        <f>T274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3" t="s">
        <v>174</v>
      </c>
      <c r="AT273" s="214" t="s">
        <v>78</v>
      </c>
      <c r="AU273" s="214" t="s">
        <v>79</v>
      </c>
      <c r="AY273" s="213" t="s">
        <v>140</v>
      </c>
      <c r="BK273" s="215">
        <f>BK274</f>
        <v>0</v>
      </c>
    </row>
    <row r="274" s="12" customFormat="1" ht="22.8" customHeight="1">
      <c r="A274" s="12"/>
      <c r="B274" s="202"/>
      <c r="C274" s="203"/>
      <c r="D274" s="204" t="s">
        <v>78</v>
      </c>
      <c r="E274" s="216" t="s">
        <v>599</v>
      </c>
      <c r="F274" s="216" t="s">
        <v>600</v>
      </c>
      <c r="G274" s="203"/>
      <c r="H274" s="203"/>
      <c r="I274" s="206"/>
      <c r="J274" s="217">
        <f>BK274</f>
        <v>0</v>
      </c>
      <c r="K274" s="203"/>
      <c r="L274" s="208"/>
      <c r="M274" s="209"/>
      <c r="N274" s="210"/>
      <c r="O274" s="210"/>
      <c r="P274" s="211">
        <f>SUM(P275:P276)</f>
        <v>0</v>
      </c>
      <c r="Q274" s="210"/>
      <c r="R274" s="211">
        <f>SUM(R275:R276)</f>
        <v>0</v>
      </c>
      <c r="S274" s="210"/>
      <c r="T274" s="212">
        <f>SUM(T275:T276)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3" t="s">
        <v>174</v>
      </c>
      <c r="AT274" s="214" t="s">
        <v>78</v>
      </c>
      <c r="AU274" s="214" t="s">
        <v>87</v>
      </c>
      <c r="AY274" s="213" t="s">
        <v>140</v>
      </c>
      <c r="BK274" s="215">
        <f>SUM(BK275:BK276)</f>
        <v>0</v>
      </c>
    </row>
    <row r="275" s="2" customFormat="1" ht="16.5" customHeight="1">
      <c r="A275" s="38"/>
      <c r="B275" s="39"/>
      <c r="C275" s="259" t="s">
        <v>422</v>
      </c>
      <c r="D275" s="259" t="s">
        <v>155</v>
      </c>
      <c r="E275" s="260" t="s">
        <v>602</v>
      </c>
      <c r="F275" s="261" t="s">
        <v>603</v>
      </c>
      <c r="G275" s="262" t="s">
        <v>604</v>
      </c>
      <c r="H275" s="263">
        <v>12</v>
      </c>
      <c r="I275" s="264"/>
      <c r="J275" s="265">
        <f>ROUND(I275*H275,2)</f>
        <v>0</v>
      </c>
      <c r="K275" s="261" t="s">
        <v>146</v>
      </c>
      <c r="L275" s="44"/>
      <c r="M275" s="266" t="s">
        <v>1</v>
      </c>
      <c r="N275" s="267" t="s">
        <v>44</v>
      </c>
      <c r="O275" s="91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0" t="s">
        <v>605</v>
      </c>
      <c r="AT275" s="230" t="s">
        <v>155</v>
      </c>
      <c r="AU275" s="230" t="s">
        <v>89</v>
      </c>
      <c r="AY275" s="17" t="s">
        <v>140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7" t="s">
        <v>87</v>
      </c>
      <c r="BK275" s="231">
        <f>ROUND(I275*H275,2)</f>
        <v>0</v>
      </c>
      <c r="BL275" s="17" t="s">
        <v>605</v>
      </c>
      <c r="BM275" s="230" t="s">
        <v>1785</v>
      </c>
    </row>
    <row r="276" s="2" customFormat="1">
      <c r="A276" s="38"/>
      <c r="B276" s="39"/>
      <c r="C276" s="40"/>
      <c r="D276" s="232" t="s">
        <v>150</v>
      </c>
      <c r="E276" s="40"/>
      <c r="F276" s="233" t="s">
        <v>603</v>
      </c>
      <c r="G276" s="40"/>
      <c r="H276" s="40"/>
      <c r="I276" s="234"/>
      <c r="J276" s="40"/>
      <c r="K276" s="40"/>
      <c r="L276" s="44"/>
      <c r="M276" s="281"/>
      <c r="N276" s="282"/>
      <c r="O276" s="283"/>
      <c r="P276" s="283"/>
      <c r="Q276" s="283"/>
      <c r="R276" s="283"/>
      <c r="S276" s="283"/>
      <c r="T276" s="284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150</v>
      </c>
      <c r="AU276" s="17" t="s">
        <v>89</v>
      </c>
    </row>
    <row r="277" s="2" customFormat="1" ht="6.96" customHeight="1">
      <c r="A277" s="38"/>
      <c r="B277" s="66"/>
      <c r="C277" s="67"/>
      <c r="D277" s="67"/>
      <c r="E277" s="67"/>
      <c r="F277" s="67"/>
      <c r="G277" s="67"/>
      <c r="H277" s="67"/>
      <c r="I277" s="67"/>
      <c r="J277" s="67"/>
      <c r="K277" s="67"/>
      <c r="L277" s="44"/>
      <c r="M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</row>
  </sheetData>
  <sheetProtection sheet="1" autoFilter="0" formatColumns="0" formatRows="0" objects="1" scenarios="1" spinCount="100000" saltValue="2peZDpy/O/ERIL/4UHPtaYucpHeYiLwjk6FVFGupDZsNTvshaECvXeMPSfxCTXVwZ4Ha0//gorOVeW9MobYyFg==" hashValue="cmZyGEDvjXVgeWd7u7+DrDmEZl1l+ptMimt1SMZq/Dfyq25cSxhIcwY6EzaFhealzSCUCJj3/CIk1aU/uFBxuA==" algorithmName="SHA-512" password="CC35"/>
  <autoFilter ref="C125:K276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106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Rozšíření parkovacích míst mezi bytovými domy ul. Vinohradská, Litvínov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1786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19. 1. 2021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ROUND((SUM(BE121:BE147)),  2)</f>
        <v>0</v>
      </c>
      <c r="G33" s="38"/>
      <c r="H33" s="38"/>
      <c r="I33" s="155">
        <v>0.20999999999999999</v>
      </c>
      <c r="J33" s="154">
        <f>ROUND(((SUM(BE121:BE147))*I33),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ROUND((SUM(BF121:BF147)),  2)</f>
        <v>0</v>
      </c>
      <c r="G34" s="38"/>
      <c r="H34" s="38"/>
      <c r="I34" s="155">
        <v>0.14999999999999999</v>
      </c>
      <c r="J34" s="154">
        <f>ROUND(((SUM(BF121:BF147))*I34),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ROUND((SUM(BG121:BG147)),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ROUND((SUM(BH121:BH147)),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ROUND((SUM(BI121:BI147)),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Rozšíření parkovacích míst mezi bytovými domy ul. Vinohradská, Litvínov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C - VRN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město Litvínov</v>
      </c>
      <c r="G89" s="40"/>
      <c r="H89" s="40"/>
      <c r="I89" s="32" t="s">
        <v>22</v>
      </c>
      <c r="J89" s="79" t="str">
        <f>IF(J12="","",J12)</f>
        <v>19. 1. 2021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Litvínov, Náměstí Míru 11, 43601 Litvínov</v>
      </c>
      <c r="G91" s="40"/>
      <c r="H91" s="40"/>
      <c r="I91" s="32" t="s">
        <v>31</v>
      </c>
      <c r="J91" s="36" t="str">
        <f>E21</f>
        <v xml:space="preserve">Ing. Ota Vettermann ČKAIT  0402018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110</v>
      </c>
      <c r="D94" s="176"/>
      <c r="E94" s="176"/>
      <c r="F94" s="176"/>
      <c r="G94" s="176"/>
      <c r="H94" s="176"/>
      <c r="I94" s="176"/>
      <c r="J94" s="177" t="s">
        <v>111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112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113</v>
      </c>
    </row>
    <row r="97" s="9" customFormat="1" ht="24.96" customHeight="1">
      <c r="A97" s="9"/>
      <c r="B97" s="179"/>
      <c r="C97" s="180"/>
      <c r="D97" s="181" t="s">
        <v>123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1787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1788</v>
      </c>
      <c r="E99" s="188"/>
      <c r="F99" s="188"/>
      <c r="G99" s="188"/>
      <c r="H99" s="188"/>
      <c r="I99" s="188"/>
      <c r="J99" s="189">
        <f>J130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1789</v>
      </c>
      <c r="E100" s="188"/>
      <c r="F100" s="188"/>
      <c r="G100" s="188"/>
      <c r="H100" s="188"/>
      <c r="I100" s="188"/>
      <c r="J100" s="189">
        <f>J140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1790</v>
      </c>
      <c r="E101" s="188"/>
      <c r="F101" s="188"/>
      <c r="G101" s="188"/>
      <c r="H101" s="188"/>
      <c r="I101" s="188"/>
      <c r="J101" s="189">
        <f>J143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125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Rozšíření parkovacích míst mezi bytovými domy ul. Vinohradská, Litvínov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107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C - VRN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město Litvínov</v>
      </c>
      <c r="G115" s="40"/>
      <c r="H115" s="40"/>
      <c r="I115" s="32" t="s">
        <v>22</v>
      </c>
      <c r="J115" s="79" t="str">
        <f>IF(J12="","",J12)</f>
        <v>19. 1. 2021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24</v>
      </c>
      <c r="D117" s="40"/>
      <c r="E117" s="40"/>
      <c r="F117" s="27" t="str">
        <f>E15</f>
        <v>Město Litvínov, Náměstí Míru 11, 43601 Litvínov</v>
      </c>
      <c r="G117" s="40"/>
      <c r="H117" s="40"/>
      <c r="I117" s="32" t="s">
        <v>31</v>
      </c>
      <c r="J117" s="36" t="str">
        <f>E21</f>
        <v xml:space="preserve">Ing. Ota Vettermann ČKAIT  0402018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29</v>
      </c>
      <c r="D118" s="40"/>
      <c r="E118" s="40"/>
      <c r="F118" s="27" t="str">
        <f>IF(E18="","",E18)</f>
        <v>Vyplň údaj</v>
      </c>
      <c r="G118" s="40"/>
      <c r="H118" s="40"/>
      <c r="I118" s="32" t="s">
        <v>34</v>
      </c>
      <c r="J118" s="36" t="str">
        <f>E24</f>
        <v>MESSOR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126</v>
      </c>
      <c r="D120" s="194" t="s">
        <v>64</v>
      </c>
      <c r="E120" s="194" t="s">
        <v>60</v>
      </c>
      <c r="F120" s="194" t="s">
        <v>61</v>
      </c>
      <c r="G120" s="194" t="s">
        <v>127</v>
      </c>
      <c r="H120" s="194" t="s">
        <v>128</v>
      </c>
      <c r="I120" s="194" t="s">
        <v>129</v>
      </c>
      <c r="J120" s="194" t="s">
        <v>111</v>
      </c>
      <c r="K120" s="195" t="s">
        <v>130</v>
      </c>
      <c r="L120" s="196"/>
      <c r="M120" s="100" t="s">
        <v>1</v>
      </c>
      <c r="N120" s="101" t="s">
        <v>43</v>
      </c>
      <c r="O120" s="101" t="s">
        <v>131</v>
      </c>
      <c r="P120" s="101" t="s">
        <v>132</v>
      </c>
      <c r="Q120" s="101" t="s">
        <v>133</v>
      </c>
      <c r="R120" s="101" t="s">
        <v>134</v>
      </c>
      <c r="S120" s="101" t="s">
        <v>135</v>
      </c>
      <c r="T120" s="102" t="s">
        <v>136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137</v>
      </c>
      <c r="D121" s="40"/>
      <c r="E121" s="40"/>
      <c r="F121" s="40"/>
      <c r="G121" s="40"/>
      <c r="H121" s="40"/>
      <c r="I121" s="40"/>
      <c r="J121" s="197">
        <f>BK121</f>
        <v>0</v>
      </c>
      <c r="K121" s="40"/>
      <c r="L121" s="44"/>
      <c r="M121" s="103"/>
      <c r="N121" s="198"/>
      <c r="O121" s="104"/>
      <c r="P121" s="199">
        <f>P122</f>
        <v>0</v>
      </c>
      <c r="Q121" s="104"/>
      <c r="R121" s="199">
        <f>R122</f>
        <v>0</v>
      </c>
      <c r="S121" s="104"/>
      <c r="T121" s="200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78</v>
      </c>
      <c r="AU121" s="17" t="s">
        <v>113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78</v>
      </c>
      <c r="E122" s="205" t="s">
        <v>104</v>
      </c>
      <c r="F122" s="205" t="s">
        <v>598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P123+P130+P140+P143</f>
        <v>0</v>
      </c>
      <c r="Q122" s="210"/>
      <c r="R122" s="211">
        <f>R123+R130+R140+R143</f>
        <v>0</v>
      </c>
      <c r="S122" s="210"/>
      <c r="T122" s="212">
        <f>T123+T130+T140+T143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174</v>
      </c>
      <c r="AT122" s="214" t="s">
        <v>78</v>
      </c>
      <c r="AU122" s="214" t="s">
        <v>79</v>
      </c>
      <c r="AY122" s="213" t="s">
        <v>140</v>
      </c>
      <c r="BK122" s="215">
        <f>BK123+BK130+BK140+BK143</f>
        <v>0</v>
      </c>
    </row>
    <row r="123" s="12" customFormat="1" ht="22.8" customHeight="1">
      <c r="A123" s="12"/>
      <c r="B123" s="202"/>
      <c r="C123" s="203"/>
      <c r="D123" s="204" t="s">
        <v>78</v>
      </c>
      <c r="E123" s="216" t="s">
        <v>1791</v>
      </c>
      <c r="F123" s="216" t="s">
        <v>1792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SUM(P124:P129)</f>
        <v>0</v>
      </c>
      <c r="Q123" s="210"/>
      <c r="R123" s="211">
        <f>SUM(R124:R129)</f>
        <v>0</v>
      </c>
      <c r="S123" s="210"/>
      <c r="T123" s="212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174</v>
      </c>
      <c r="AT123" s="214" t="s">
        <v>78</v>
      </c>
      <c r="AU123" s="214" t="s">
        <v>87</v>
      </c>
      <c r="AY123" s="213" t="s">
        <v>140</v>
      </c>
      <c r="BK123" s="215">
        <f>SUM(BK124:BK129)</f>
        <v>0</v>
      </c>
    </row>
    <row r="124" s="2" customFormat="1" ht="16.5" customHeight="1">
      <c r="A124" s="38"/>
      <c r="B124" s="39"/>
      <c r="C124" s="259" t="s">
        <v>87</v>
      </c>
      <c r="D124" s="259" t="s">
        <v>155</v>
      </c>
      <c r="E124" s="260" t="s">
        <v>1793</v>
      </c>
      <c r="F124" s="261" t="s">
        <v>1794</v>
      </c>
      <c r="G124" s="262" t="s">
        <v>1663</v>
      </c>
      <c r="H124" s="263">
        <v>1</v>
      </c>
      <c r="I124" s="264"/>
      <c r="J124" s="265">
        <f>ROUND(I124*H124,2)</f>
        <v>0</v>
      </c>
      <c r="K124" s="261" t="s">
        <v>146</v>
      </c>
      <c r="L124" s="44"/>
      <c r="M124" s="266" t="s">
        <v>1</v>
      </c>
      <c r="N124" s="267" t="s">
        <v>44</v>
      </c>
      <c r="O124" s="91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0" t="s">
        <v>605</v>
      </c>
      <c r="AT124" s="230" t="s">
        <v>155</v>
      </c>
      <c r="AU124" s="230" t="s">
        <v>89</v>
      </c>
      <c r="AY124" s="17" t="s">
        <v>140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7" t="s">
        <v>87</v>
      </c>
      <c r="BK124" s="231">
        <f>ROUND(I124*H124,2)</f>
        <v>0</v>
      </c>
      <c r="BL124" s="17" t="s">
        <v>605</v>
      </c>
      <c r="BM124" s="230" t="s">
        <v>1795</v>
      </c>
    </row>
    <row r="125" s="2" customFormat="1">
      <c r="A125" s="38"/>
      <c r="B125" s="39"/>
      <c r="C125" s="40"/>
      <c r="D125" s="232" t="s">
        <v>150</v>
      </c>
      <c r="E125" s="40"/>
      <c r="F125" s="233" t="s">
        <v>1794</v>
      </c>
      <c r="G125" s="40"/>
      <c r="H125" s="40"/>
      <c r="I125" s="234"/>
      <c r="J125" s="40"/>
      <c r="K125" s="40"/>
      <c r="L125" s="44"/>
      <c r="M125" s="235"/>
      <c r="N125" s="236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150</v>
      </c>
      <c r="AU125" s="17" t="s">
        <v>89</v>
      </c>
    </row>
    <row r="126" s="2" customFormat="1" ht="16.5" customHeight="1">
      <c r="A126" s="38"/>
      <c r="B126" s="39"/>
      <c r="C126" s="259" t="s">
        <v>89</v>
      </c>
      <c r="D126" s="259" t="s">
        <v>155</v>
      </c>
      <c r="E126" s="260" t="s">
        <v>1796</v>
      </c>
      <c r="F126" s="261" t="s">
        <v>1797</v>
      </c>
      <c r="G126" s="262" t="s">
        <v>1663</v>
      </c>
      <c r="H126" s="263">
        <v>1</v>
      </c>
      <c r="I126" s="264"/>
      <c r="J126" s="265">
        <f>ROUND(I126*H126,2)</f>
        <v>0</v>
      </c>
      <c r="K126" s="261" t="s">
        <v>146</v>
      </c>
      <c r="L126" s="44"/>
      <c r="M126" s="266" t="s">
        <v>1</v>
      </c>
      <c r="N126" s="267" t="s">
        <v>44</v>
      </c>
      <c r="O126" s="91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0" t="s">
        <v>605</v>
      </c>
      <c r="AT126" s="230" t="s">
        <v>155</v>
      </c>
      <c r="AU126" s="230" t="s">
        <v>89</v>
      </c>
      <c r="AY126" s="17" t="s">
        <v>140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7" t="s">
        <v>87</v>
      </c>
      <c r="BK126" s="231">
        <f>ROUND(I126*H126,2)</f>
        <v>0</v>
      </c>
      <c r="BL126" s="17" t="s">
        <v>605</v>
      </c>
      <c r="BM126" s="230" t="s">
        <v>1798</v>
      </c>
    </row>
    <row r="127" s="2" customFormat="1">
      <c r="A127" s="38"/>
      <c r="B127" s="39"/>
      <c r="C127" s="40"/>
      <c r="D127" s="232" t="s">
        <v>150</v>
      </c>
      <c r="E127" s="40"/>
      <c r="F127" s="233" t="s">
        <v>1797</v>
      </c>
      <c r="G127" s="40"/>
      <c r="H127" s="40"/>
      <c r="I127" s="234"/>
      <c r="J127" s="40"/>
      <c r="K127" s="40"/>
      <c r="L127" s="44"/>
      <c r="M127" s="235"/>
      <c r="N127" s="236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150</v>
      </c>
      <c r="AU127" s="17" t="s">
        <v>89</v>
      </c>
    </row>
    <row r="128" s="2" customFormat="1" ht="16.5" customHeight="1">
      <c r="A128" s="38"/>
      <c r="B128" s="39"/>
      <c r="C128" s="259" t="s">
        <v>163</v>
      </c>
      <c r="D128" s="259" t="s">
        <v>155</v>
      </c>
      <c r="E128" s="260" t="s">
        <v>1799</v>
      </c>
      <c r="F128" s="261" t="s">
        <v>1800</v>
      </c>
      <c r="G128" s="262" t="s">
        <v>1801</v>
      </c>
      <c r="H128" s="263">
        <v>1</v>
      </c>
      <c r="I128" s="264"/>
      <c r="J128" s="265">
        <f>ROUND(I128*H128,2)</f>
        <v>0</v>
      </c>
      <c r="K128" s="261" t="s">
        <v>146</v>
      </c>
      <c r="L128" s="44"/>
      <c r="M128" s="266" t="s">
        <v>1</v>
      </c>
      <c r="N128" s="267" t="s">
        <v>44</v>
      </c>
      <c r="O128" s="91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0" t="s">
        <v>605</v>
      </c>
      <c r="AT128" s="230" t="s">
        <v>155</v>
      </c>
      <c r="AU128" s="230" t="s">
        <v>89</v>
      </c>
      <c r="AY128" s="17" t="s">
        <v>140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7" t="s">
        <v>87</v>
      </c>
      <c r="BK128" s="231">
        <f>ROUND(I128*H128,2)</f>
        <v>0</v>
      </c>
      <c r="BL128" s="17" t="s">
        <v>605</v>
      </c>
      <c r="BM128" s="230" t="s">
        <v>1802</v>
      </c>
    </row>
    <row r="129" s="2" customFormat="1">
      <c r="A129" s="38"/>
      <c r="B129" s="39"/>
      <c r="C129" s="40"/>
      <c r="D129" s="232" t="s">
        <v>150</v>
      </c>
      <c r="E129" s="40"/>
      <c r="F129" s="233" t="s">
        <v>1800</v>
      </c>
      <c r="G129" s="40"/>
      <c r="H129" s="40"/>
      <c r="I129" s="234"/>
      <c r="J129" s="40"/>
      <c r="K129" s="40"/>
      <c r="L129" s="44"/>
      <c r="M129" s="235"/>
      <c r="N129" s="236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150</v>
      </c>
      <c r="AU129" s="17" t="s">
        <v>89</v>
      </c>
    </row>
    <row r="130" s="12" customFormat="1" ht="22.8" customHeight="1">
      <c r="A130" s="12"/>
      <c r="B130" s="202"/>
      <c r="C130" s="203"/>
      <c r="D130" s="204" t="s">
        <v>78</v>
      </c>
      <c r="E130" s="216" t="s">
        <v>1803</v>
      </c>
      <c r="F130" s="216" t="s">
        <v>1804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SUM(P131:P139)</f>
        <v>0</v>
      </c>
      <c r="Q130" s="210"/>
      <c r="R130" s="211">
        <f>SUM(R131:R139)</f>
        <v>0</v>
      </c>
      <c r="S130" s="210"/>
      <c r="T130" s="212">
        <f>SUM(T131:T139)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174</v>
      </c>
      <c r="AT130" s="214" t="s">
        <v>78</v>
      </c>
      <c r="AU130" s="214" t="s">
        <v>87</v>
      </c>
      <c r="AY130" s="213" t="s">
        <v>140</v>
      </c>
      <c r="BK130" s="215">
        <f>SUM(BK131:BK139)</f>
        <v>0</v>
      </c>
    </row>
    <row r="131" s="2" customFormat="1" ht="16.5" customHeight="1">
      <c r="A131" s="38"/>
      <c r="B131" s="39"/>
      <c r="C131" s="259" t="s">
        <v>148</v>
      </c>
      <c r="D131" s="259" t="s">
        <v>155</v>
      </c>
      <c r="E131" s="260" t="s">
        <v>1805</v>
      </c>
      <c r="F131" s="261" t="s">
        <v>1804</v>
      </c>
      <c r="G131" s="262" t="s">
        <v>1663</v>
      </c>
      <c r="H131" s="263">
        <v>1</v>
      </c>
      <c r="I131" s="264"/>
      <c r="J131" s="265">
        <f>ROUND(I131*H131,2)</f>
        <v>0</v>
      </c>
      <c r="K131" s="261" t="s">
        <v>146</v>
      </c>
      <c r="L131" s="44"/>
      <c r="M131" s="266" t="s">
        <v>1</v>
      </c>
      <c r="N131" s="267" t="s">
        <v>44</v>
      </c>
      <c r="O131" s="91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0" t="s">
        <v>605</v>
      </c>
      <c r="AT131" s="230" t="s">
        <v>155</v>
      </c>
      <c r="AU131" s="230" t="s">
        <v>89</v>
      </c>
      <c r="AY131" s="17" t="s">
        <v>140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7" t="s">
        <v>87</v>
      </c>
      <c r="BK131" s="231">
        <f>ROUND(I131*H131,2)</f>
        <v>0</v>
      </c>
      <c r="BL131" s="17" t="s">
        <v>605</v>
      </c>
      <c r="BM131" s="230" t="s">
        <v>1806</v>
      </c>
    </row>
    <row r="132" s="2" customFormat="1">
      <c r="A132" s="38"/>
      <c r="B132" s="39"/>
      <c r="C132" s="40"/>
      <c r="D132" s="232" t="s">
        <v>150</v>
      </c>
      <c r="E132" s="40"/>
      <c r="F132" s="233" t="s">
        <v>1804</v>
      </c>
      <c r="G132" s="40"/>
      <c r="H132" s="40"/>
      <c r="I132" s="234"/>
      <c r="J132" s="40"/>
      <c r="K132" s="40"/>
      <c r="L132" s="44"/>
      <c r="M132" s="235"/>
      <c r="N132" s="236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150</v>
      </c>
      <c r="AU132" s="17" t="s">
        <v>89</v>
      </c>
    </row>
    <row r="133" s="2" customFormat="1" ht="16.5" customHeight="1">
      <c r="A133" s="38"/>
      <c r="B133" s="39"/>
      <c r="C133" s="259" t="s">
        <v>174</v>
      </c>
      <c r="D133" s="259" t="s">
        <v>155</v>
      </c>
      <c r="E133" s="260" t="s">
        <v>1807</v>
      </c>
      <c r="F133" s="261" t="s">
        <v>1808</v>
      </c>
      <c r="G133" s="262" t="s">
        <v>1663</v>
      </c>
      <c r="H133" s="263">
        <v>1</v>
      </c>
      <c r="I133" s="264"/>
      <c r="J133" s="265">
        <f>ROUND(I133*H133,2)</f>
        <v>0</v>
      </c>
      <c r="K133" s="261" t="s">
        <v>146</v>
      </c>
      <c r="L133" s="44"/>
      <c r="M133" s="266" t="s">
        <v>1</v>
      </c>
      <c r="N133" s="267" t="s">
        <v>44</v>
      </c>
      <c r="O133" s="91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0" t="s">
        <v>605</v>
      </c>
      <c r="AT133" s="230" t="s">
        <v>155</v>
      </c>
      <c r="AU133" s="230" t="s">
        <v>89</v>
      </c>
      <c r="AY133" s="17" t="s">
        <v>140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7" t="s">
        <v>87</v>
      </c>
      <c r="BK133" s="231">
        <f>ROUND(I133*H133,2)</f>
        <v>0</v>
      </c>
      <c r="BL133" s="17" t="s">
        <v>605</v>
      </c>
      <c r="BM133" s="230" t="s">
        <v>1809</v>
      </c>
    </row>
    <row r="134" s="2" customFormat="1">
      <c r="A134" s="38"/>
      <c r="B134" s="39"/>
      <c r="C134" s="40"/>
      <c r="D134" s="232" t="s">
        <v>150</v>
      </c>
      <c r="E134" s="40"/>
      <c r="F134" s="233" t="s">
        <v>1808</v>
      </c>
      <c r="G134" s="40"/>
      <c r="H134" s="40"/>
      <c r="I134" s="234"/>
      <c r="J134" s="40"/>
      <c r="K134" s="40"/>
      <c r="L134" s="44"/>
      <c r="M134" s="235"/>
      <c r="N134" s="236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150</v>
      </c>
      <c r="AU134" s="17" t="s">
        <v>89</v>
      </c>
    </row>
    <row r="135" s="2" customFormat="1" ht="24.15" customHeight="1">
      <c r="A135" s="38"/>
      <c r="B135" s="39"/>
      <c r="C135" s="259" t="s">
        <v>180</v>
      </c>
      <c r="D135" s="259" t="s">
        <v>155</v>
      </c>
      <c r="E135" s="260" t="s">
        <v>1810</v>
      </c>
      <c r="F135" s="261" t="s">
        <v>1811</v>
      </c>
      <c r="G135" s="262" t="s">
        <v>1812</v>
      </c>
      <c r="H135" s="263">
        <v>175</v>
      </c>
      <c r="I135" s="264"/>
      <c r="J135" s="265">
        <f>ROUND(I135*H135,2)</f>
        <v>0</v>
      </c>
      <c r="K135" s="261" t="s">
        <v>146</v>
      </c>
      <c r="L135" s="44"/>
      <c r="M135" s="266" t="s">
        <v>1</v>
      </c>
      <c r="N135" s="267" t="s">
        <v>44</v>
      </c>
      <c r="O135" s="91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0" t="s">
        <v>605</v>
      </c>
      <c r="AT135" s="230" t="s">
        <v>155</v>
      </c>
      <c r="AU135" s="230" t="s">
        <v>89</v>
      </c>
      <c r="AY135" s="17" t="s">
        <v>140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7" t="s">
        <v>87</v>
      </c>
      <c r="BK135" s="231">
        <f>ROUND(I135*H135,2)</f>
        <v>0</v>
      </c>
      <c r="BL135" s="17" t="s">
        <v>605</v>
      </c>
      <c r="BM135" s="230" t="s">
        <v>1813</v>
      </c>
    </row>
    <row r="136" s="2" customFormat="1">
      <c r="A136" s="38"/>
      <c r="B136" s="39"/>
      <c r="C136" s="40"/>
      <c r="D136" s="232" t="s">
        <v>150</v>
      </c>
      <c r="E136" s="40"/>
      <c r="F136" s="233" t="s">
        <v>1811</v>
      </c>
      <c r="G136" s="40"/>
      <c r="H136" s="40"/>
      <c r="I136" s="234"/>
      <c r="J136" s="40"/>
      <c r="K136" s="40"/>
      <c r="L136" s="44"/>
      <c r="M136" s="235"/>
      <c r="N136" s="236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150</v>
      </c>
      <c r="AU136" s="17" t="s">
        <v>89</v>
      </c>
    </row>
    <row r="137" s="13" customFormat="1">
      <c r="A137" s="13"/>
      <c r="B137" s="237"/>
      <c r="C137" s="238"/>
      <c r="D137" s="232" t="s">
        <v>151</v>
      </c>
      <c r="E137" s="239" t="s">
        <v>1</v>
      </c>
      <c r="F137" s="240" t="s">
        <v>1814</v>
      </c>
      <c r="G137" s="238"/>
      <c r="H137" s="241">
        <v>175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151</v>
      </c>
      <c r="AU137" s="247" t="s">
        <v>89</v>
      </c>
      <c r="AV137" s="13" t="s">
        <v>89</v>
      </c>
      <c r="AW137" s="13" t="s">
        <v>33</v>
      </c>
      <c r="AX137" s="13" t="s">
        <v>87</v>
      </c>
      <c r="AY137" s="247" t="s">
        <v>140</v>
      </c>
    </row>
    <row r="138" s="2" customFormat="1" ht="16.5" customHeight="1">
      <c r="A138" s="38"/>
      <c r="B138" s="39"/>
      <c r="C138" s="259" t="s">
        <v>187</v>
      </c>
      <c r="D138" s="259" t="s">
        <v>155</v>
      </c>
      <c r="E138" s="260" t="s">
        <v>1815</v>
      </c>
      <c r="F138" s="261" t="s">
        <v>1816</v>
      </c>
      <c r="G138" s="262" t="s">
        <v>1663</v>
      </c>
      <c r="H138" s="263">
        <v>1</v>
      </c>
      <c r="I138" s="264"/>
      <c r="J138" s="265">
        <f>ROUND(I138*H138,2)</f>
        <v>0</v>
      </c>
      <c r="K138" s="261" t="s">
        <v>146</v>
      </c>
      <c r="L138" s="44"/>
      <c r="M138" s="266" t="s">
        <v>1</v>
      </c>
      <c r="N138" s="267" t="s">
        <v>44</v>
      </c>
      <c r="O138" s="91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0" t="s">
        <v>605</v>
      </c>
      <c r="AT138" s="230" t="s">
        <v>155</v>
      </c>
      <c r="AU138" s="230" t="s">
        <v>89</v>
      </c>
      <c r="AY138" s="17" t="s">
        <v>140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7" t="s">
        <v>87</v>
      </c>
      <c r="BK138" s="231">
        <f>ROUND(I138*H138,2)</f>
        <v>0</v>
      </c>
      <c r="BL138" s="17" t="s">
        <v>605</v>
      </c>
      <c r="BM138" s="230" t="s">
        <v>1817</v>
      </c>
    </row>
    <row r="139" s="2" customFormat="1">
      <c r="A139" s="38"/>
      <c r="B139" s="39"/>
      <c r="C139" s="40"/>
      <c r="D139" s="232" t="s">
        <v>150</v>
      </c>
      <c r="E139" s="40"/>
      <c r="F139" s="233" t="s">
        <v>1816</v>
      </c>
      <c r="G139" s="40"/>
      <c r="H139" s="40"/>
      <c r="I139" s="234"/>
      <c r="J139" s="40"/>
      <c r="K139" s="40"/>
      <c r="L139" s="44"/>
      <c r="M139" s="235"/>
      <c r="N139" s="236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150</v>
      </c>
      <c r="AU139" s="17" t="s">
        <v>89</v>
      </c>
    </row>
    <row r="140" s="12" customFormat="1" ht="22.8" customHeight="1">
      <c r="A140" s="12"/>
      <c r="B140" s="202"/>
      <c r="C140" s="203"/>
      <c r="D140" s="204" t="s">
        <v>78</v>
      </c>
      <c r="E140" s="216" t="s">
        <v>1818</v>
      </c>
      <c r="F140" s="216" t="s">
        <v>1819</v>
      </c>
      <c r="G140" s="203"/>
      <c r="H140" s="203"/>
      <c r="I140" s="206"/>
      <c r="J140" s="217">
        <f>BK140</f>
        <v>0</v>
      </c>
      <c r="K140" s="203"/>
      <c r="L140" s="208"/>
      <c r="M140" s="209"/>
      <c r="N140" s="210"/>
      <c r="O140" s="210"/>
      <c r="P140" s="211">
        <f>SUM(P141:P142)</f>
        <v>0</v>
      </c>
      <c r="Q140" s="210"/>
      <c r="R140" s="211">
        <f>SUM(R141:R142)</f>
        <v>0</v>
      </c>
      <c r="S140" s="210"/>
      <c r="T140" s="212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174</v>
      </c>
      <c r="AT140" s="214" t="s">
        <v>78</v>
      </c>
      <c r="AU140" s="214" t="s">
        <v>87</v>
      </c>
      <c r="AY140" s="213" t="s">
        <v>140</v>
      </c>
      <c r="BK140" s="215">
        <f>SUM(BK141:BK142)</f>
        <v>0</v>
      </c>
    </row>
    <row r="141" s="2" customFormat="1" ht="16.5" customHeight="1">
      <c r="A141" s="38"/>
      <c r="B141" s="39"/>
      <c r="C141" s="259" t="s">
        <v>147</v>
      </c>
      <c r="D141" s="259" t="s">
        <v>155</v>
      </c>
      <c r="E141" s="260" t="s">
        <v>1820</v>
      </c>
      <c r="F141" s="261" t="s">
        <v>1819</v>
      </c>
      <c r="G141" s="262" t="s">
        <v>1663</v>
      </c>
      <c r="H141" s="263">
        <v>1</v>
      </c>
      <c r="I141" s="264"/>
      <c r="J141" s="265">
        <f>ROUND(I141*H141,2)</f>
        <v>0</v>
      </c>
      <c r="K141" s="261" t="s">
        <v>146</v>
      </c>
      <c r="L141" s="44"/>
      <c r="M141" s="266" t="s">
        <v>1</v>
      </c>
      <c r="N141" s="267" t="s">
        <v>44</v>
      </c>
      <c r="O141" s="91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0" t="s">
        <v>605</v>
      </c>
      <c r="AT141" s="230" t="s">
        <v>155</v>
      </c>
      <c r="AU141" s="230" t="s">
        <v>89</v>
      </c>
      <c r="AY141" s="17" t="s">
        <v>140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7" t="s">
        <v>87</v>
      </c>
      <c r="BK141" s="231">
        <f>ROUND(I141*H141,2)</f>
        <v>0</v>
      </c>
      <c r="BL141" s="17" t="s">
        <v>605</v>
      </c>
      <c r="BM141" s="230" t="s">
        <v>1821</v>
      </c>
    </row>
    <row r="142" s="2" customFormat="1">
      <c r="A142" s="38"/>
      <c r="B142" s="39"/>
      <c r="C142" s="40"/>
      <c r="D142" s="232" t="s">
        <v>150</v>
      </c>
      <c r="E142" s="40"/>
      <c r="F142" s="233" t="s">
        <v>1819</v>
      </c>
      <c r="G142" s="40"/>
      <c r="H142" s="40"/>
      <c r="I142" s="234"/>
      <c r="J142" s="40"/>
      <c r="K142" s="40"/>
      <c r="L142" s="44"/>
      <c r="M142" s="235"/>
      <c r="N142" s="236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150</v>
      </c>
      <c r="AU142" s="17" t="s">
        <v>89</v>
      </c>
    </row>
    <row r="143" s="12" customFormat="1" ht="22.8" customHeight="1">
      <c r="A143" s="12"/>
      <c r="B143" s="202"/>
      <c r="C143" s="203"/>
      <c r="D143" s="204" t="s">
        <v>78</v>
      </c>
      <c r="E143" s="216" t="s">
        <v>1822</v>
      </c>
      <c r="F143" s="216" t="s">
        <v>1823</v>
      </c>
      <c r="G143" s="203"/>
      <c r="H143" s="203"/>
      <c r="I143" s="206"/>
      <c r="J143" s="217">
        <f>BK143</f>
        <v>0</v>
      </c>
      <c r="K143" s="203"/>
      <c r="L143" s="208"/>
      <c r="M143" s="209"/>
      <c r="N143" s="210"/>
      <c r="O143" s="210"/>
      <c r="P143" s="211">
        <f>SUM(P144:P147)</f>
        <v>0</v>
      </c>
      <c r="Q143" s="210"/>
      <c r="R143" s="211">
        <f>SUM(R144:R147)</f>
        <v>0</v>
      </c>
      <c r="S143" s="210"/>
      <c r="T143" s="212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3" t="s">
        <v>174</v>
      </c>
      <c r="AT143" s="214" t="s">
        <v>78</v>
      </c>
      <c r="AU143" s="214" t="s">
        <v>87</v>
      </c>
      <c r="AY143" s="213" t="s">
        <v>140</v>
      </c>
      <c r="BK143" s="215">
        <f>SUM(BK144:BK147)</f>
        <v>0</v>
      </c>
    </row>
    <row r="144" s="2" customFormat="1" ht="16.5" customHeight="1">
      <c r="A144" s="38"/>
      <c r="B144" s="39"/>
      <c r="C144" s="259" t="s">
        <v>201</v>
      </c>
      <c r="D144" s="259" t="s">
        <v>155</v>
      </c>
      <c r="E144" s="260" t="s">
        <v>1824</v>
      </c>
      <c r="F144" s="261" t="s">
        <v>1823</v>
      </c>
      <c r="G144" s="262" t="s">
        <v>1663</v>
      </c>
      <c r="H144" s="263">
        <v>1</v>
      </c>
      <c r="I144" s="264"/>
      <c r="J144" s="265">
        <f>ROUND(I144*H144,2)</f>
        <v>0</v>
      </c>
      <c r="K144" s="261" t="s">
        <v>146</v>
      </c>
      <c r="L144" s="44"/>
      <c r="M144" s="266" t="s">
        <v>1</v>
      </c>
      <c r="N144" s="267" t="s">
        <v>44</v>
      </c>
      <c r="O144" s="91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0" t="s">
        <v>605</v>
      </c>
      <c r="AT144" s="230" t="s">
        <v>155</v>
      </c>
      <c r="AU144" s="230" t="s">
        <v>89</v>
      </c>
      <c r="AY144" s="17" t="s">
        <v>140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7" t="s">
        <v>87</v>
      </c>
      <c r="BK144" s="231">
        <f>ROUND(I144*H144,2)</f>
        <v>0</v>
      </c>
      <c r="BL144" s="17" t="s">
        <v>605</v>
      </c>
      <c r="BM144" s="230" t="s">
        <v>1825</v>
      </c>
    </row>
    <row r="145" s="2" customFormat="1">
      <c r="A145" s="38"/>
      <c r="B145" s="39"/>
      <c r="C145" s="40"/>
      <c r="D145" s="232" t="s">
        <v>150</v>
      </c>
      <c r="E145" s="40"/>
      <c r="F145" s="233" t="s">
        <v>1823</v>
      </c>
      <c r="G145" s="40"/>
      <c r="H145" s="40"/>
      <c r="I145" s="234"/>
      <c r="J145" s="40"/>
      <c r="K145" s="40"/>
      <c r="L145" s="44"/>
      <c r="M145" s="235"/>
      <c r="N145" s="236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150</v>
      </c>
      <c r="AU145" s="17" t="s">
        <v>89</v>
      </c>
    </row>
    <row r="146" s="2" customFormat="1" ht="16.5" customHeight="1">
      <c r="A146" s="38"/>
      <c r="B146" s="39"/>
      <c r="C146" s="259" t="s">
        <v>211</v>
      </c>
      <c r="D146" s="259" t="s">
        <v>155</v>
      </c>
      <c r="E146" s="260" t="s">
        <v>1826</v>
      </c>
      <c r="F146" s="261" t="s">
        <v>1827</v>
      </c>
      <c r="G146" s="262" t="s">
        <v>1663</v>
      </c>
      <c r="H146" s="263">
        <v>1</v>
      </c>
      <c r="I146" s="264"/>
      <c r="J146" s="265">
        <f>ROUND(I146*H146,2)</f>
        <v>0</v>
      </c>
      <c r="K146" s="261" t="s">
        <v>146</v>
      </c>
      <c r="L146" s="44"/>
      <c r="M146" s="266" t="s">
        <v>1</v>
      </c>
      <c r="N146" s="267" t="s">
        <v>44</v>
      </c>
      <c r="O146" s="91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0" t="s">
        <v>605</v>
      </c>
      <c r="AT146" s="230" t="s">
        <v>155</v>
      </c>
      <c r="AU146" s="230" t="s">
        <v>89</v>
      </c>
      <c r="AY146" s="17" t="s">
        <v>140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7" t="s">
        <v>87</v>
      </c>
      <c r="BK146" s="231">
        <f>ROUND(I146*H146,2)</f>
        <v>0</v>
      </c>
      <c r="BL146" s="17" t="s">
        <v>605</v>
      </c>
      <c r="BM146" s="230" t="s">
        <v>1828</v>
      </c>
    </row>
    <row r="147" s="2" customFormat="1">
      <c r="A147" s="38"/>
      <c r="B147" s="39"/>
      <c r="C147" s="40"/>
      <c r="D147" s="232" t="s">
        <v>150</v>
      </c>
      <c r="E147" s="40"/>
      <c r="F147" s="233" t="s">
        <v>1827</v>
      </c>
      <c r="G147" s="40"/>
      <c r="H147" s="40"/>
      <c r="I147" s="234"/>
      <c r="J147" s="40"/>
      <c r="K147" s="40"/>
      <c r="L147" s="44"/>
      <c r="M147" s="281"/>
      <c r="N147" s="282"/>
      <c r="O147" s="283"/>
      <c r="P147" s="283"/>
      <c r="Q147" s="283"/>
      <c r="R147" s="283"/>
      <c r="S147" s="283"/>
      <c r="T147" s="284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150</v>
      </c>
      <c r="AU147" s="17" t="s">
        <v>89</v>
      </c>
    </row>
    <row r="148" s="2" customFormat="1" ht="6.96" customHeight="1">
      <c r="A148" s="38"/>
      <c r="B148" s="66"/>
      <c r="C148" s="67"/>
      <c r="D148" s="67"/>
      <c r="E148" s="67"/>
      <c r="F148" s="67"/>
      <c r="G148" s="67"/>
      <c r="H148" s="67"/>
      <c r="I148" s="67"/>
      <c r="J148" s="67"/>
      <c r="K148" s="67"/>
      <c r="L148" s="44"/>
      <c r="M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</sheetData>
  <sheetProtection sheet="1" autoFilter="0" formatColumns="0" formatRows="0" objects="1" scenarios="1" spinCount="100000" saltValue="ICLwDSV5xRb7YEUJfl7Yj0s/p9JV9TOzX4KDpgeataiwav8QAZu9WpjwjWM+o617xFxQgeQywLnx80qXKOnCdA==" hashValue="kt8p2nLRPMrpCoYYug57NXeO0D2jnBI2IIoiTZkj3YBNbaf0+uJyKAkAlfA2DU0dPAYC7OhzjFI38Kxd4Od40w==" algorithmName="SHA-512" password="CC35"/>
  <autoFilter ref="C120:K14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DESKTOP-JJA4DNO\MESSOR COMPANY</dc:creator>
  <cp:lastModifiedBy>DESKTOP-JJA4DNO\MESSOR COMPANY</cp:lastModifiedBy>
  <dcterms:created xsi:type="dcterms:W3CDTF">2021-01-29T11:24:01Z</dcterms:created>
  <dcterms:modified xsi:type="dcterms:W3CDTF">2021-01-29T11:24:27Z</dcterms:modified>
</cp:coreProperties>
</file>