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mona.kohoutkova\Desktop\"/>
    </mc:Choice>
  </mc:AlternateContent>
  <bookViews>
    <workbookView xWindow="-120" yWindow="-120" windowWidth="29040" windowHeight="15840"/>
  </bookViews>
  <sheets>
    <sheet name="Rekapitulace stavby" sheetId="1" r:id="rId1"/>
    <sheet name="Oprava parkov..." sheetId="2" r:id="rId2"/>
  </sheets>
  <definedNames>
    <definedName name="_xlnm._FilterDatabase" localSheetId="1" hidden="1">'Oprava parkov...'!$C$119:$K$166</definedName>
    <definedName name="_xlnm.Print_Titles" localSheetId="1">'Oprava parkov...'!$119:$119</definedName>
    <definedName name="_xlnm.Print_Titles" localSheetId="0">'Rekapitulace stavby'!$92:$92</definedName>
    <definedName name="_xlnm.Print_Area" localSheetId="1">'Oprava parkov...'!$C$4:$J$76,'Oprava parkov...'!$C$82:$J$103,'Oprava parkov...'!$C$109:$J$166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102" i="2" l="1"/>
  <c r="J100" i="2" s="1"/>
  <c r="J101" i="2"/>
  <c r="J98" i="2"/>
  <c r="L85" i="1"/>
  <c r="E85" i="2"/>
  <c r="J123" i="2"/>
  <c r="J126" i="2"/>
  <c r="J128" i="2"/>
  <c r="J132" i="2"/>
  <c r="J138" i="2"/>
  <c r="J97" i="2" s="1"/>
  <c r="J145" i="2"/>
  <c r="J149" i="2"/>
  <c r="J151" i="2"/>
  <c r="J153" i="2"/>
  <c r="J155" i="2"/>
  <c r="J162" i="2"/>
  <c r="J165" i="2"/>
  <c r="J35" i="2"/>
  <c r="J34" i="2"/>
  <c r="AY95" i="1"/>
  <c r="J33" i="2"/>
  <c r="AX95" i="1"/>
  <c r="BI165" i="2"/>
  <c r="BH165" i="2"/>
  <c r="BG165" i="2"/>
  <c r="BF165" i="2"/>
  <c r="T165" i="2"/>
  <c r="T164" i="2" s="1"/>
  <c r="R165" i="2"/>
  <c r="R164" i="2" s="1"/>
  <c r="P165" i="2"/>
  <c r="P164" i="2" s="1"/>
  <c r="BI162" i="2"/>
  <c r="BH162" i="2"/>
  <c r="BG162" i="2"/>
  <c r="BF162" i="2"/>
  <c r="T162" i="2"/>
  <c r="T161" i="2" s="1"/>
  <c r="R162" i="2"/>
  <c r="R161" i="2"/>
  <c r="R160" i="2" s="1"/>
  <c r="P162" i="2"/>
  <c r="P161" i="2" s="1"/>
  <c r="P160" i="2" s="1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T144" i="2" s="1"/>
  <c r="R145" i="2"/>
  <c r="R144" i="2" s="1"/>
  <c r="P145" i="2"/>
  <c r="P144" i="2" s="1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F114" i="2"/>
  <c r="E112" i="2"/>
  <c r="F87" i="2"/>
  <c r="J22" i="2"/>
  <c r="E22" i="2"/>
  <c r="J117" i="2" s="1"/>
  <c r="J21" i="2"/>
  <c r="J19" i="2"/>
  <c r="E19" i="2"/>
  <c r="J116" i="2" s="1"/>
  <c r="J18" i="2"/>
  <c r="J16" i="2"/>
  <c r="E16" i="2"/>
  <c r="F117" i="2" s="1"/>
  <c r="J15" i="2"/>
  <c r="J13" i="2"/>
  <c r="E13" i="2"/>
  <c r="F116" i="2" s="1"/>
  <c r="J12" i="2"/>
  <c r="J10" i="2"/>
  <c r="L90" i="1"/>
  <c r="AM90" i="1"/>
  <c r="AM89" i="1"/>
  <c r="L89" i="1"/>
  <c r="AM87" i="1"/>
  <c r="L87" i="1"/>
  <c r="L84" i="1"/>
  <c r="BK165" i="2"/>
  <c r="BK149" i="2"/>
  <c r="BK126" i="2"/>
  <c r="AS94" i="1"/>
  <c r="BK155" i="2"/>
  <c r="BK145" i="2"/>
  <c r="BK162" i="2"/>
  <c r="BK153" i="2"/>
  <c r="BK151" i="2"/>
  <c r="BK138" i="2"/>
  <c r="BK132" i="2"/>
  <c r="BK123" i="2"/>
  <c r="BK128" i="2"/>
  <c r="J99" i="2" l="1"/>
  <c r="J120" i="2"/>
  <c r="J94" i="2" s="1"/>
  <c r="J96" i="2"/>
  <c r="T160" i="2"/>
  <c r="BK122" i="2"/>
  <c r="J122" i="2" s="1"/>
  <c r="T122" i="2"/>
  <c r="P131" i="2"/>
  <c r="BK148" i="2"/>
  <c r="J148" i="2" s="1"/>
  <c r="P148" i="2"/>
  <c r="R122" i="2"/>
  <c r="T131" i="2"/>
  <c r="T148" i="2"/>
  <c r="P122" i="2"/>
  <c r="BK131" i="2"/>
  <c r="J131" i="2" s="1"/>
  <c r="R131" i="2"/>
  <c r="R148" i="2"/>
  <c r="F89" i="2"/>
  <c r="J90" i="2"/>
  <c r="BE153" i="2"/>
  <c r="BK164" i="2"/>
  <c r="J164" i="2" s="1"/>
  <c r="J89" i="2"/>
  <c r="BE126" i="2"/>
  <c r="BE128" i="2"/>
  <c r="BE138" i="2"/>
  <c r="BE145" i="2"/>
  <c r="BE165" i="2"/>
  <c r="BK144" i="2"/>
  <c r="J144" i="2" s="1"/>
  <c r="J87" i="2"/>
  <c r="F90" i="2"/>
  <c r="BE132" i="2"/>
  <c r="BE149" i="2"/>
  <c r="BE151" i="2"/>
  <c r="BE155" i="2"/>
  <c r="BE162" i="2"/>
  <c r="BK161" i="2"/>
  <c r="J161" i="2" s="1"/>
  <c r="BE123" i="2"/>
  <c r="AW95" i="1"/>
  <c r="F33" i="2"/>
  <c r="BB95" i="1" s="1"/>
  <c r="BB94" i="1" s="1"/>
  <c r="W31" i="1" s="1"/>
  <c r="AK31" i="1" s="1"/>
  <c r="F34" i="2"/>
  <c r="BC95" i="1" s="1"/>
  <c r="BC94" i="1" s="1"/>
  <c r="AY94" i="1" s="1"/>
  <c r="F35" i="2"/>
  <c r="BD95" i="1" s="1"/>
  <c r="BD94" i="1" s="1"/>
  <c r="W33" i="1" s="1"/>
  <c r="AK33" i="1" s="1"/>
  <c r="F32" i="2"/>
  <c r="BA95" i="1" s="1"/>
  <c r="BA94" i="1" s="1"/>
  <c r="P121" i="2" l="1"/>
  <c r="P120" i="2" s="1"/>
  <c r="AU95" i="1" s="1"/>
  <c r="AU94" i="1" s="1"/>
  <c r="R121" i="2"/>
  <c r="R120" i="2" s="1"/>
  <c r="T121" i="2"/>
  <c r="T120" i="2" s="1"/>
  <c r="BK160" i="2"/>
  <c r="J160" i="2" s="1"/>
  <c r="BK121" i="2"/>
  <c r="AW94" i="1"/>
  <c r="W32" i="1"/>
  <c r="AK32" i="1" s="1"/>
  <c r="F31" i="2"/>
  <c r="AZ95" i="1" s="1"/>
  <c r="AX94" i="1"/>
  <c r="AV95" i="1"/>
  <c r="AT95" i="1" s="1"/>
  <c r="AZ94" i="1" l="1"/>
  <c r="AV94" i="1" s="1"/>
  <c r="AT94" i="1" s="1"/>
  <c r="BK120" i="2"/>
  <c r="W29" i="1" l="1"/>
  <c r="AK29" i="1"/>
  <c r="J28" i="2"/>
  <c r="J37" i="2" s="1"/>
  <c r="AK26" i="1" l="1"/>
  <c r="W30" i="1"/>
  <c r="AK30" i="1" s="1"/>
  <c r="AK37" i="1" l="1"/>
  <c r="AK35" i="1"/>
  <c r="AN94" i="1" s="1"/>
  <c r="AG94" i="1"/>
</calcChain>
</file>

<file path=xl/sharedStrings.xml><?xml version="1.0" encoding="utf-8"?>
<sst xmlns="http://schemas.openxmlformats.org/spreadsheetml/2006/main" count="642" uniqueCount="196">
  <si>
    <t>Export Komplet</t>
  </si>
  <si>
    <t/>
  </si>
  <si>
    <t>2.0</t>
  </si>
  <si>
    <t>ZAMOK</t>
  </si>
  <si>
    <t>False</t>
  </si>
  <si>
    <t>{5ce4c47f-4ec4-46bd-a1f9-cfb379fe72e5}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</si>
  <si>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</si>
  <si>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</si>
  <si>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</si>
  <si>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</si>
  <si>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</si>
  <si>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</si>
  <si>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</si>
  <si>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20200825P</t>
  </si>
  <si>
    <t>Stavba:</t>
  </si>
  <si>
    <t>Oprava parkoviště u Zimního stadionu, Litvínov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</si>
  <si>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</si>
  <si>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</si>
  <si>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</si>
  <si>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</si>
  <si>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</si>
  <si>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</si>
  <si>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</si>
  <si>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</si>
  <si>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</si>
  <si>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</si>
  <si>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</si>
  <si>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</si>
  <si>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</si>
  <si>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</si>
  <si>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</si>
  <si>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</si>
  <si>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</si>
  <si>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</si>
  <si>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</si>
  <si>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</si>
  <si>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</si>
  <si>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</si>
  <si>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</si>
  <si>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</si>
  <si>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</si>
  <si>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</si>
  <si>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</si>
  <si>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</si>
  <si>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</si>
  <si>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</si>
  <si>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</si>
  <si>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</si>
  <si>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</si>
  <si>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</si>
  <si>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</si>
  <si>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</si>
  <si>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</si>
  <si>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</si>
  <si>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</si>
  <si>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</si>
  <si>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</si>
  <si>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</si>
  <si>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</si>
  <si>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</si>
  <si>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</si>
  <si>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</si>
  <si>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</si>
  <si>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</si>
  <si>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</si>
  <si>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</si>
  <si>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</si>
  <si>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</si>
  <si>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</si>
  <si>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</si>
  <si>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</si>
  <si>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</si>
  <si>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</si>
  <si>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</si>
  <si>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</si>
  <si>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</si>
  <si>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</si>
  <si>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</si>
  <si>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</si>
  <si>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</si>
  <si>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</si>
  <si>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</si>
  <si>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</si>
  <si>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</si>
  <si>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</si>
  <si>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</si>
  <si>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</si>
  <si>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</si>
  <si>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</si>
  <si>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</si>
  <si>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</si>
  <si>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</si>
  <si>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</si>
  <si>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</si>
  <si>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</si>
  <si>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</si>
  <si>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</si>
  <si>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</si>
  <si>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</si>
  <si>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</si>
  <si>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</si>
  <si>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</si>
  <si>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</si>
  <si>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</si>
  <si>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</si>
  <si>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</si>
  <si>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</si>
  <si>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</si>
  <si>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</si>
  <si>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113154253</t>
  </si>
  <si>
    <t>Frézování živičného krytu tl 50 mm pruh š 1 m pl do 1000 m2 s překážkami v trase</t>
  </si>
  <si>
    <t>m2</t>
  </si>
  <si>
    <t>4</t>
  </si>
  <si>
    <t>2076595860</t>
  </si>
  <si>
    <t>PP</t>
  </si>
  <si>
    <t>Frézování živičného podkladu nebo krytu  s naložením na dopravní prostředek plochy přes 500 do 1 000 m2 s překážkami v trase pruhu šířky do 1 m, tloušťky vrstvy 50 mm</t>
  </si>
  <si>
    <t>VV</t>
  </si>
  <si>
    <t>1376,30-98,33-5,6-83,4</t>
  </si>
  <si>
    <t>113154254</t>
  </si>
  <si>
    <t>Frézování živičného krytu tl 70 mm pruh š 1 m pl do 1000 m2 s překážkami v trase</t>
  </si>
  <si>
    <t>2015825179</t>
  </si>
  <si>
    <t>Frézování živičného podkladu nebo krytu  s naložením na dopravní prostředek plochy přes 500 do 1 000 m2 s překážkami v trase pruhu šířky do 1 m, tloušťky vrstvy 100 mm</t>
  </si>
  <si>
    <t>3</t>
  </si>
  <si>
    <t>113155253</t>
  </si>
  <si>
    <t>Frézování betonového krytu tl 50 mm pruh š 1 m pl do 1000 m2 s překážkami v trase</t>
  </si>
  <si>
    <t>-478311206</t>
  </si>
  <si>
    <t>Frézování betonového podkladu nebo krytu  s naložením na dopravní prostředek plochy přes 500 do 1 000 m2 s překážkami v trase pruhu šířky do 1 m, tloušťky vrstvy 50 mm</t>
  </si>
  <si>
    <t>5,6+83,4</t>
  </si>
  <si>
    <t>5</t>
  </si>
  <si>
    <t>Komunikace pozemní</t>
  </si>
  <si>
    <t>573231108</t>
  </si>
  <si>
    <t>Postřik živičný spojovací ze silniční emulze v množství 0,50 kg/m2</t>
  </si>
  <si>
    <t>-621275578</t>
  </si>
  <si>
    <t>Postřik spojovací PS bez posypu kamenivem ze silniční emulze, v množství 0,50 kg/m2</t>
  </si>
  <si>
    <t>1188,97</t>
  </si>
  <si>
    <t>98,33</t>
  </si>
  <si>
    <t>89</t>
  </si>
  <si>
    <t>Součet</t>
  </si>
  <si>
    <t>6</t>
  </si>
  <si>
    <t>577144211</t>
  </si>
  <si>
    <t>Asfaltový beton vrstva obrusná ACO 11 (ABS) tř. II tl 50 mm š do 3 m z nemodifikovaného asfaltu</t>
  </si>
  <si>
    <t>1346073069</t>
  </si>
  <si>
    <t>Asfaltový beton vrstva obrusná ACO 11 (ABS)  s rozprostřením a se zhutněním z nemodifikovaného asfaltu v pruhu šířky do 3 m tř. II, po zhutnění tl. 50 mm</t>
  </si>
  <si>
    <t>9</t>
  </si>
  <si>
    <t>Ostatní konstrukce a práce, bourání</t>
  </si>
  <si>
    <t>919735111</t>
  </si>
  <si>
    <t>Řezání stávajícího živičného krytu hl do 50 mm</t>
  </si>
  <si>
    <t>m</t>
  </si>
  <si>
    <t>-1914108799</t>
  </si>
  <si>
    <t>Řezání stávajícího živičného krytu nebo podkladu  hloubky do 50 mm</t>
  </si>
  <si>
    <t>6,4+4,43</t>
  </si>
  <si>
    <t>997</t>
  </si>
  <si>
    <t>Přesun sutě</t>
  </si>
  <si>
    <t>7</t>
  </si>
  <si>
    <t>997221551</t>
  </si>
  <si>
    <t>Vodorovná doprava suti ze sypkých materiálů do 1 km</t>
  </si>
  <si>
    <t>t</t>
  </si>
  <si>
    <t>1441629806</t>
  </si>
  <si>
    <t>Vodorovná doprava suti  bez naložení, ale se složením a s hrubým urovnáním ze sypkých materiálů, na vzdálenost do 1 km</t>
  </si>
  <si>
    <t>8</t>
  </si>
  <si>
    <t>997221559</t>
  </si>
  <si>
    <t>Příplatek ZKD 1 km u vodorovné dopravy suti ze sypkých materiálů</t>
  </si>
  <si>
    <t>-2099776390</t>
  </si>
  <si>
    <t>Vodorovná doprava suti  bez naložení, ale se složením a s hrubým urovnáním Příplatek k ceně za každý další i započatý 1 km přes 1 km</t>
  </si>
  <si>
    <t>10</t>
  </si>
  <si>
    <t>997221861</t>
  </si>
  <si>
    <t>Poplatek za uložení stavebního odpadu na recyklační skládce (skládkovné) z prostého betonu pod kódem 17 01 01</t>
  </si>
  <si>
    <t>233517706</t>
  </si>
  <si>
    <t>Poplatek za uložení stavebního odpadu na recyklační skládce (skládkovné) z prostého betonu zatříděného do Katalogu odpadů pod kódem 17 01 01</t>
  </si>
  <si>
    <t>997221875</t>
  </si>
  <si>
    <t>Poplatek za uložení stavebního odpadu na recyklační skládce (skládkovné) asfaltového bez obsahu dehtu zatříděného do Katalogu odpadů pod kódem 17 03 02</t>
  </si>
  <si>
    <t>-1262864187</t>
  </si>
  <si>
    <t>136,385</t>
  </si>
  <si>
    <t>22,616</t>
  </si>
  <si>
    <t>VRN</t>
  </si>
  <si>
    <t>Vedlejší rozpočtové náklady</t>
  </si>
  <si>
    <t>VRN1</t>
  </si>
  <si>
    <t>Průzkumné, geodetické a projektové práce</t>
  </si>
  <si>
    <t>12</t>
  </si>
  <si>
    <t>012103000</t>
  </si>
  <si>
    <t>Geodetické práce před výstavbou</t>
  </si>
  <si>
    <t>kpl</t>
  </si>
  <si>
    <t>1024</t>
  </si>
  <si>
    <t>-1668495948</t>
  </si>
  <si>
    <t>VRN7</t>
  </si>
  <si>
    <t>Provozní vlivy</t>
  </si>
  <si>
    <t>11</t>
  </si>
  <si>
    <t>072103011</t>
  </si>
  <si>
    <t>Zajištění DZ komunikace</t>
  </si>
  <si>
    <t>58837274</t>
  </si>
  <si>
    <t>Zajištění DIO komunikace II. a III. třídy - jednoduché el. vedení</t>
  </si>
  <si>
    <t>vyplnit</t>
  </si>
  <si>
    <t>S.05</t>
  </si>
  <si>
    <t>Oprava povrchu parkoviště u ZS IH, před vchody C a D</t>
  </si>
  <si>
    <t>Cena s DPH 15%</t>
  </si>
  <si>
    <t>Cena s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</si>
</sst>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10"/>
      <color rgb="FFFF0000"/>
      <name val="Arial CE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6" fillId="4" borderId="20" xfId="0" applyNumberFormat="1" applyFont="1" applyFill="1" applyBorder="1" applyAlignment="1" applyProtection="1">
      <alignment vertical="center"/>
    </xf>
    <xf numFmtId="4" fontId="7" fillId="4" borderId="20" xfId="0" applyNumberFormat="1" applyFont="1" applyFill="1" applyBorder="1" applyAlignment="1" applyProtection="1">
      <alignment vertical="center"/>
    </xf>
    <xf numFmtId="4" fontId="19" fillId="4" borderId="22" xfId="0" applyNumberFormat="1" applyFont="1" applyFill="1" applyBorder="1" applyAlignment="1" applyProtection="1">
      <alignment vertical="center"/>
    </xf>
    <xf numFmtId="165" fontId="2" fillId="4" borderId="0" xfId="0" applyNumberFormat="1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0" fillId="5" borderId="0" xfId="0" applyFill="1"/>
    <xf numFmtId="165" fontId="2" fillId="4" borderId="0" xfId="0" applyNumberFormat="1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4" fontId="33" fillId="4" borderId="0" xfId="0" applyNumberFormat="1" applyFont="1" applyFill="1" applyAlignment="1">
      <alignment vertical="center"/>
    </xf>
    <xf numFmtId="0" fontId="0" fillId="2" borderId="7" xfId="0" applyFont="1" applyFill="1" applyBorder="1" applyAlignment="1" applyProtection="1">
      <alignment vertical="center"/>
    </xf>
    <xf numFmtId="0" fontId="34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4" fillId="4" borderId="5" xfId="0" applyNumberFormat="1" applyFont="1" applyFill="1" applyBorder="1" applyAlignment="1" applyProtection="1">
      <alignment vertical="center"/>
    </xf>
    <xf numFmtId="0" fontId="0" fillId="4" borderId="5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5" borderId="0" xfId="0" applyNumberFormat="1" applyFont="1" applyFill="1" applyAlignment="1" applyProtection="1">
      <alignment vertical="center"/>
    </xf>
    <xf numFmtId="0" fontId="24" fillId="5" borderId="0" xfId="0" applyFont="1" applyFill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9" fillId="3" borderId="6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left" vertical="center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right" vertical="center"/>
    </xf>
    <xf numFmtId="0" fontId="19" fillId="3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7"/>
  <sheetViews>
    <sheetView showGridLines="0" tabSelected="1" topLeftCell="A12" workbookViewId="0">
      <selection activeCell="U42" sqref="U4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S4" s="16" t="s">
        <v>11</v>
      </c>
    </row>
    <row r="5" spans="1:74" s="1" customFormat="1" ht="12" customHeight="1">
      <c r="B5" s="20"/>
      <c r="C5" s="21"/>
      <c r="D5" s="24" t="s">
        <v>12</v>
      </c>
      <c r="E5" s="21"/>
      <c r="F5" s="21"/>
      <c r="G5" s="21"/>
      <c r="H5" s="21"/>
      <c r="I5" s="21"/>
      <c r="J5" s="21"/>
      <c r="K5" s="229" t="s">
        <v>192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1"/>
      <c r="AQ5" s="21"/>
      <c r="AR5" s="19"/>
      <c r="BS5" s="16" t="s">
        <v>6</v>
      </c>
    </row>
    <row r="6" spans="1:74" s="1" customFormat="1" ht="36.950000000000003" customHeight="1">
      <c r="B6" s="20"/>
      <c r="C6" s="21"/>
      <c r="D6" s="26" t="s">
        <v>14</v>
      </c>
      <c r="E6" s="21"/>
      <c r="F6" s="21"/>
      <c r="G6" s="21"/>
      <c r="H6" s="21"/>
      <c r="I6" s="21"/>
      <c r="J6" s="21"/>
      <c r="K6" s="231" t="s">
        <v>193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1"/>
      <c r="AQ6" s="21"/>
      <c r="AR6" s="19"/>
      <c r="BS6" s="16" t="s">
        <v>6</v>
      </c>
    </row>
    <row r="7" spans="1:74" s="1" customFormat="1" ht="12" customHeight="1">
      <c r="B7" s="20"/>
      <c r="C7" s="21"/>
      <c r="D7" s="27" t="s">
        <v>16</v>
      </c>
      <c r="E7" s="21"/>
      <c r="F7" s="21"/>
      <c r="G7" s="21"/>
      <c r="H7" s="21"/>
      <c r="I7" s="21"/>
      <c r="J7" s="21"/>
      <c r="K7" s="25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7" t="s">
        <v>17</v>
      </c>
      <c r="AL7" s="21"/>
      <c r="AM7" s="21"/>
      <c r="AN7" s="25" t="s">
        <v>1</v>
      </c>
      <c r="AO7" s="21"/>
      <c r="AP7" s="21"/>
      <c r="AQ7" s="21"/>
      <c r="AR7" s="19"/>
      <c r="BS7" s="16" t="s">
        <v>6</v>
      </c>
    </row>
    <row r="8" spans="1:74" s="1" customFormat="1" ht="12" customHeight="1">
      <c r="B8" s="20"/>
      <c r="C8" s="21"/>
      <c r="D8" s="27" t="s">
        <v>18</v>
      </c>
      <c r="E8" s="21"/>
      <c r="F8" s="21"/>
      <c r="G8" s="21"/>
      <c r="H8" s="21"/>
      <c r="I8" s="21"/>
      <c r="J8" s="21"/>
      <c r="K8" s="25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7" t="s">
        <v>20</v>
      </c>
      <c r="AL8" s="21"/>
      <c r="AM8" s="21"/>
      <c r="AN8" s="218" t="s">
        <v>191</v>
      </c>
      <c r="AO8" s="21"/>
      <c r="AP8" s="21"/>
      <c r="AQ8" s="21"/>
      <c r="AR8" s="1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S9" s="16" t="s">
        <v>6</v>
      </c>
    </row>
    <row r="10" spans="1:74" s="1" customFormat="1" ht="12" customHeight="1">
      <c r="B10" s="20"/>
      <c r="C10" s="21"/>
      <c r="D10" s="27" t="s">
        <v>21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7" t="s">
        <v>22</v>
      </c>
      <c r="AL10" s="21"/>
      <c r="AM10" s="21"/>
      <c r="AN10" s="25" t="s">
        <v>1</v>
      </c>
      <c r="AO10" s="21"/>
      <c r="AP10" s="21"/>
      <c r="AQ10" s="21"/>
      <c r="AR10" s="19"/>
      <c r="BS10" s="16" t="s">
        <v>6</v>
      </c>
    </row>
    <row r="11" spans="1:74" s="1" customFormat="1" ht="18.399999999999999" customHeight="1">
      <c r="B11" s="20"/>
      <c r="C11" s="21"/>
      <c r="D11" s="21"/>
      <c r="E11" s="25" t="s">
        <v>19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7" t="s">
        <v>23</v>
      </c>
      <c r="AL11" s="21"/>
      <c r="AM11" s="21"/>
      <c r="AN11" s="25" t="s">
        <v>1</v>
      </c>
      <c r="AO11" s="21"/>
      <c r="AP11" s="21"/>
      <c r="AQ11" s="21"/>
      <c r="AR11" s="1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S12" s="16" t="s">
        <v>6</v>
      </c>
    </row>
    <row r="13" spans="1:74" s="1" customFormat="1" ht="12" customHeight="1">
      <c r="B13" s="20"/>
      <c r="C13" s="21"/>
      <c r="D13" s="27" t="s">
        <v>24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7" t="s">
        <v>22</v>
      </c>
      <c r="AL13" s="21"/>
      <c r="AM13" s="21"/>
      <c r="AN13" s="25" t="s">
        <v>1</v>
      </c>
      <c r="AO13" s="21"/>
      <c r="AP13" s="21"/>
      <c r="AQ13" s="21"/>
      <c r="AR13" s="19"/>
      <c r="BS13" s="16" t="s">
        <v>6</v>
      </c>
    </row>
    <row r="14" spans="1:74" ht="12.75">
      <c r="B14" s="20"/>
      <c r="C14" s="21"/>
      <c r="D14" s="21"/>
      <c r="E14" s="25" t="s">
        <v>19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7" t="s">
        <v>23</v>
      </c>
      <c r="AL14" s="21"/>
      <c r="AM14" s="21"/>
      <c r="AN14" s="25" t="s">
        <v>1</v>
      </c>
      <c r="AO14" s="21"/>
      <c r="AP14" s="21"/>
      <c r="AQ14" s="21"/>
      <c r="AR14" s="1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S15" s="16" t="s">
        <v>4</v>
      </c>
    </row>
    <row r="16" spans="1:74" s="1" customFormat="1" ht="12" customHeight="1">
      <c r="B16" s="20"/>
      <c r="C16" s="21"/>
      <c r="D16" s="27" t="s">
        <v>25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7" t="s">
        <v>22</v>
      </c>
      <c r="AL16" s="21"/>
      <c r="AM16" s="21"/>
      <c r="AN16" s="25" t="s">
        <v>1</v>
      </c>
      <c r="AO16" s="21"/>
      <c r="AP16" s="21"/>
      <c r="AQ16" s="21"/>
      <c r="AR16" s="19"/>
      <c r="BS16" s="16" t="s">
        <v>4</v>
      </c>
    </row>
    <row r="17" spans="1:71" s="1" customFormat="1" ht="18.399999999999999" customHeight="1">
      <c r="B17" s="20"/>
      <c r="C17" s="21"/>
      <c r="D17" s="21"/>
      <c r="E17" s="25" t="s">
        <v>19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7" t="s">
        <v>23</v>
      </c>
      <c r="AL17" s="21"/>
      <c r="AM17" s="21"/>
      <c r="AN17" s="25" t="s">
        <v>1</v>
      </c>
      <c r="AO17" s="21"/>
      <c r="AP17" s="21"/>
      <c r="AQ17" s="21"/>
      <c r="AR17" s="19"/>
      <c r="BS17" s="16" t="s">
        <v>26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S18" s="16" t="s">
        <v>6</v>
      </c>
    </row>
    <row r="19" spans="1:71" s="1" customFormat="1" ht="12" customHeight="1">
      <c r="B19" s="20"/>
      <c r="C19" s="21"/>
      <c r="D19" s="27" t="s">
        <v>27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7" t="s">
        <v>22</v>
      </c>
      <c r="AL19" s="21"/>
      <c r="AM19" s="21"/>
      <c r="AN19" s="25" t="s">
        <v>1</v>
      </c>
      <c r="AO19" s="21"/>
      <c r="AP19" s="21"/>
      <c r="AQ19" s="21"/>
      <c r="AR19" s="19"/>
      <c r="BS19" s="16" t="s">
        <v>6</v>
      </c>
    </row>
    <row r="20" spans="1:71" s="1" customFormat="1" ht="18.399999999999999" customHeight="1">
      <c r="B20" s="20"/>
      <c r="C20" s="21"/>
      <c r="D20" s="21"/>
      <c r="E20" s="25" t="s">
        <v>19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7" t="s">
        <v>23</v>
      </c>
      <c r="AL20" s="21"/>
      <c r="AM20" s="21"/>
      <c r="AN20" s="25" t="s">
        <v>1</v>
      </c>
      <c r="AO20" s="21"/>
      <c r="AP20" s="21"/>
      <c r="AQ20" s="21"/>
      <c r="AR20" s="19"/>
      <c r="BS20" s="16" t="s">
        <v>26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</row>
    <row r="22" spans="1:71" s="1" customFormat="1" ht="12" customHeight="1">
      <c r="B22" s="20"/>
      <c r="C22" s="21"/>
      <c r="D22" s="27" t="s">
        <v>28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</row>
    <row r="23" spans="1:71" s="1" customFormat="1" ht="16.5" customHeight="1">
      <c r="B23" s="20"/>
      <c r="C23" s="21"/>
      <c r="D23" s="21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1"/>
      <c r="AP23" s="21"/>
      <c r="AQ23" s="21"/>
      <c r="AR23" s="1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</row>
    <row r="25" spans="1:71" s="1" customFormat="1" ht="6.95" customHeight="1">
      <c r="B25" s="20"/>
      <c r="C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1"/>
      <c r="AQ25" s="21"/>
      <c r="AR25" s="19"/>
    </row>
    <row r="26" spans="1:71" s="2" customFormat="1" ht="25.9" customHeight="1">
      <c r="A26" s="30"/>
      <c r="B26" s="31"/>
      <c r="C26" s="32"/>
      <c r="D26" s="33" t="s">
        <v>29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3">
        <f>W29</f>
        <v>0</v>
      </c>
      <c r="AL26" s="234"/>
      <c r="AM26" s="234"/>
      <c r="AN26" s="234"/>
      <c r="AO26" s="234"/>
      <c r="AP26" s="32"/>
      <c r="AQ26" s="32"/>
      <c r="AR26" s="35"/>
      <c r="BE26" s="30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30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35" t="s">
        <v>30</v>
      </c>
      <c r="M28" s="235"/>
      <c r="N28" s="235"/>
      <c r="O28" s="235"/>
      <c r="P28" s="235"/>
      <c r="Q28" s="32"/>
      <c r="R28" s="32"/>
      <c r="S28" s="32"/>
      <c r="T28" s="32"/>
      <c r="U28" s="32"/>
      <c r="V28" s="32"/>
      <c r="W28" s="235" t="s">
        <v>31</v>
      </c>
      <c r="X28" s="235"/>
      <c r="Y28" s="235"/>
      <c r="Z28" s="235"/>
      <c r="AA28" s="235"/>
      <c r="AB28" s="235"/>
      <c r="AC28" s="235"/>
      <c r="AD28" s="235"/>
      <c r="AE28" s="235"/>
      <c r="AF28" s="32"/>
      <c r="AG28" s="32"/>
      <c r="AH28" s="32"/>
      <c r="AI28" s="32"/>
      <c r="AJ28" s="32"/>
      <c r="AK28" s="235" t="s">
        <v>32</v>
      </c>
      <c r="AL28" s="235"/>
      <c r="AM28" s="235"/>
      <c r="AN28" s="235"/>
      <c r="AO28" s="235"/>
      <c r="AP28" s="32"/>
      <c r="AQ28" s="32"/>
      <c r="AR28" s="35"/>
      <c r="BE28" s="30"/>
    </row>
    <row r="29" spans="1:71" s="3" customFormat="1" ht="14.45" customHeight="1">
      <c r="B29" s="36"/>
      <c r="C29" s="37"/>
      <c r="D29" s="27" t="s">
        <v>33</v>
      </c>
      <c r="E29" s="37"/>
      <c r="F29" s="27" t="s">
        <v>34</v>
      </c>
      <c r="G29" s="37"/>
      <c r="H29" s="37"/>
      <c r="I29" s="37"/>
      <c r="J29" s="37"/>
      <c r="K29" s="37"/>
      <c r="L29" s="238">
        <v>0.21</v>
      </c>
      <c r="M29" s="237"/>
      <c r="N29" s="237"/>
      <c r="O29" s="237"/>
      <c r="P29" s="237"/>
      <c r="Q29" s="37"/>
      <c r="R29" s="37"/>
      <c r="S29" s="37"/>
      <c r="T29" s="37"/>
      <c r="U29" s="37"/>
      <c r="V29" s="37"/>
      <c r="W29" s="236">
        <f>ROUND(AZ94, 2)</f>
        <v>0</v>
      </c>
      <c r="X29" s="237"/>
      <c r="Y29" s="237"/>
      <c r="Z29" s="237"/>
      <c r="AA29" s="237"/>
      <c r="AB29" s="237"/>
      <c r="AC29" s="237"/>
      <c r="AD29" s="237"/>
      <c r="AE29" s="237"/>
      <c r="AF29" s="37"/>
      <c r="AG29" s="37"/>
      <c r="AH29" s="37"/>
      <c r="AI29" s="37"/>
      <c r="AJ29" s="37"/>
      <c r="AK29" s="236">
        <f>(W29+(W29/100*21)-W29)</f>
        <v>0</v>
      </c>
      <c r="AL29" s="237"/>
      <c r="AM29" s="237"/>
      <c r="AN29" s="237"/>
      <c r="AO29" s="237"/>
      <c r="AP29" s="37"/>
      <c r="AQ29" s="37"/>
      <c r="AR29" s="38"/>
    </row>
    <row r="30" spans="1:71" s="3" customFormat="1" ht="14.45" customHeight="1">
      <c r="B30" s="36"/>
      <c r="C30" s="37"/>
      <c r="D30" s="37"/>
      <c r="E30" s="37"/>
      <c r="F30" s="27" t="s">
        <v>35</v>
      </c>
      <c r="G30" s="37"/>
      <c r="H30" s="37"/>
      <c r="I30" s="37"/>
      <c r="J30" s="37"/>
      <c r="K30" s="37"/>
      <c r="L30" s="238">
        <v>0.15</v>
      </c>
      <c r="M30" s="237"/>
      <c r="N30" s="237"/>
      <c r="O30" s="237"/>
      <c r="P30" s="237"/>
      <c r="Q30" s="37"/>
      <c r="R30" s="37"/>
      <c r="S30" s="37"/>
      <c r="T30" s="37"/>
      <c r="U30" s="37"/>
      <c r="V30" s="37"/>
      <c r="W30" s="236">
        <f>W29</f>
        <v>0</v>
      </c>
      <c r="X30" s="237"/>
      <c r="Y30" s="237"/>
      <c r="Z30" s="237"/>
      <c r="AA30" s="237"/>
      <c r="AB30" s="237"/>
      <c r="AC30" s="237"/>
      <c r="AD30" s="237"/>
      <c r="AE30" s="237"/>
      <c r="AF30" s="37"/>
      <c r="AG30" s="37"/>
      <c r="AH30" s="37"/>
      <c r="AI30" s="37"/>
      <c r="AJ30" s="37"/>
      <c r="AK30" s="236">
        <f>(W30+(W30/100*15)-W30)</f>
        <v>0</v>
      </c>
      <c r="AL30" s="237"/>
      <c r="AM30" s="237"/>
      <c r="AN30" s="237"/>
      <c r="AO30" s="237"/>
      <c r="AP30" s="37"/>
      <c r="AQ30" s="37"/>
      <c r="AR30" s="38"/>
    </row>
    <row r="31" spans="1:71" s="3" customFormat="1" ht="14.45" hidden="1" customHeight="1">
      <c r="B31" s="36"/>
      <c r="C31" s="37"/>
      <c r="D31" s="37"/>
      <c r="E31" s="37"/>
      <c r="F31" s="27" t="s">
        <v>36</v>
      </c>
      <c r="G31" s="37"/>
      <c r="H31" s="37"/>
      <c r="I31" s="37"/>
      <c r="J31" s="37"/>
      <c r="K31" s="37"/>
      <c r="L31" s="238">
        <v>0.21</v>
      </c>
      <c r="M31" s="237"/>
      <c r="N31" s="237"/>
      <c r="O31" s="237"/>
      <c r="P31" s="237"/>
      <c r="Q31" s="37"/>
      <c r="R31" s="37"/>
      <c r="S31" s="37"/>
      <c r="T31" s="37"/>
      <c r="U31" s="37"/>
      <c r="V31" s="37"/>
      <c r="W31" s="236">
        <f>ROUND(BB94, 2)</f>
        <v>0</v>
      </c>
      <c r="X31" s="237"/>
      <c r="Y31" s="237"/>
      <c r="Z31" s="237"/>
      <c r="AA31" s="237"/>
      <c r="AB31" s="237"/>
      <c r="AC31" s="237"/>
      <c r="AD31" s="237"/>
      <c r="AE31" s="237"/>
      <c r="AF31" s="37"/>
      <c r="AG31" s="37"/>
      <c r="AH31" s="37"/>
      <c r="AI31" s="37"/>
      <c r="AJ31" s="37"/>
      <c r="AK31" s="236">
        <f t="shared" ref="AK31:AK33" si="0">(W31+(W31/100*21)-W31)</f>
        <v>0</v>
      </c>
      <c r="AL31" s="237"/>
      <c r="AM31" s="237"/>
      <c r="AN31" s="237"/>
      <c r="AO31" s="237"/>
      <c r="AP31" s="37"/>
      <c r="AQ31" s="37"/>
      <c r="AR31" s="38"/>
    </row>
    <row r="32" spans="1:71" s="3" customFormat="1" ht="14.45" hidden="1" customHeight="1">
      <c r="B32" s="36"/>
      <c r="C32" s="37"/>
      <c r="D32" s="37"/>
      <c r="E32" s="37"/>
      <c r="F32" s="27" t="s">
        <v>37</v>
      </c>
      <c r="G32" s="37"/>
      <c r="H32" s="37"/>
      <c r="I32" s="37"/>
      <c r="J32" s="37"/>
      <c r="K32" s="37"/>
      <c r="L32" s="238">
        <v>0.15</v>
      </c>
      <c r="M32" s="237"/>
      <c r="N32" s="237"/>
      <c r="O32" s="237"/>
      <c r="P32" s="237"/>
      <c r="Q32" s="37"/>
      <c r="R32" s="37"/>
      <c r="S32" s="37"/>
      <c r="T32" s="37"/>
      <c r="U32" s="37"/>
      <c r="V32" s="37"/>
      <c r="W32" s="236">
        <f>ROUND(BC94, 2)</f>
        <v>0</v>
      </c>
      <c r="X32" s="237"/>
      <c r="Y32" s="237"/>
      <c r="Z32" s="237"/>
      <c r="AA32" s="237"/>
      <c r="AB32" s="237"/>
      <c r="AC32" s="237"/>
      <c r="AD32" s="237"/>
      <c r="AE32" s="237"/>
      <c r="AF32" s="37"/>
      <c r="AG32" s="37"/>
      <c r="AH32" s="37"/>
      <c r="AI32" s="37"/>
      <c r="AJ32" s="37"/>
      <c r="AK32" s="236">
        <f t="shared" si="0"/>
        <v>0</v>
      </c>
      <c r="AL32" s="237"/>
      <c r="AM32" s="237"/>
      <c r="AN32" s="237"/>
      <c r="AO32" s="237"/>
      <c r="AP32" s="37"/>
      <c r="AQ32" s="37"/>
      <c r="AR32" s="38"/>
    </row>
    <row r="33" spans="1:57" s="3" customFormat="1" ht="14.45" hidden="1" customHeight="1">
      <c r="B33" s="36"/>
      <c r="C33" s="37"/>
      <c r="D33" s="37"/>
      <c r="E33" s="37"/>
      <c r="F33" s="27" t="s">
        <v>38</v>
      </c>
      <c r="G33" s="37"/>
      <c r="H33" s="37"/>
      <c r="I33" s="37"/>
      <c r="J33" s="37"/>
      <c r="K33" s="37"/>
      <c r="L33" s="238">
        <v>0</v>
      </c>
      <c r="M33" s="237"/>
      <c r="N33" s="237"/>
      <c r="O33" s="237"/>
      <c r="P33" s="237"/>
      <c r="Q33" s="37"/>
      <c r="R33" s="37"/>
      <c r="S33" s="37"/>
      <c r="T33" s="37"/>
      <c r="U33" s="37"/>
      <c r="V33" s="37"/>
      <c r="W33" s="236">
        <f>ROUND(BD94, 2)</f>
        <v>0</v>
      </c>
      <c r="X33" s="237"/>
      <c r="Y33" s="237"/>
      <c r="Z33" s="237"/>
      <c r="AA33" s="237"/>
      <c r="AB33" s="237"/>
      <c r="AC33" s="237"/>
      <c r="AD33" s="237"/>
      <c r="AE33" s="237"/>
      <c r="AF33" s="37"/>
      <c r="AG33" s="37"/>
      <c r="AH33" s="37"/>
      <c r="AI33" s="37"/>
      <c r="AJ33" s="37"/>
      <c r="AK33" s="236">
        <f t="shared" si="0"/>
        <v>0</v>
      </c>
      <c r="AL33" s="237"/>
      <c r="AM33" s="237"/>
      <c r="AN33" s="237"/>
      <c r="AO33" s="237"/>
      <c r="AP33" s="37"/>
      <c r="AQ33" s="37"/>
      <c r="AR33" s="38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30"/>
    </row>
    <row r="35" spans="1:57" s="2" customFormat="1" ht="25.9" customHeight="1">
      <c r="A35" s="30"/>
      <c r="B35" s="31"/>
      <c r="C35" s="39"/>
      <c r="D35" s="40" t="s">
        <v>195</v>
      </c>
      <c r="E35" s="41"/>
      <c r="F35" s="41"/>
      <c r="G35" s="41"/>
      <c r="H35" s="41"/>
      <c r="I35" s="41"/>
      <c r="J35" s="223"/>
      <c r="K35" s="223"/>
      <c r="L35" s="224"/>
      <c r="M35" s="41"/>
      <c r="N35" s="41"/>
      <c r="O35" s="41"/>
      <c r="P35" s="41"/>
      <c r="Q35" s="41"/>
      <c r="R35" s="41"/>
      <c r="S35" s="41"/>
      <c r="T35" s="42" t="s">
        <v>40</v>
      </c>
      <c r="U35" s="41"/>
      <c r="V35" s="41"/>
      <c r="W35" s="41"/>
      <c r="X35" s="225" t="s">
        <v>41</v>
      </c>
      <c r="Y35" s="226"/>
      <c r="Z35" s="226"/>
      <c r="AA35" s="226"/>
      <c r="AB35" s="226"/>
      <c r="AC35" s="41"/>
      <c r="AD35" s="41"/>
      <c r="AE35" s="41"/>
      <c r="AF35" s="41"/>
      <c r="AG35" s="41"/>
      <c r="AH35" s="41"/>
      <c r="AI35" s="41"/>
      <c r="AJ35" s="41"/>
      <c r="AK35" s="227">
        <f>AK26+AK29</f>
        <v>0</v>
      </c>
      <c r="AL35" s="226"/>
      <c r="AM35" s="226"/>
      <c r="AN35" s="226"/>
      <c r="AO35" s="228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5" customHeight="1">
      <c r="A37" s="30"/>
      <c r="B37" s="31"/>
      <c r="C37" s="39"/>
      <c r="D37" s="40" t="s">
        <v>194</v>
      </c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42" t="s">
        <v>40</v>
      </c>
      <c r="U37" s="223"/>
      <c r="V37" s="223"/>
      <c r="W37" s="223"/>
      <c r="X37" s="225" t="s">
        <v>41</v>
      </c>
      <c r="Y37" s="226"/>
      <c r="Z37" s="226"/>
      <c r="AA37" s="226"/>
      <c r="AB37" s="226"/>
      <c r="AC37" s="223"/>
      <c r="AD37" s="223"/>
      <c r="AE37" s="223"/>
      <c r="AF37" s="223"/>
      <c r="AG37" s="223"/>
      <c r="AH37" s="223"/>
      <c r="AI37" s="223"/>
      <c r="AJ37" s="223"/>
      <c r="AK37" s="227">
        <f>AK26+AK30</f>
        <v>0</v>
      </c>
      <c r="AL37" s="226"/>
      <c r="AM37" s="226"/>
      <c r="AN37" s="226"/>
      <c r="AO37" s="228"/>
      <c r="AP37" s="39"/>
      <c r="AQ37" s="32"/>
      <c r="AR37" s="35"/>
      <c r="BE37" s="30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3"/>
      <c r="C49" s="44"/>
      <c r="D49" s="45" t="s">
        <v>42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43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0"/>
      <c r="B60" s="31"/>
      <c r="C60" s="32"/>
      <c r="D60" s="48" t="s">
        <v>44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45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44</v>
      </c>
      <c r="AI60" s="34"/>
      <c r="AJ60" s="34"/>
      <c r="AK60" s="34"/>
      <c r="AL60" s="34"/>
      <c r="AM60" s="48" t="s">
        <v>45</v>
      </c>
      <c r="AN60" s="34"/>
      <c r="AO60" s="34"/>
      <c r="AP60" s="32"/>
      <c r="AQ60" s="32"/>
      <c r="AR60" s="35"/>
      <c r="BE60" s="30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0"/>
      <c r="B64" s="31"/>
      <c r="C64" s="32"/>
      <c r="D64" s="45" t="s">
        <v>46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47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0"/>
      <c r="B75" s="31"/>
      <c r="C75" s="32"/>
      <c r="D75" s="48" t="s">
        <v>44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45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44</v>
      </c>
      <c r="AI75" s="34"/>
      <c r="AJ75" s="34"/>
      <c r="AK75" s="34"/>
      <c r="AL75" s="34"/>
      <c r="AM75" s="48" t="s">
        <v>45</v>
      </c>
      <c r="AN75" s="34"/>
      <c r="AO75" s="34"/>
      <c r="AP75" s="32"/>
      <c r="AQ75" s="32"/>
      <c r="AR75" s="35"/>
      <c r="BE75" s="30"/>
    </row>
    <row r="76" spans="1:57" s="2" customFormat="1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0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0" s="2" customFormat="1" ht="24.95" customHeight="1">
      <c r="A82" s="30"/>
      <c r="B82" s="31"/>
      <c r="C82" s="22" t="s">
        <v>48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0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0" s="4" customFormat="1" ht="12" customHeight="1">
      <c r="B84" s="54"/>
      <c r="C84" s="27" t="s">
        <v>12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S.05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0" s="5" customFormat="1" ht="36.950000000000003" customHeight="1">
      <c r="B85" s="57"/>
      <c r="C85" s="58" t="s">
        <v>14</v>
      </c>
      <c r="D85" s="59"/>
      <c r="E85" s="59"/>
      <c r="F85" s="59"/>
      <c r="G85" s="59"/>
      <c r="H85" s="59"/>
      <c r="I85" s="59"/>
      <c r="J85" s="59"/>
      <c r="K85" s="59"/>
      <c r="L85" s="252" t="str">
        <f>K6</f>
        <v>Oprava povrchu parkoviště u ZS IH, před vchody C a D</v>
      </c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59"/>
      <c r="AQ85" s="59"/>
      <c r="AR85" s="60"/>
    </row>
    <row r="86" spans="1:90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0" s="2" customFormat="1" ht="12" customHeight="1">
      <c r="A87" s="30"/>
      <c r="B87" s="31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54" t="str">
        <f>IF(AN8= "","",AN8)</f>
        <v>vyplnit</v>
      </c>
      <c r="AN87" s="254"/>
      <c r="AO87" s="32"/>
      <c r="AP87" s="32"/>
      <c r="AQ87" s="32"/>
      <c r="AR87" s="35"/>
      <c r="BE87" s="30"/>
    </row>
    <row r="88" spans="1:90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0" s="2" customFormat="1" ht="15.2" customHeight="1">
      <c r="A89" s="30"/>
      <c r="B89" s="31"/>
      <c r="C89" s="27" t="s">
        <v>21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25</v>
      </c>
      <c r="AJ89" s="32"/>
      <c r="AK89" s="32"/>
      <c r="AL89" s="32"/>
      <c r="AM89" s="255" t="str">
        <f>IF(E17="","",E17)</f>
        <v xml:space="preserve"> </v>
      </c>
      <c r="AN89" s="256"/>
      <c r="AO89" s="256"/>
      <c r="AP89" s="256"/>
      <c r="AQ89" s="32"/>
      <c r="AR89" s="35"/>
      <c r="AS89" s="257" t="s">
        <v>49</v>
      </c>
      <c r="AT89" s="258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0" s="2" customFormat="1" ht="15.2" customHeight="1">
      <c r="A90" s="30"/>
      <c r="B90" s="31"/>
      <c r="C90" s="27" t="s">
        <v>24</v>
      </c>
      <c r="D90" s="32"/>
      <c r="E90" s="32"/>
      <c r="F90" s="32"/>
      <c r="G90" s="32"/>
      <c r="H90" s="32"/>
      <c r="I90" s="32"/>
      <c r="J90" s="32"/>
      <c r="K90" s="32"/>
      <c r="L90" s="55" t="str">
        <f>IF(E14="","",E14)</f>
        <v xml:space="preserve"> </v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27</v>
      </c>
      <c r="AJ90" s="32"/>
      <c r="AK90" s="32"/>
      <c r="AL90" s="32"/>
      <c r="AM90" s="255" t="str">
        <f>IF(E20="","",E20)</f>
        <v xml:space="preserve"> </v>
      </c>
      <c r="AN90" s="256"/>
      <c r="AO90" s="256"/>
      <c r="AP90" s="256"/>
      <c r="AQ90" s="32"/>
      <c r="AR90" s="35"/>
      <c r="AS90" s="259"/>
      <c r="AT90" s="260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0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61"/>
      <c r="AT91" s="262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0" s="2" customFormat="1" ht="29.25" customHeight="1">
      <c r="A92" s="30"/>
      <c r="B92" s="31"/>
      <c r="C92" s="247" t="s">
        <v>50</v>
      </c>
      <c r="D92" s="248"/>
      <c r="E92" s="248"/>
      <c r="F92" s="248"/>
      <c r="G92" s="248"/>
      <c r="H92" s="69"/>
      <c r="I92" s="249" t="s">
        <v>51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52</v>
      </c>
      <c r="AH92" s="248"/>
      <c r="AI92" s="248"/>
      <c r="AJ92" s="248"/>
      <c r="AK92" s="248"/>
      <c r="AL92" s="248"/>
      <c r="AM92" s="248"/>
      <c r="AN92" s="249" t="s">
        <v>53</v>
      </c>
      <c r="AO92" s="248"/>
      <c r="AP92" s="251"/>
      <c r="AQ92" s="70" t="s">
        <v>54</v>
      </c>
      <c r="AR92" s="35"/>
      <c r="AS92" s="71" t="s">
        <v>55</v>
      </c>
      <c r="AT92" s="72" t="s">
        <v>56</v>
      </c>
      <c r="AU92" s="72" t="s">
        <v>57</v>
      </c>
      <c r="AV92" s="72" t="s">
        <v>58</v>
      </c>
      <c r="AW92" s="72" t="s">
        <v>59</v>
      </c>
      <c r="AX92" s="72" t="s">
        <v>60</v>
      </c>
      <c r="AY92" s="72" t="s">
        <v>61</v>
      </c>
      <c r="AZ92" s="72" t="s">
        <v>62</v>
      </c>
      <c r="BA92" s="72" t="s">
        <v>63</v>
      </c>
      <c r="BB92" s="72" t="s">
        <v>64</v>
      </c>
      <c r="BC92" s="72" t="s">
        <v>65</v>
      </c>
      <c r="BD92" s="73" t="s">
        <v>66</v>
      </c>
      <c r="BE92" s="30"/>
    </row>
    <row r="93" spans="1:90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0" s="6" customFormat="1" ht="32.450000000000003" customHeight="1">
      <c r="B94" s="77"/>
      <c r="C94" s="78" t="s">
        <v>67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44">
        <f>ROUND(AK26,2)</f>
        <v>0</v>
      </c>
      <c r="AH94" s="244"/>
      <c r="AI94" s="244"/>
      <c r="AJ94" s="244"/>
      <c r="AK94" s="244"/>
      <c r="AL94" s="244"/>
      <c r="AM94" s="244"/>
      <c r="AN94" s="245">
        <f>AK35</f>
        <v>0</v>
      </c>
      <c r="AO94" s="245"/>
      <c r="AP94" s="245"/>
      <c r="AQ94" s="81" t="s">
        <v>1</v>
      </c>
      <c r="AR94" s="82"/>
      <c r="AS94" s="83">
        <f>ROUND(AS95,2)</f>
        <v>0</v>
      </c>
      <c r="AT94" s="84">
        <f>ROUND(SUM(AV94:AW94),2)</f>
        <v>0</v>
      </c>
      <c r="AU94" s="85">
        <f>ROUND(AU95,5)</f>
        <v>140.08278000000001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ROUND(AZ95,2)</f>
        <v>0</v>
      </c>
      <c r="BA94" s="84">
        <f>ROUND(BA95,2)</f>
        <v>0</v>
      </c>
      <c r="BB94" s="84">
        <f>ROUND(BB95,2)</f>
        <v>0</v>
      </c>
      <c r="BC94" s="84">
        <f>ROUND(BC95,2)</f>
        <v>0</v>
      </c>
      <c r="BD94" s="86">
        <f>ROUND(BD95,2)</f>
        <v>0</v>
      </c>
      <c r="BS94" s="87" t="s">
        <v>68</v>
      </c>
      <c r="BT94" s="87" t="s">
        <v>69</v>
      </c>
      <c r="BV94" s="87" t="s">
        <v>70</v>
      </c>
      <c r="BW94" s="87" t="s">
        <v>5</v>
      </c>
      <c r="BX94" s="87" t="s">
        <v>71</v>
      </c>
      <c r="CL94" s="87" t="s">
        <v>1</v>
      </c>
    </row>
    <row r="95" spans="1:90" s="7" customFormat="1" ht="24.75" customHeight="1">
      <c r="A95" s="88" t="s">
        <v>72</v>
      </c>
      <c r="B95" s="89"/>
      <c r="C95" s="90"/>
      <c r="D95" s="243" t="s">
        <v>13</v>
      </c>
      <c r="E95" s="243"/>
      <c r="F95" s="243"/>
      <c r="G95" s="243"/>
      <c r="H95" s="243"/>
      <c r="I95" s="91"/>
      <c r="J95" s="243" t="s">
        <v>15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/>
      <c r="AH95" s="242"/>
      <c r="AI95" s="242"/>
      <c r="AJ95" s="242"/>
      <c r="AK95" s="242"/>
      <c r="AL95" s="242"/>
      <c r="AM95" s="242"/>
      <c r="AN95" s="239"/>
      <c r="AO95" s="240"/>
      <c r="AP95" s="240"/>
      <c r="AQ95" s="92" t="s">
        <v>73</v>
      </c>
      <c r="AR95" s="93"/>
      <c r="AS95" s="94">
        <v>0</v>
      </c>
      <c r="AT95" s="95">
        <f>ROUND(SUM(AV95:AW95),2)</f>
        <v>0</v>
      </c>
      <c r="AU95" s="96">
        <f>'Oprava parkov...'!P120</f>
        <v>140.08277799999999</v>
      </c>
      <c r="AV95" s="95" t="str">
        <f>'Oprava parkov...'!J31</f>
        <v>vyplnit</v>
      </c>
      <c r="AW95" s="95" t="str">
        <f>'Oprava parkov...'!J32</f>
        <v>vyplnit</v>
      </c>
      <c r="AX95" s="95">
        <f>'Oprava parkov...'!J33</f>
        <v>0</v>
      </c>
      <c r="AY95" s="95">
        <f>'Oprava parkov...'!J34</f>
        <v>0</v>
      </c>
      <c r="AZ95" s="95">
        <f>'Oprava parkov...'!F31</f>
        <v>0</v>
      </c>
      <c r="BA95" s="95">
        <f>'Oprava parkov...'!F32</f>
        <v>0</v>
      </c>
      <c r="BB95" s="95">
        <f>'Oprava parkov...'!F33</f>
        <v>0</v>
      </c>
      <c r="BC95" s="95">
        <f>'Oprava parkov...'!F34</f>
        <v>0</v>
      </c>
      <c r="BD95" s="97">
        <f>'Oprava parkov...'!F35</f>
        <v>0</v>
      </c>
      <c r="BT95" s="98" t="s">
        <v>74</v>
      </c>
      <c r="BU95" s="98" t="s">
        <v>75</v>
      </c>
      <c r="BV95" s="98" t="s">
        <v>70</v>
      </c>
      <c r="BW95" s="98" t="s">
        <v>5</v>
      </c>
      <c r="BX95" s="98" t="s">
        <v>71</v>
      </c>
      <c r="CL95" s="98" t="s">
        <v>1</v>
      </c>
    </row>
    <row r="96" spans="1:90" s="2" customFormat="1" ht="30" customHeight="1">
      <c r="A96" s="30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5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5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109" spans="1:57">
      <c r="AI109" s="219"/>
    </row>
    <row r="110" spans="1:57">
      <c r="AI110" s="219"/>
    </row>
    <row r="111" spans="1:57">
      <c r="AI111" s="219"/>
    </row>
    <row r="112" spans="1:57">
      <c r="AI112" s="219"/>
    </row>
    <row r="113" spans="35:35">
      <c r="AI113" s="219"/>
    </row>
    <row r="114" spans="35:35">
      <c r="AI114" s="219"/>
    </row>
    <row r="115" spans="35:35">
      <c r="AI115" s="219"/>
    </row>
    <row r="116" spans="35:35">
      <c r="AI116" s="219"/>
    </row>
    <row r="117" spans="35:35">
      <c r="AI117" s="219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1:P31"/>
    <mergeCell ref="W32:AE32"/>
    <mergeCell ref="AK32:AO32"/>
    <mergeCell ref="L32:P32"/>
    <mergeCell ref="AN95:AP95"/>
    <mergeCell ref="AG95:AM95"/>
    <mergeCell ref="L33:P33"/>
    <mergeCell ref="X35:AB35"/>
    <mergeCell ref="AK35:AO35"/>
    <mergeCell ref="W31:AE31"/>
    <mergeCell ref="X37:AB37"/>
    <mergeCell ref="AK37:AO37"/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</mergeCells>
  <hyperlinks>
    <hyperlink ref="A95" location="'20200825P - Oprava parkov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7"/>
  <sheetViews>
    <sheetView showGridLines="0" topLeftCell="A180" workbookViewId="0">
      <selection activeCell="Y123" sqref="Y12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6" t="s">
        <v>5</v>
      </c>
    </row>
    <row r="3" spans="1:46" s="1" customFormat="1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9"/>
      <c r="AT3" s="16" t="s">
        <v>76</v>
      </c>
    </row>
    <row r="4" spans="1:46" s="1" customFormat="1" ht="24.95" customHeight="1">
      <c r="B4" s="19"/>
      <c r="D4" s="101" t="s">
        <v>77</v>
      </c>
      <c r="L4" s="19"/>
      <c r="M4" s="102" t="s">
        <v>10</v>
      </c>
      <c r="AT4" s="16" t="s">
        <v>4</v>
      </c>
    </row>
    <row r="5" spans="1:46" s="1" customFormat="1" ht="6.95" customHeight="1">
      <c r="B5" s="19"/>
      <c r="L5" s="19"/>
    </row>
    <row r="6" spans="1:46" s="2" customFormat="1" ht="12" customHeight="1">
      <c r="A6" s="30"/>
      <c r="B6" s="35"/>
      <c r="C6" s="30"/>
      <c r="D6" s="103" t="s">
        <v>14</v>
      </c>
      <c r="E6" s="30"/>
      <c r="F6" s="30"/>
      <c r="G6" s="30"/>
      <c r="H6" s="30"/>
      <c r="I6" s="30"/>
      <c r="J6" s="30"/>
      <c r="K6" s="30"/>
      <c r="L6" s="47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46" s="2" customFormat="1" ht="16.5" customHeight="1">
      <c r="A7" s="30"/>
      <c r="B7" s="35"/>
      <c r="C7" s="30"/>
      <c r="D7" s="30"/>
      <c r="E7" s="264" t="s">
        <v>193</v>
      </c>
      <c r="F7" s="265"/>
      <c r="G7" s="265"/>
      <c r="H7" s="265"/>
      <c r="I7" s="30"/>
      <c r="J7" s="30"/>
      <c r="K7" s="30"/>
      <c r="L7" s="47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46" s="2" customFormat="1">
      <c r="A8" s="30"/>
      <c r="B8" s="35"/>
      <c r="C8" s="30"/>
      <c r="D8" s="30"/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2" customHeight="1">
      <c r="A9" s="30"/>
      <c r="B9" s="35"/>
      <c r="C9" s="30"/>
      <c r="D9" s="103" t="s">
        <v>16</v>
      </c>
      <c r="E9" s="30"/>
      <c r="F9" s="104" t="s">
        <v>1</v>
      </c>
      <c r="G9" s="30"/>
      <c r="H9" s="30"/>
      <c r="I9" s="103" t="s">
        <v>17</v>
      </c>
      <c r="J9" s="104" t="s">
        <v>1</v>
      </c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5"/>
      <c r="C10" s="30"/>
      <c r="D10" s="103" t="s">
        <v>18</v>
      </c>
      <c r="E10" s="30"/>
      <c r="F10" s="104" t="s">
        <v>19</v>
      </c>
      <c r="G10" s="30"/>
      <c r="H10" s="30"/>
      <c r="I10" s="103" t="s">
        <v>20</v>
      </c>
      <c r="J10" s="220" t="str">
        <f>'Rekapitulace stavby'!AN8</f>
        <v>vyplnit</v>
      </c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0.9" customHeight="1">
      <c r="A11" s="30"/>
      <c r="B11" s="35"/>
      <c r="C11" s="30"/>
      <c r="D11" s="30"/>
      <c r="E11" s="30"/>
      <c r="F11" s="30"/>
      <c r="G11" s="30"/>
      <c r="H11" s="30"/>
      <c r="I11" s="30"/>
      <c r="J11" s="30"/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3" t="s">
        <v>21</v>
      </c>
      <c r="E12" s="30"/>
      <c r="F12" s="30"/>
      <c r="G12" s="30"/>
      <c r="H12" s="30"/>
      <c r="I12" s="103" t="s">
        <v>22</v>
      </c>
      <c r="J12" s="104" t="str">
        <f>IF('Rekapitulace stavby'!AN10="","",'Rekapitulace stavby'!AN10)</f>
        <v/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8" customHeight="1">
      <c r="A13" s="30"/>
      <c r="B13" s="35"/>
      <c r="C13" s="30"/>
      <c r="D13" s="30"/>
      <c r="E13" s="104" t="str">
        <f>IF('Rekapitulace stavby'!E11="","",'Rekapitulace stavby'!E11)</f>
        <v xml:space="preserve"> </v>
      </c>
      <c r="F13" s="30"/>
      <c r="G13" s="30"/>
      <c r="H13" s="30"/>
      <c r="I13" s="103" t="s">
        <v>23</v>
      </c>
      <c r="J13" s="104" t="str">
        <f>IF('Rekapitulace stavby'!AN11="","",'Rekapitulace stavby'!AN11)</f>
        <v/>
      </c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6.95" customHeight="1">
      <c r="A14" s="30"/>
      <c r="B14" s="35"/>
      <c r="C14" s="30"/>
      <c r="D14" s="30"/>
      <c r="E14" s="30"/>
      <c r="F14" s="30"/>
      <c r="G14" s="30"/>
      <c r="H14" s="30"/>
      <c r="I14" s="30"/>
      <c r="J14" s="30"/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2" customHeight="1">
      <c r="A15" s="30"/>
      <c r="B15" s="35"/>
      <c r="C15" s="30"/>
      <c r="D15" s="103" t="s">
        <v>24</v>
      </c>
      <c r="E15" s="30"/>
      <c r="F15" s="30"/>
      <c r="G15" s="30"/>
      <c r="H15" s="30"/>
      <c r="I15" s="103" t="s">
        <v>22</v>
      </c>
      <c r="J15" s="104" t="str">
        <f>'Rekapitulace stavby'!AN13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8" customHeight="1">
      <c r="A16" s="30"/>
      <c r="B16" s="35"/>
      <c r="C16" s="30"/>
      <c r="D16" s="30"/>
      <c r="E16" s="266" t="str">
        <f>'Rekapitulace stavby'!E14</f>
        <v xml:space="preserve"> </v>
      </c>
      <c r="F16" s="266"/>
      <c r="G16" s="266"/>
      <c r="H16" s="266"/>
      <c r="I16" s="103" t="s">
        <v>23</v>
      </c>
      <c r="J16" s="104" t="str">
        <f>'Rekapitulace stavby'!AN14</f>
        <v/>
      </c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6.95" customHeight="1">
      <c r="A17" s="30"/>
      <c r="B17" s="35"/>
      <c r="C17" s="30"/>
      <c r="D17" s="30"/>
      <c r="E17" s="30"/>
      <c r="F17" s="30"/>
      <c r="G17" s="30"/>
      <c r="H17" s="30"/>
      <c r="I17" s="30"/>
      <c r="J17" s="30"/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2" customHeight="1">
      <c r="A18" s="30"/>
      <c r="B18" s="35"/>
      <c r="C18" s="30"/>
      <c r="D18" s="103" t="s">
        <v>25</v>
      </c>
      <c r="E18" s="30"/>
      <c r="F18" s="30"/>
      <c r="G18" s="30"/>
      <c r="H18" s="30"/>
      <c r="I18" s="103" t="s">
        <v>22</v>
      </c>
      <c r="J18" s="104" t="str">
        <f>IF('Rekapitulace stavby'!AN16="","",'Rekapitulace stavby'!AN16)</f>
        <v/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8" customHeight="1">
      <c r="A19" s="30"/>
      <c r="B19" s="35"/>
      <c r="C19" s="30"/>
      <c r="D19" s="30"/>
      <c r="E19" s="104" t="str">
        <f>IF('Rekapitulace stavby'!E17="","",'Rekapitulace stavby'!E17)</f>
        <v xml:space="preserve"> </v>
      </c>
      <c r="F19" s="30"/>
      <c r="G19" s="30"/>
      <c r="H19" s="30"/>
      <c r="I19" s="103" t="s">
        <v>23</v>
      </c>
      <c r="J19" s="104" t="str">
        <f>IF('Rekapitulace stavby'!AN17="","",'Rekapitulace stavby'!AN17)</f>
        <v/>
      </c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6.95" customHeight="1">
      <c r="A20" s="30"/>
      <c r="B20" s="35"/>
      <c r="C20" s="30"/>
      <c r="D20" s="30"/>
      <c r="E20" s="30"/>
      <c r="F20" s="30"/>
      <c r="G20" s="30"/>
      <c r="H20" s="30"/>
      <c r="I20" s="30"/>
      <c r="J20" s="30"/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2" customHeight="1">
      <c r="A21" s="30"/>
      <c r="B21" s="35"/>
      <c r="C21" s="30"/>
      <c r="D21" s="103" t="s">
        <v>27</v>
      </c>
      <c r="E21" s="30"/>
      <c r="F21" s="30"/>
      <c r="G21" s="30"/>
      <c r="H21" s="30"/>
      <c r="I21" s="103" t="s">
        <v>22</v>
      </c>
      <c r="J21" s="104" t="str">
        <f>IF('Rekapitulace stavby'!AN19="","",'Rekapitulace stavby'!AN19)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8" customHeight="1">
      <c r="A22" s="30"/>
      <c r="B22" s="35"/>
      <c r="C22" s="30"/>
      <c r="D22" s="30"/>
      <c r="E22" s="104" t="str">
        <f>IF('Rekapitulace stavby'!E20="","",'Rekapitulace stavby'!E20)</f>
        <v xml:space="preserve"> </v>
      </c>
      <c r="F22" s="30"/>
      <c r="G22" s="30"/>
      <c r="H22" s="30"/>
      <c r="I22" s="103" t="s">
        <v>23</v>
      </c>
      <c r="J22" s="104" t="str">
        <f>IF('Rekapitulace stavby'!AN20="","",'Rekapitulace stavby'!AN20)</f>
        <v/>
      </c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6.95" customHeight="1">
      <c r="A23" s="30"/>
      <c r="B23" s="35"/>
      <c r="C23" s="30"/>
      <c r="D23" s="30"/>
      <c r="E23" s="30"/>
      <c r="F23" s="30"/>
      <c r="G23" s="30"/>
      <c r="H23" s="30"/>
      <c r="I23" s="30"/>
      <c r="J23" s="30"/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2" customHeight="1">
      <c r="A24" s="30"/>
      <c r="B24" s="35"/>
      <c r="C24" s="30"/>
      <c r="D24" s="103" t="s">
        <v>28</v>
      </c>
      <c r="E24" s="30"/>
      <c r="F24" s="30"/>
      <c r="G24" s="30"/>
      <c r="H24" s="30"/>
      <c r="I24" s="30"/>
      <c r="J24" s="30"/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8" customFormat="1" ht="16.5" customHeight="1">
      <c r="A25" s="105"/>
      <c r="B25" s="106"/>
      <c r="C25" s="105"/>
      <c r="D25" s="105"/>
      <c r="E25" s="267" t="s">
        <v>1</v>
      </c>
      <c r="F25" s="267"/>
      <c r="G25" s="267"/>
      <c r="H25" s="267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0"/>
      <c r="B26" s="35"/>
      <c r="C26" s="30"/>
      <c r="D26" s="30"/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5"/>
      <c r="C27" s="30"/>
      <c r="D27" s="108"/>
      <c r="E27" s="108"/>
      <c r="F27" s="108"/>
      <c r="G27" s="108"/>
      <c r="H27" s="108"/>
      <c r="I27" s="108"/>
      <c r="J27" s="108"/>
      <c r="K27" s="108"/>
      <c r="L27" s="47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25.35" customHeight="1">
      <c r="A28" s="30"/>
      <c r="B28" s="35"/>
      <c r="C28" s="30"/>
      <c r="D28" s="109" t="s">
        <v>29</v>
      </c>
      <c r="E28" s="30"/>
      <c r="F28" s="30"/>
      <c r="G28" s="30"/>
      <c r="H28" s="30"/>
      <c r="I28" s="30"/>
      <c r="J28" s="221">
        <f>J94</f>
        <v>0</v>
      </c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08"/>
      <c r="E29" s="108"/>
      <c r="F29" s="108"/>
      <c r="G29" s="108"/>
      <c r="H29" s="108"/>
      <c r="I29" s="108"/>
      <c r="J29" s="108"/>
      <c r="K29" s="108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4.45" customHeight="1">
      <c r="A30" s="30"/>
      <c r="B30" s="35"/>
      <c r="C30" s="30"/>
      <c r="D30" s="30"/>
      <c r="E30" s="30"/>
      <c r="F30" s="110" t="s">
        <v>31</v>
      </c>
      <c r="G30" s="30"/>
      <c r="H30" s="30"/>
      <c r="I30" s="110" t="s">
        <v>30</v>
      </c>
      <c r="J30" s="110" t="s">
        <v>32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4.45" customHeight="1">
      <c r="A31" s="30"/>
      <c r="B31" s="35"/>
      <c r="C31" s="30"/>
      <c r="D31" s="111" t="s">
        <v>33</v>
      </c>
      <c r="E31" s="103" t="s">
        <v>34</v>
      </c>
      <c r="F31" s="112">
        <f>ROUND((SUM(BE120:BE166)),  2)</f>
        <v>0</v>
      </c>
      <c r="G31" s="30"/>
      <c r="H31" s="30"/>
      <c r="I31" s="113">
        <v>0.21</v>
      </c>
      <c r="J31" s="222" t="s">
        <v>191</v>
      </c>
      <c r="K31" s="30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103" t="s">
        <v>35</v>
      </c>
      <c r="F32" s="112">
        <f>ROUND((SUM(BF120:BF166)),  2)</f>
        <v>0</v>
      </c>
      <c r="G32" s="30"/>
      <c r="H32" s="30"/>
      <c r="I32" s="113">
        <v>0.15</v>
      </c>
      <c r="J32" s="222" t="s">
        <v>191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5"/>
      <c r="C33" s="30"/>
      <c r="D33" s="30"/>
      <c r="E33" s="103" t="s">
        <v>36</v>
      </c>
      <c r="F33" s="112">
        <f>ROUND((SUM(BG120:BG166)),  2)</f>
        <v>0</v>
      </c>
      <c r="G33" s="30"/>
      <c r="H33" s="30"/>
      <c r="I33" s="113">
        <v>0.21</v>
      </c>
      <c r="J33" s="112">
        <f>0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5"/>
      <c r="C34" s="30"/>
      <c r="D34" s="30"/>
      <c r="E34" s="103" t="s">
        <v>37</v>
      </c>
      <c r="F34" s="112">
        <f>ROUND((SUM(BH120:BH166)),  2)</f>
        <v>0</v>
      </c>
      <c r="G34" s="30"/>
      <c r="H34" s="30"/>
      <c r="I34" s="113">
        <v>0.15</v>
      </c>
      <c r="J34" s="112">
        <f>0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3" t="s">
        <v>38</v>
      </c>
      <c r="F35" s="112">
        <f>ROUND((SUM(BI120:BI166)),  2)</f>
        <v>0</v>
      </c>
      <c r="G35" s="30"/>
      <c r="H35" s="30"/>
      <c r="I35" s="113">
        <v>0</v>
      </c>
      <c r="J35" s="112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6.95" customHeight="1">
      <c r="A36" s="30"/>
      <c r="B36" s="35"/>
      <c r="C36" s="30"/>
      <c r="D36" s="30"/>
      <c r="E36" s="30"/>
      <c r="F36" s="30"/>
      <c r="G36" s="30"/>
      <c r="H36" s="30"/>
      <c r="I36" s="30"/>
      <c r="J36" s="30"/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25.35" customHeight="1">
      <c r="A37" s="30"/>
      <c r="B37" s="35"/>
      <c r="C37" s="114"/>
      <c r="D37" s="115" t="s">
        <v>39</v>
      </c>
      <c r="E37" s="116"/>
      <c r="F37" s="116"/>
      <c r="G37" s="117" t="s">
        <v>40</v>
      </c>
      <c r="H37" s="118" t="s">
        <v>41</v>
      </c>
      <c r="I37" s="116"/>
      <c r="J37" s="119">
        <f>SUM(J28:J35)</f>
        <v>0</v>
      </c>
      <c r="K37" s="12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7"/>
      <c r="D50" s="121" t="s">
        <v>42</v>
      </c>
      <c r="E50" s="122"/>
      <c r="F50" s="122"/>
      <c r="G50" s="121" t="s">
        <v>43</v>
      </c>
      <c r="H50" s="122"/>
      <c r="I50" s="122"/>
      <c r="J50" s="122"/>
      <c r="K50" s="122"/>
      <c r="L50" s="47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0"/>
      <c r="B61" s="35"/>
      <c r="C61" s="30"/>
      <c r="D61" s="123" t="s">
        <v>44</v>
      </c>
      <c r="E61" s="124"/>
      <c r="F61" s="125" t="s">
        <v>45</v>
      </c>
      <c r="G61" s="123" t="s">
        <v>44</v>
      </c>
      <c r="H61" s="124"/>
      <c r="I61" s="124"/>
      <c r="J61" s="126" t="s">
        <v>45</v>
      </c>
      <c r="K61" s="124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0"/>
      <c r="B65" s="35"/>
      <c r="C65" s="30"/>
      <c r="D65" s="121" t="s">
        <v>46</v>
      </c>
      <c r="E65" s="127"/>
      <c r="F65" s="127"/>
      <c r="G65" s="121" t="s">
        <v>47</v>
      </c>
      <c r="H65" s="127"/>
      <c r="I65" s="127"/>
      <c r="J65" s="127"/>
      <c r="K65" s="127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0"/>
      <c r="B76" s="35"/>
      <c r="C76" s="30"/>
      <c r="D76" s="123" t="s">
        <v>44</v>
      </c>
      <c r="E76" s="124"/>
      <c r="F76" s="125" t="s">
        <v>45</v>
      </c>
      <c r="G76" s="123" t="s">
        <v>44</v>
      </c>
      <c r="H76" s="124"/>
      <c r="I76" s="124"/>
      <c r="J76" s="126" t="s">
        <v>45</v>
      </c>
      <c r="K76" s="124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78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52" t="str">
        <f>E7</f>
        <v>Oprava povrchu parkoviště u ZS IH, před vchody C a D</v>
      </c>
      <c r="F85" s="263"/>
      <c r="G85" s="263"/>
      <c r="H85" s="263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2" customHeight="1">
      <c r="A87" s="30"/>
      <c r="B87" s="31"/>
      <c r="C87" s="27" t="s">
        <v>18</v>
      </c>
      <c r="D87" s="32"/>
      <c r="E87" s="32"/>
      <c r="F87" s="25" t="str">
        <f>F10</f>
        <v xml:space="preserve"> </v>
      </c>
      <c r="G87" s="32"/>
      <c r="H87" s="32"/>
      <c r="I87" s="27" t="s">
        <v>20</v>
      </c>
      <c r="J87" s="62" t="str">
        <f>IF(J10="","",J10)</f>
        <v>vyplnit</v>
      </c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5.2" customHeight="1">
      <c r="A89" s="30"/>
      <c r="B89" s="31"/>
      <c r="C89" s="27" t="s">
        <v>21</v>
      </c>
      <c r="D89" s="32"/>
      <c r="E89" s="32"/>
      <c r="F89" s="25" t="str">
        <f>E13</f>
        <v xml:space="preserve"> </v>
      </c>
      <c r="G89" s="32"/>
      <c r="H89" s="32"/>
      <c r="I89" s="27" t="s">
        <v>25</v>
      </c>
      <c r="J89" s="28" t="str">
        <f>E19</f>
        <v xml:space="preserve"> 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15.2" customHeight="1">
      <c r="A90" s="30"/>
      <c r="B90" s="31"/>
      <c r="C90" s="27" t="s">
        <v>24</v>
      </c>
      <c r="D90" s="32"/>
      <c r="E90" s="32"/>
      <c r="F90" s="25" t="str">
        <f>IF(E16="","",E16)</f>
        <v xml:space="preserve"> </v>
      </c>
      <c r="G90" s="32"/>
      <c r="H90" s="32"/>
      <c r="I90" s="27" t="s">
        <v>27</v>
      </c>
      <c r="J90" s="28" t="str">
        <f>E22</f>
        <v xml:space="preserve"> </v>
      </c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0.35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9.25" customHeight="1">
      <c r="A92" s="30"/>
      <c r="B92" s="31"/>
      <c r="C92" s="132" t="s">
        <v>79</v>
      </c>
      <c r="D92" s="133"/>
      <c r="E92" s="133"/>
      <c r="F92" s="133"/>
      <c r="G92" s="133"/>
      <c r="H92" s="133"/>
      <c r="I92" s="133"/>
      <c r="J92" s="134" t="s">
        <v>80</v>
      </c>
      <c r="K92" s="133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2.9" customHeight="1">
      <c r="A94" s="30"/>
      <c r="B94" s="31"/>
      <c r="C94" s="135" t="s">
        <v>81</v>
      </c>
      <c r="D94" s="32"/>
      <c r="E94" s="32"/>
      <c r="F94" s="32"/>
      <c r="G94" s="32"/>
      <c r="H94" s="32"/>
      <c r="I94" s="32"/>
      <c r="J94" s="80">
        <f>J120</f>
        <v>0</v>
      </c>
      <c r="K94" s="32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U94" s="16" t="s">
        <v>82</v>
      </c>
    </row>
    <row r="95" spans="1:47" s="9" customFormat="1" ht="24.95" customHeight="1">
      <c r="B95" s="136"/>
      <c r="C95" s="137"/>
      <c r="D95" s="138" t="s">
        <v>83</v>
      </c>
      <c r="E95" s="139"/>
      <c r="F95" s="139"/>
      <c r="G95" s="139"/>
      <c r="H95" s="139"/>
      <c r="I95" s="139"/>
      <c r="J95" s="214"/>
      <c r="K95" s="137"/>
      <c r="L95" s="140"/>
    </row>
    <row r="96" spans="1:47" s="10" customFormat="1" ht="19.899999999999999" customHeight="1">
      <c r="B96" s="141"/>
      <c r="C96" s="142"/>
      <c r="D96" s="143" t="s">
        <v>84</v>
      </c>
      <c r="E96" s="144"/>
      <c r="F96" s="144"/>
      <c r="G96" s="144"/>
      <c r="H96" s="144"/>
      <c r="I96" s="144"/>
      <c r="J96" s="215">
        <f>SUM(J123,J126,J128)</f>
        <v>0</v>
      </c>
      <c r="K96" s="142"/>
      <c r="L96" s="145"/>
    </row>
    <row r="97" spans="1:31" s="10" customFormat="1" ht="19.899999999999999" customHeight="1">
      <c r="B97" s="141"/>
      <c r="C97" s="142"/>
      <c r="D97" s="143" t="s">
        <v>85</v>
      </c>
      <c r="E97" s="144"/>
      <c r="F97" s="144"/>
      <c r="G97" s="144"/>
      <c r="H97" s="144"/>
      <c r="I97" s="144"/>
      <c r="J97" s="215">
        <f>SUM(J132,J138)</f>
        <v>0</v>
      </c>
      <c r="K97" s="142"/>
      <c r="L97" s="145"/>
    </row>
    <row r="98" spans="1:31" s="10" customFormat="1" ht="19.899999999999999" customHeight="1">
      <c r="B98" s="141"/>
      <c r="C98" s="142"/>
      <c r="D98" s="143" t="s">
        <v>86</v>
      </c>
      <c r="E98" s="144"/>
      <c r="F98" s="144"/>
      <c r="G98" s="144"/>
      <c r="H98" s="144"/>
      <c r="I98" s="144"/>
      <c r="J98" s="215">
        <f>SUM(J145)</f>
        <v>0</v>
      </c>
      <c r="K98" s="142"/>
      <c r="L98" s="145"/>
    </row>
    <row r="99" spans="1:31" s="10" customFormat="1" ht="19.899999999999999" customHeight="1">
      <c r="B99" s="141"/>
      <c r="C99" s="142"/>
      <c r="D99" s="143" t="s">
        <v>87</v>
      </c>
      <c r="E99" s="144"/>
      <c r="F99" s="144"/>
      <c r="G99" s="144"/>
      <c r="H99" s="144"/>
      <c r="I99" s="144"/>
      <c r="J99" s="215">
        <f>SUM(J149,J151,J153,J155)</f>
        <v>0</v>
      </c>
      <c r="K99" s="142"/>
      <c r="L99" s="145"/>
    </row>
    <row r="100" spans="1:31" s="9" customFormat="1" ht="24.95" customHeight="1">
      <c r="B100" s="136"/>
      <c r="C100" s="137"/>
      <c r="D100" s="138" t="s">
        <v>88</v>
      </c>
      <c r="E100" s="139"/>
      <c r="F100" s="139"/>
      <c r="G100" s="139"/>
      <c r="H100" s="139"/>
      <c r="I100" s="139"/>
      <c r="J100" s="214">
        <f>SUM(J101:J102)</f>
        <v>0</v>
      </c>
      <c r="K100" s="137"/>
      <c r="L100" s="140"/>
    </row>
    <row r="101" spans="1:31" s="10" customFormat="1" ht="19.899999999999999" customHeight="1">
      <c r="B101" s="141"/>
      <c r="C101" s="142"/>
      <c r="D101" s="143" t="s">
        <v>89</v>
      </c>
      <c r="E101" s="144"/>
      <c r="F101" s="144"/>
      <c r="G101" s="144"/>
      <c r="H101" s="144"/>
      <c r="I101" s="144"/>
      <c r="J101" s="215">
        <f>SUM(I162)</f>
        <v>0</v>
      </c>
      <c r="K101" s="142"/>
      <c r="L101" s="145"/>
    </row>
    <row r="102" spans="1:31" s="10" customFormat="1" ht="19.899999999999999" customHeight="1">
      <c r="B102" s="141"/>
      <c r="C102" s="142"/>
      <c r="D102" s="143" t="s">
        <v>90</v>
      </c>
      <c r="E102" s="144"/>
      <c r="F102" s="144"/>
      <c r="G102" s="144"/>
      <c r="H102" s="144"/>
      <c r="I102" s="144"/>
      <c r="J102" s="215">
        <f>SUM(I165)</f>
        <v>0</v>
      </c>
      <c r="K102" s="142"/>
      <c r="L102" s="145"/>
    </row>
    <row r="103" spans="1:31" s="2" customFormat="1" ht="21.75" customHeight="1">
      <c r="A103" s="30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52"/>
      <c r="C108" s="53"/>
      <c r="D108" s="53"/>
      <c r="E108" s="53"/>
      <c r="F108" s="53"/>
      <c r="G108" s="53"/>
      <c r="H108" s="53"/>
      <c r="I108" s="53"/>
      <c r="J108" s="53"/>
      <c r="K108" s="53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22" t="s">
        <v>91</v>
      </c>
      <c r="D109" s="32"/>
      <c r="E109" s="32"/>
      <c r="F109" s="32"/>
      <c r="G109" s="32"/>
      <c r="H109" s="3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14</v>
      </c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2"/>
      <c r="D112" s="32"/>
      <c r="E112" s="252" t="str">
        <f>E7</f>
        <v>Oprava povrchu parkoviště u ZS IH, před vchody C a D</v>
      </c>
      <c r="F112" s="263"/>
      <c r="G112" s="263"/>
      <c r="H112" s="263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7" t="s">
        <v>18</v>
      </c>
      <c r="D114" s="32"/>
      <c r="E114" s="32"/>
      <c r="F114" s="25" t="str">
        <f>F10</f>
        <v xml:space="preserve"> </v>
      </c>
      <c r="G114" s="32"/>
      <c r="H114" s="32"/>
      <c r="I114" s="27" t="s">
        <v>20</v>
      </c>
      <c r="J114" s="217"/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7" t="s">
        <v>21</v>
      </c>
      <c r="D116" s="32"/>
      <c r="E116" s="32"/>
      <c r="F116" s="25" t="str">
        <f>E13</f>
        <v xml:space="preserve"> </v>
      </c>
      <c r="G116" s="32"/>
      <c r="H116" s="32"/>
      <c r="I116" s="27" t="s">
        <v>25</v>
      </c>
      <c r="J116" s="28" t="str">
        <f>E19</f>
        <v xml:space="preserve"> </v>
      </c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7" t="s">
        <v>24</v>
      </c>
      <c r="D117" s="32"/>
      <c r="E117" s="32"/>
      <c r="F117" s="25" t="str">
        <f>IF(E16="","",E16)</f>
        <v xml:space="preserve"> </v>
      </c>
      <c r="G117" s="32"/>
      <c r="H117" s="32"/>
      <c r="I117" s="27" t="s">
        <v>27</v>
      </c>
      <c r="J117" s="28" t="str">
        <f>E22</f>
        <v xml:space="preserve"> </v>
      </c>
      <c r="K117" s="32"/>
      <c r="L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46"/>
      <c r="B119" s="147"/>
      <c r="C119" s="148" t="s">
        <v>92</v>
      </c>
      <c r="D119" s="149" t="s">
        <v>54</v>
      </c>
      <c r="E119" s="149" t="s">
        <v>50</v>
      </c>
      <c r="F119" s="149" t="s">
        <v>51</v>
      </c>
      <c r="G119" s="149" t="s">
        <v>93</v>
      </c>
      <c r="H119" s="149" t="s">
        <v>94</v>
      </c>
      <c r="I119" s="149" t="s">
        <v>95</v>
      </c>
      <c r="J119" s="150" t="s">
        <v>80</v>
      </c>
      <c r="K119" s="151" t="s">
        <v>96</v>
      </c>
      <c r="L119" s="152"/>
      <c r="M119" s="71" t="s">
        <v>1</v>
      </c>
      <c r="N119" s="72" t="s">
        <v>33</v>
      </c>
      <c r="O119" s="72" t="s">
        <v>97</v>
      </c>
      <c r="P119" s="72" t="s">
        <v>98</v>
      </c>
      <c r="Q119" s="72" t="s">
        <v>99</v>
      </c>
      <c r="R119" s="72" t="s">
        <v>100</v>
      </c>
      <c r="S119" s="72" t="s">
        <v>101</v>
      </c>
      <c r="T119" s="73" t="s">
        <v>102</v>
      </c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</row>
    <row r="120" spans="1:65" s="2" customFormat="1" ht="22.9" customHeight="1">
      <c r="A120" s="30"/>
      <c r="B120" s="31"/>
      <c r="C120" s="78" t="s">
        <v>103</v>
      </c>
      <c r="D120" s="32"/>
      <c r="E120" s="32"/>
      <c r="F120" s="32"/>
      <c r="G120" s="32"/>
      <c r="H120" s="32"/>
      <c r="I120" s="32"/>
      <c r="J120" s="153">
        <f>SUM(J123,J126,J128,J132,J138,J145,J149,J151,J153,J155,J162,J165)</f>
        <v>0</v>
      </c>
      <c r="K120" s="32"/>
      <c r="L120" s="35"/>
      <c r="M120" s="74"/>
      <c r="N120" s="154"/>
      <c r="O120" s="75"/>
      <c r="P120" s="155">
        <f>P121+P160</f>
        <v>140.08277799999999</v>
      </c>
      <c r="Q120" s="75"/>
      <c r="R120" s="155">
        <f>R121+R160</f>
        <v>9.0257800000000013E-2</v>
      </c>
      <c r="S120" s="75"/>
      <c r="T120" s="156">
        <f>T121+T160</f>
        <v>170.73945000000001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T120" s="16" t="s">
        <v>68</v>
      </c>
      <c r="AU120" s="16" t="s">
        <v>82</v>
      </c>
      <c r="BK120" s="157">
        <f>BK121+BK160</f>
        <v>0</v>
      </c>
    </row>
    <row r="121" spans="1:65" s="12" customFormat="1" ht="25.9" customHeight="1">
      <c r="B121" s="158"/>
      <c r="C121" s="159"/>
      <c r="D121" s="160" t="s">
        <v>68</v>
      </c>
      <c r="E121" s="161" t="s">
        <v>104</v>
      </c>
      <c r="F121" s="161" t="s">
        <v>105</v>
      </c>
      <c r="G121" s="159"/>
      <c r="H121" s="159"/>
      <c r="I121" s="159"/>
      <c r="J121" s="162"/>
      <c r="K121" s="159"/>
      <c r="L121" s="163"/>
      <c r="M121" s="164"/>
      <c r="N121" s="165"/>
      <c r="O121" s="165"/>
      <c r="P121" s="166">
        <f>P122+P131+P144+P148</f>
        <v>140.08277799999999</v>
      </c>
      <c r="Q121" s="165"/>
      <c r="R121" s="166">
        <f>R122+R131+R144+R148</f>
        <v>9.0257800000000013E-2</v>
      </c>
      <c r="S121" s="165"/>
      <c r="T121" s="167">
        <f>T122+T131+T144+T148</f>
        <v>170.73945000000001</v>
      </c>
      <c r="AR121" s="168" t="s">
        <v>74</v>
      </c>
      <c r="AT121" s="169" t="s">
        <v>68</v>
      </c>
      <c r="AU121" s="169" t="s">
        <v>69</v>
      </c>
      <c r="AY121" s="168" t="s">
        <v>106</v>
      </c>
      <c r="BK121" s="170">
        <f>BK122+BK131+BK144+BK148</f>
        <v>0</v>
      </c>
    </row>
    <row r="122" spans="1:65" s="12" customFormat="1" ht="22.9" customHeight="1">
      <c r="B122" s="158"/>
      <c r="C122" s="159"/>
      <c r="D122" s="160" t="s">
        <v>68</v>
      </c>
      <c r="E122" s="171" t="s">
        <v>74</v>
      </c>
      <c r="F122" s="171" t="s">
        <v>107</v>
      </c>
      <c r="G122" s="159"/>
      <c r="H122" s="159"/>
      <c r="I122" s="159"/>
      <c r="J122" s="172">
        <f>BK122</f>
        <v>0</v>
      </c>
      <c r="K122" s="159"/>
      <c r="L122" s="163"/>
      <c r="M122" s="164"/>
      <c r="N122" s="165"/>
      <c r="O122" s="165"/>
      <c r="P122" s="166">
        <f>SUM(P123:P130)</f>
        <v>32.470579999999998</v>
      </c>
      <c r="Q122" s="165"/>
      <c r="R122" s="166">
        <f>SUM(R123:R130)</f>
        <v>9.0257800000000013E-2</v>
      </c>
      <c r="S122" s="165"/>
      <c r="T122" s="167">
        <f>SUM(T123:T130)</f>
        <v>170.73945000000001</v>
      </c>
      <c r="AR122" s="168" t="s">
        <v>74</v>
      </c>
      <c r="AT122" s="169" t="s">
        <v>68</v>
      </c>
      <c r="AU122" s="169" t="s">
        <v>74</v>
      </c>
      <c r="AY122" s="168" t="s">
        <v>106</v>
      </c>
      <c r="BK122" s="170">
        <f>SUM(BK123:BK130)</f>
        <v>0</v>
      </c>
    </row>
    <row r="123" spans="1:65" s="2" customFormat="1" ht="24.2" customHeight="1">
      <c r="A123" s="30"/>
      <c r="B123" s="31"/>
      <c r="C123" s="173" t="s">
        <v>74</v>
      </c>
      <c r="D123" s="173" t="s">
        <v>108</v>
      </c>
      <c r="E123" s="174" t="s">
        <v>109</v>
      </c>
      <c r="F123" s="175" t="s">
        <v>110</v>
      </c>
      <c r="G123" s="176" t="s">
        <v>111</v>
      </c>
      <c r="H123" s="177">
        <v>1188.97</v>
      </c>
      <c r="I123" s="216">
        <v>0</v>
      </c>
      <c r="J123" s="178">
        <f>ROUND(I123*H123,2)</f>
        <v>0</v>
      </c>
      <c r="K123" s="179"/>
      <c r="L123" s="35"/>
      <c r="M123" s="180" t="s">
        <v>1</v>
      </c>
      <c r="N123" s="181" t="s">
        <v>34</v>
      </c>
      <c r="O123" s="182">
        <v>2.1999999999999999E-2</v>
      </c>
      <c r="P123" s="182">
        <f>O123*H123</f>
        <v>26.157339999999998</v>
      </c>
      <c r="Q123" s="182">
        <v>6.0000000000000002E-5</v>
      </c>
      <c r="R123" s="182">
        <f>Q123*H123</f>
        <v>7.1338200000000004E-2</v>
      </c>
      <c r="S123" s="182">
        <v>0.115</v>
      </c>
      <c r="T123" s="183">
        <f>S123*H123</f>
        <v>136.73155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4" t="s">
        <v>112</v>
      </c>
      <c r="AT123" s="184" t="s">
        <v>108</v>
      </c>
      <c r="AU123" s="184" t="s">
        <v>76</v>
      </c>
      <c r="AY123" s="16" t="s">
        <v>106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6" t="s">
        <v>74</v>
      </c>
      <c r="BK123" s="185">
        <f>ROUND(I123*H123,2)</f>
        <v>0</v>
      </c>
      <c r="BL123" s="16" t="s">
        <v>112</v>
      </c>
      <c r="BM123" s="184" t="s">
        <v>113</v>
      </c>
    </row>
    <row r="124" spans="1:65" s="2" customFormat="1" ht="29.25">
      <c r="A124" s="30"/>
      <c r="B124" s="31"/>
      <c r="C124" s="32"/>
      <c r="D124" s="186" t="s">
        <v>114</v>
      </c>
      <c r="E124" s="32"/>
      <c r="F124" s="187" t="s">
        <v>115</v>
      </c>
      <c r="G124" s="32"/>
      <c r="H124" s="32"/>
      <c r="I124" s="32"/>
      <c r="J124" s="32"/>
      <c r="K124" s="32"/>
      <c r="L124" s="35"/>
      <c r="M124" s="188"/>
      <c r="N124" s="189"/>
      <c r="O124" s="67"/>
      <c r="P124" s="67"/>
      <c r="Q124" s="67"/>
      <c r="R124" s="67"/>
      <c r="S124" s="67"/>
      <c r="T124" s="68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6" t="s">
        <v>114</v>
      </c>
      <c r="AU124" s="16" t="s">
        <v>76</v>
      </c>
    </row>
    <row r="125" spans="1:65" s="13" customFormat="1">
      <c r="B125" s="190"/>
      <c r="C125" s="191"/>
      <c r="D125" s="186" t="s">
        <v>116</v>
      </c>
      <c r="E125" s="192" t="s">
        <v>1</v>
      </c>
      <c r="F125" s="193" t="s">
        <v>117</v>
      </c>
      <c r="G125" s="191"/>
      <c r="H125" s="194">
        <v>1188.97</v>
      </c>
      <c r="I125" s="191"/>
      <c r="J125" s="191"/>
      <c r="K125" s="191"/>
      <c r="L125" s="195"/>
      <c r="M125" s="196"/>
      <c r="N125" s="197"/>
      <c r="O125" s="197"/>
      <c r="P125" s="197"/>
      <c r="Q125" s="197"/>
      <c r="R125" s="197"/>
      <c r="S125" s="197"/>
      <c r="T125" s="198"/>
      <c r="AT125" s="199" t="s">
        <v>116</v>
      </c>
      <c r="AU125" s="199" t="s">
        <v>76</v>
      </c>
      <c r="AV125" s="13" t="s">
        <v>76</v>
      </c>
      <c r="AW125" s="13" t="s">
        <v>26</v>
      </c>
      <c r="AX125" s="13" t="s">
        <v>74</v>
      </c>
      <c r="AY125" s="199" t="s">
        <v>106</v>
      </c>
    </row>
    <row r="126" spans="1:65" s="2" customFormat="1" ht="24.2" customHeight="1">
      <c r="A126" s="30"/>
      <c r="B126" s="31"/>
      <c r="C126" s="173" t="s">
        <v>76</v>
      </c>
      <c r="D126" s="173" t="s">
        <v>108</v>
      </c>
      <c r="E126" s="174" t="s">
        <v>118</v>
      </c>
      <c r="F126" s="175" t="s">
        <v>119</v>
      </c>
      <c r="G126" s="176" t="s">
        <v>111</v>
      </c>
      <c r="H126" s="177">
        <v>98.33</v>
      </c>
      <c r="I126" s="216">
        <v>0</v>
      </c>
      <c r="J126" s="178">
        <f>ROUND(I126*H126,2)</f>
        <v>0</v>
      </c>
      <c r="K126" s="179"/>
      <c r="L126" s="35"/>
      <c r="M126" s="180" t="s">
        <v>1</v>
      </c>
      <c r="N126" s="181" t="s">
        <v>34</v>
      </c>
      <c r="O126" s="182">
        <v>2.8000000000000001E-2</v>
      </c>
      <c r="P126" s="182">
        <f>O126*H126</f>
        <v>2.7532399999999999</v>
      </c>
      <c r="Q126" s="182">
        <v>1.2E-4</v>
      </c>
      <c r="R126" s="182">
        <f>Q126*H126</f>
        <v>1.17996E-2</v>
      </c>
      <c r="S126" s="182">
        <v>0.23</v>
      </c>
      <c r="T126" s="183">
        <f>S126*H126</f>
        <v>22.6159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4" t="s">
        <v>112</v>
      </c>
      <c r="AT126" s="184" t="s">
        <v>108</v>
      </c>
      <c r="AU126" s="184" t="s">
        <v>76</v>
      </c>
      <c r="AY126" s="16" t="s">
        <v>106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6" t="s">
        <v>74</v>
      </c>
      <c r="BK126" s="185">
        <f>ROUND(I126*H126,2)</f>
        <v>0</v>
      </c>
      <c r="BL126" s="16" t="s">
        <v>112</v>
      </c>
      <c r="BM126" s="184" t="s">
        <v>120</v>
      </c>
    </row>
    <row r="127" spans="1:65" s="2" customFormat="1" ht="29.25">
      <c r="A127" s="30"/>
      <c r="B127" s="31"/>
      <c r="C127" s="32"/>
      <c r="D127" s="186" t="s">
        <v>114</v>
      </c>
      <c r="E127" s="32"/>
      <c r="F127" s="187" t="s">
        <v>121</v>
      </c>
      <c r="G127" s="32"/>
      <c r="H127" s="32"/>
      <c r="I127" s="32"/>
      <c r="J127" s="32"/>
      <c r="K127" s="32"/>
      <c r="L127" s="35"/>
      <c r="M127" s="188"/>
      <c r="N127" s="189"/>
      <c r="O127" s="67"/>
      <c r="P127" s="67"/>
      <c r="Q127" s="67"/>
      <c r="R127" s="67"/>
      <c r="S127" s="67"/>
      <c r="T127" s="68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6" t="s">
        <v>114</v>
      </c>
      <c r="AU127" s="16" t="s">
        <v>76</v>
      </c>
    </row>
    <row r="128" spans="1:65" s="2" customFormat="1" ht="24.2" customHeight="1">
      <c r="A128" s="30"/>
      <c r="B128" s="31"/>
      <c r="C128" s="173" t="s">
        <v>122</v>
      </c>
      <c r="D128" s="173" t="s">
        <v>108</v>
      </c>
      <c r="E128" s="174" t="s">
        <v>123</v>
      </c>
      <c r="F128" s="175" t="s">
        <v>124</v>
      </c>
      <c r="G128" s="176" t="s">
        <v>111</v>
      </c>
      <c r="H128" s="177">
        <v>89</v>
      </c>
      <c r="I128" s="216">
        <v>0</v>
      </c>
      <c r="J128" s="178">
        <f>ROUND(I128*H128,2)</f>
        <v>0</v>
      </c>
      <c r="K128" s="179"/>
      <c r="L128" s="35"/>
      <c r="M128" s="180" t="s">
        <v>1</v>
      </c>
      <c r="N128" s="181" t="s">
        <v>34</v>
      </c>
      <c r="O128" s="182">
        <v>0.04</v>
      </c>
      <c r="P128" s="182">
        <f>O128*H128</f>
        <v>3.56</v>
      </c>
      <c r="Q128" s="182">
        <v>8.0000000000000007E-5</v>
      </c>
      <c r="R128" s="182">
        <f>Q128*H128</f>
        <v>7.1200000000000005E-3</v>
      </c>
      <c r="S128" s="182">
        <v>0.128</v>
      </c>
      <c r="T128" s="183">
        <f>S128*H128</f>
        <v>11.391999999999999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4" t="s">
        <v>112</v>
      </c>
      <c r="AT128" s="184" t="s">
        <v>108</v>
      </c>
      <c r="AU128" s="184" t="s">
        <v>76</v>
      </c>
      <c r="AY128" s="16" t="s">
        <v>106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6" t="s">
        <v>74</v>
      </c>
      <c r="BK128" s="185">
        <f>ROUND(I128*H128,2)</f>
        <v>0</v>
      </c>
      <c r="BL128" s="16" t="s">
        <v>112</v>
      </c>
      <c r="BM128" s="184" t="s">
        <v>125</v>
      </c>
    </row>
    <row r="129" spans="1:65" s="2" customFormat="1" ht="29.25">
      <c r="A129" s="30"/>
      <c r="B129" s="31"/>
      <c r="C129" s="32"/>
      <c r="D129" s="186" t="s">
        <v>114</v>
      </c>
      <c r="E129" s="32"/>
      <c r="F129" s="187" t="s">
        <v>126</v>
      </c>
      <c r="G129" s="32"/>
      <c r="H129" s="32"/>
      <c r="I129" s="32"/>
      <c r="J129" s="32"/>
      <c r="K129" s="32"/>
      <c r="L129" s="35"/>
      <c r="M129" s="188"/>
      <c r="N129" s="189"/>
      <c r="O129" s="67"/>
      <c r="P129" s="67"/>
      <c r="Q129" s="67"/>
      <c r="R129" s="67"/>
      <c r="S129" s="67"/>
      <c r="T129" s="68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6" t="s">
        <v>114</v>
      </c>
      <c r="AU129" s="16" t="s">
        <v>76</v>
      </c>
    </row>
    <row r="130" spans="1:65" s="13" customFormat="1">
      <c r="B130" s="190"/>
      <c r="C130" s="191"/>
      <c r="D130" s="186" t="s">
        <v>116</v>
      </c>
      <c r="E130" s="192" t="s">
        <v>1</v>
      </c>
      <c r="F130" s="193" t="s">
        <v>127</v>
      </c>
      <c r="G130" s="191"/>
      <c r="H130" s="194">
        <v>89</v>
      </c>
      <c r="I130" s="191"/>
      <c r="J130" s="191"/>
      <c r="K130" s="191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116</v>
      </c>
      <c r="AU130" s="199" t="s">
        <v>76</v>
      </c>
      <c r="AV130" s="13" t="s">
        <v>76</v>
      </c>
      <c r="AW130" s="13" t="s">
        <v>26</v>
      </c>
      <c r="AX130" s="13" t="s">
        <v>74</v>
      </c>
      <c r="AY130" s="199" t="s">
        <v>106</v>
      </c>
    </row>
    <row r="131" spans="1:65" s="12" customFormat="1" ht="22.9" customHeight="1">
      <c r="B131" s="158"/>
      <c r="C131" s="159"/>
      <c r="D131" s="160" t="s">
        <v>68</v>
      </c>
      <c r="E131" s="171" t="s">
        <v>128</v>
      </c>
      <c r="F131" s="171" t="s">
        <v>129</v>
      </c>
      <c r="G131" s="159"/>
      <c r="H131" s="159"/>
      <c r="I131" s="159"/>
      <c r="J131" s="172">
        <f>BK131</f>
        <v>0</v>
      </c>
      <c r="K131" s="159"/>
      <c r="L131" s="163"/>
      <c r="M131" s="164"/>
      <c r="N131" s="165"/>
      <c r="O131" s="165"/>
      <c r="P131" s="166">
        <f>SUM(P132:P143)</f>
        <v>100.4699</v>
      </c>
      <c r="Q131" s="165"/>
      <c r="R131" s="166">
        <f>SUM(R132:R143)</f>
        <v>0</v>
      </c>
      <c r="S131" s="165"/>
      <c r="T131" s="167">
        <f>SUM(T132:T143)</f>
        <v>0</v>
      </c>
      <c r="AR131" s="168" t="s">
        <v>74</v>
      </c>
      <c r="AT131" s="169" t="s">
        <v>68</v>
      </c>
      <c r="AU131" s="169" t="s">
        <v>74</v>
      </c>
      <c r="AY131" s="168" t="s">
        <v>106</v>
      </c>
      <c r="BK131" s="170">
        <f>SUM(BK132:BK143)</f>
        <v>0</v>
      </c>
    </row>
    <row r="132" spans="1:65" s="2" customFormat="1" ht="24.2" customHeight="1">
      <c r="A132" s="30"/>
      <c r="B132" s="31"/>
      <c r="C132" s="173" t="s">
        <v>128</v>
      </c>
      <c r="D132" s="173" t="s">
        <v>108</v>
      </c>
      <c r="E132" s="174" t="s">
        <v>130</v>
      </c>
      <c r="F132" s="175" t="s">
        <v>131</v>
      </c>
      <c r="G132" s="176" t="s">
        <v>111</v>
      </c>
      <c r="H132" s="177">
        <v>1376.3</v>
      </c>
      <c r="I132" s="216">
        <v>0</v>
      </c>
      <c r="J132" s="178">
        <f>ROUND(I132*H132,2)</f>
        <v>0</v>
      </c>
      <c r="K132" s="179"/>
      <c r="L132" s="35"/>
      <c r="M132" s="180" t="s">
        <v>1</v>
      </c>
      <c r="N132" s="181" t="s">
        <v>34</v>
      </c>
      <c r="O132" s="182">
        <v>2E-3</v>
      </c>
      <c r="P132" s="182">
        <f>O132*H132</f>
        <v>2.7526000000000002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4" t="s">
        <v>112</v>
      </c>
      <c r="AT132" s="184" t="s">
        <v>108</v>
      </c>
      <c r="AU132" s="184" t="s">
        <v>76</v>
      </c>
      <c r="AY132" s="16" t="s">
        <v>106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6" t="s">
        <v>74</v>
      </c>
      <c r="BK132" s="185">
        <f>ROUND(I132*H132,2)</f>
        <v>0</v>
      </c>
      <c r="BL132" s="16" t="s">
        <v>112</v>
      </c>
      <c r="BM132" s="184" t="s">
        <v>132</v>
      </c>
    </row>
    <row r="133" spans="1:65" s="2" customFormat="1" ht="19.5">
      <c r="A133" s="30"/>
      <c r="B133" s="31"/>
      <c r="C133" s="32"/>
      <c r="D133" s="186" t="s">
        <v>114</v>
      </c>
      <c r="E133" s="32"/>
      <c r="F133" s="187" t="s">
        <v>133</v>
      </c>
      <c r="G133" s="32"/>
      <c r="H133" s="32"/>
      <c r="I133" s="32"/>
      <c r="J133" s="32"/>
      <c r="K133" s="32"/>
      <c r="L133" s="35"/>
      <c r="M133" s="188"/>
      <c r="N133" s="189"/>
      <c r="O133" s="67"/>
      <c r="P133" s="67"/>
      <c r="Q133" s="67"/>
      <c r="R133" s="67"/>
      <c r="S133" s="67"/>
      <c r="T133" s="68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6" t="s">
        <v>114</v>
      </c>
      <c r="AU133" s="16" t="s">
        <v>76</v>
      </c>
    </row>
    <row r="134" spans="1:65" s="13" customFormat="1">
      <c r="B134" s="190"/>
      <c r="C134" s="191"/>
      <c r="D134" s="186" t="s">
        <v>116</v>
      </c>
      <c r="E134" s="192" t="s">
        <v>1</v>
      </c>
      <c r="F134" s="193" t="s">
        <v>134</v>
      </c>
      <c r="G134" s="191"/>
      <c r="H134" s="194">
        <v>1188.97</v>
      </c>
      <c r="I134" s="191"/>
      <c r="J134" s="191"/>
      <c r="K134" s="191"/>
      <c r="L134" s="195"/>
      <c r="M134" s="196"/>
      <c r="N134" s="197"/>
      <c r="O134" s="197"/>
      <c r="P134" s="197"/>
      <c r="Q134" s="197"/>
      <c r="R134" s="197"/>
      <c r="S134" s="197"/>
      <c r="T134" s="198"/>
      <c r="AT134" s="199" t="s">
        <v>116</v>
      </c>
      <c r="AU134" s="199" t="s">
        <v>76</v>
      </c>
      <c r="AV134" s="13" t="s">
        <v>76</v>
      </c>
      <c r="AW134" s="13" t="s">
        <v>26</v>
      </c>
      <c r="AX134" s="13" t="s">
        <v>69</v>
      </c>
      <c r="AY134" s="199" t="s">
        <v>106</v>
      </c>
    </row>
    <row r="135" spans="1:65" s="13" customFormat="1">
      <c r="B135" s="190"/>
      <c r="C135" s="191"/>
      <c r="D135" s="186" t="s">
        <v>116</v>
      </c>
      <c r="E135" s="192" t="s">
        <v>1</v>
      </c>
      <c r="F135" s="193" t="s">
        <v>135</v>
      </c>
      <c r="G135" s="191"/>
      <c r="H135" s="194">
        <v>98.33</v>
      </c>
      <c r="I135" s="191"/>
      <c r="J135" s="191"/>
      <c r="K135" s="191"/>
      <c r="L135" s="195"/>
      <c r="M135" s="196"/>
      <c r="N135" s="197"/>
      <c r="O135" s="197"/>
      <c r="P135" s="197"/>
      <c r="Q135" s="197"/>
      <c r="R135" s="197"/>
      <c r="S135" s="197"/>
      <c r="T135" s="198"/>
      <c r="AT135" s="199" t="s">
        <v>116</v>
      </c>
      <c r="AU135" s="199" t="s">
        <v>76</v>
      </c>
      <c r="AV135" s="13" t="s">
        <v>76</v>
      </c>
      <c r="AW135" s="13" t="s">
        <v>26</v>
      </c>
      <c r="AX135" s="13" t="s">
        <v>69</v>
      </c>
      <c r="AY135" s="199" t="s">
        <v>106</v>
      </c>
    </row>
    <row r="136" spans="1:65" s="13" customFormat="1">
      <c r="B136" s="190"/>
      <c r="C136" s="191"/>
      <c r="D136" s="186" t="s">
        <v>116</v>
      </c>
      <c r="E136" s="192" t="s">
        <v>1</v>
      </c>
      <c r="F136" s="193" t="s">
        <v>136</v>
      </c>
      <c r="G136" s="191"/>
      <c r="H136" s="194">
        <v>89</v>
      </c>
      <c r="I136" s="191"/>
      <c r="J136" s="191"/>
      <c r="K136" s="191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116</v>
      </c>
      <c r="AU136" s="199" t="s">
        <v>76</v>
      </c>
      <c r="AV136" s="13" t="s">
        <v>76</v>
      </c>
      <c r="AW136" s="13" t="s">
        <v>26</v>
      </c>
      <c r="AX136" s="13" t="s">
        <v>69</v>
      </c>
      <c r="AY136" s="199" t="s">
        <v>106</v>
      </c>
    </row>
    <row r="137" spans="1:65" s="14" customFormat="1">
      <c r="B137" s="200"/>
      <c r="C137" s="201"/>
      <c r="D137" s="186" t="s">
        <v>116</v>
      </c>
      <c r="E137" s="202" t="s">
        <v>1</v>
      </c>
      <c r="F137" s="203" t="s">
        <v>137</v>
      </c>
      <c r="G137" s="201"/>
      <c r="H137" s="204">
        <v>1376.3</v>
      </c>
      <c r="I137" s="201"/>
      <c r="J137" s="201"/>
      <c r="K137" s="201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116</v>
      </c>
      <c r="AU137" s="209" t="s">
        <v>76</v>
      </c>
      <c r="AV137" s="14" t="s">
        <v>112</v>
      </c>
      <c r="AW137" s="14" t="s">
        <v>26</v>
      </c>
      <c r="AX137" s="14" t="s">
        <v>74</v>
      </c>
      <c r="AY137" s="209" t="s">
        <v>106</v>
      </c>
    </row>
    <row r="138" spans="1:65" s="2" customFormat="1" ht="24.2" customHeight="1">
      <c r="A138" s="30"/>
      <c r="B138" s="31"/>
      <c r="C138" s="173" t="s">
        <v>138</v>
      </c>
      <c r="D138" s="173" t="s">
        <v>108</v>
      </c>
      <c r="E138" s="174" t="s">
        <v>139</v>
      </c>
      <c r="F138" s="175" t="s">
        <v>140</v>
      </c>
      <c r="G138" s="176" t="s">
        <v>111</v>
      </c>
      <c r="H138" s="177">
        <v>1376.3</v>
      </c>
      <c r="I138" s="216">
        <v>0</v>
      </c>
      <c r="J138" s="178">
        <f>ROUND(I138*H138,2)</f>
        <v>0</v>
      </c>
      <c r="K138" s="179"/>
      <c r="L138" s="35"/>
      <c r="M138" s="180" t="s">
        <v>1</v>
      </c>
      <c r="N138" s="181" t="s">
        <v>34</v>
      </c>
      <c r="O138" s="182">
        <v>7.0999999999999994E-2</v>
      </c>
      <c r="P138" s="182">
        <f>O138*H138</f>
        <v>97.717299999999994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84" t="s">
        <v>112</v>
      </c>
      <c r="AT138" s="184" t="s">
        <v>108</v>
      </c>
      <c r="AU138" s="184" t="s">
        <v>76</v>
      </c>
      <c r="AY138" s="16" t="s">
        <v>106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6" t="s">
        <v>74</v>
      </c>
      <c r="BK138" s="185">
        <f>ROUND(I138*H138,2)</f>
        <v>0</v>
      </c>
      <c r="BL138" s="16" t="s">
        <v>112</v>
      </c>
      <c r="BM138" s="184" t="s">
        <v>141</v>
      </c>
    </row>
    <row r="139" spans="1:65" s="2" customFormat="1" ht="29.25">
      <c r="A139" s="30"/>
      <c r="B139" s="31"/>
      <c r="C139" s="32"/>
      <c r="D139" s="186" t="s">
        <v>114</v>
      </c>
      <c r="E139" s="32"/>
      <c r="F139" s="187" t="s">
        <v>142</v>
      </c>
      <c r="G139" s="32"/>
      <c r="H139" s="32"/>
      <c r="I139" s="32"/>
      <c r="J139" s="32"/>
      <c r="K139" s="32"/>
      <c r="L139" s="35"/>
      <c r="M139" s="188"/>
      <c r="N139" s="189"/>
      <c r="O139" s="67"/>
      <c r="P139" s="67"/>
      <c r="Q139" s="67"/>
      <c r="R139" s="67"/>
      <c r="S139" s="67"/>
      <c r="T139" s="68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T139" s="16" t="s">
        <v>114</v>
      </c>
      <c r="AU139" s="16" t="s">
        <v>76</v>
      </c>
    </row>
    <row r="140" spans="1:65" s="13" customFormat="1">
      <c r="B140" s="190"/>
      <c r="C140" s="191"/>
      <c r="D140" s="186" t="s">
        <v>116</v>
      </c>
      <c r="E140" s="192" t="s">
        <v>1</v>
      </c>
      <c r="F140" s="193" t="s">
        <v>134</v>
      </c>
      <c r="G140" s="191"/>
      <c r="H140" s="194">
        <v>1188.97</v>
      </c>
      <c r="I140" s="191"/>
      <c r="J140" s="191"/>
      <c r="K140" s="191"/>
      <c r="L140" s="195"/>
      <c r="M140" s="196"/>
      <c r="N140" s="197"/>
      <c r="O140" s="197"/>
      <c r="P140" s="197"/>
      <c r="Q140" s="197"/>
      <c r="R140" s="197"/>
      <c r="S140" s="197"/>
      <c r="T140" s="198"/>
      <c r="AT140" s="199" t="s">
        <v>116</v>
      </c>
      <c r="AU140" s="199" t="s">
        <v>76</v>
      </c>
      <c r="AV140" s="13" t="s">
        <v>76</v>
      </c>
      <c r="AW140" s="13" t="s">
        <v>26</v>
      </c>
      <c r="AX140" s="13" t="s">
        <v>69</v>
      </c>
      <c r="AY140" s="199" t="s">
        <v>106</v>
      </c>
    </row>
    <row r="141" spans="1:65" s="13" customFormat="1">
      <c r="B141" s="190"/>
      <c r="C141" s="191"/>
      <c r="D141" s="186" t="s">
        <v>116</v>
      </c>
      <c r="E141" s="192" t="s">
        <v>1</v>
      </c>
      <c r="F141" s="193" t="s">
        <v>135</v>
      </c>
      <c r="G141" s="191"/>
      <c r="H141" s="194">
        <v>98.33</v>
      </c>
      <c r="I141" s="191"/>
      <c r="J141" s="191"/>
      <c r="K141" s="191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116</v>
      </c>
      <c r="AU141" s="199" t="s">
        <v>76</v>
      </c>
      <c r="AV141" s="13" t="s">
        <v>76</v>
      </c>
      <c r="AW141" s="13" t="s">
        <v>26</v>
      </c>
      <c r="AX141" s="13" t="s">
        <v>69</v>
      </c>
      <c r="AY141" s="199" t="s">
        <v>106</v>
      </c>
    </row>
    <row r="142" spans="1:65" s="13" customFormat="1">
      <c r="B142" s="190"/>
      <c r="C142" s="191"/>
      <c r="D142" s="186" t="s">
        <v>116</v>
      </c>
      <c r="E142" s="192" t="s">
        <v>1</v>
      </c>
      <c r="F142" s="193" t="s">
        <v>136</v>
      </c>
      <c r="G142" s="191"/>
      <c r="H142" s="194">
        <v>89</v>
      </c>
      <c r="I142" s="191"/>
      <c r="J142" s="191"/>
      <c r="K142" s="191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116</v>
      </c>
      <c r="AU142" s="199" t="s">
        <v>76</v>
      </c>
      <c r="AV142" s="13" t="s">
        <v>76</v>
      </c>
      <c r="AW142" s="13" t="s">
        <v>26</v>
      </c>
      <c r="AX142" s="13" t="s">
        <v>69</v>
      </c>
      <c r="AY142" s="199" t="s">
        <v>106</v>
      </c>
    </row>
    <row r="143" spans="1:65" s="14" customFormat="1">
      <c r="B143" s="200"/>
      <c r="C143" s="201"/>
      <c r="D143" s="186" t="s">
        <v>116</v>
      </c>
      <c r="E143" s="202" t="s">
        <v>1</v>
      </c>
      <c r="F143" s="203" t="s">
        <v>137</v>
      </c>
      <c r="G143" s="201"/>
      <c r="H143" s="204">
        <v>1376.3</v>
      </c>
      <c r="I143" s="201"/>
      <c r="J143" s="201"/>
      <c r="K143" s="201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116</v>
      </c>
      <c r="AU143" s="209" t="s">
        <v>76</v>
      </c>
      <c r="AV143" s="14" t="s">
        <v>112</v>
      </c>
      <c r="AW143" s="14" t="s">
        <v>26</v>
      </c>
      <c r="AX143" s="14" t="s">
        <v>74</v>
      </c>
      <c r="AY143" s="209" t="s">
        <v>106</v>
      </c>
    </row>
    <row r="144" spans="1:65" s="12" customFormat="1" ht="22.9" customHeight="1">
      <c r="B144" s="158"/>
      <c r="C144" s="159"/>
      <c r="D144" s="160" t="s">
        <v>68</v>
      </c>
      <c r="E144" s="171" t="s">
        <v>143</v>
      </c>
      <c r="F144" s="171" t="s">
        <v>144</v>
      </c>
      <c r="G144" s="159"/>
      <c r="H144" s="159"/>
      <c r="I144" s="159"/>
      <c r="J144" s="172">
        <f>BK144</f>
        <v>0</v>
      </c>
      <c r="K144" s="159"/>
      <c r="L144" s="163"/>
      <c r="M144" s="164"/>
      <c r="N144" s="165"/>
      <c r="O144" s="165"/>
      <c r="P144" s="166">
        <f>SUM(P145:P147)</f>
        <v>1.67865</v>
      </c>
      <c r="Q144" s="165"/>
      <c r="R144" s="166">
        <f>SUM(R145:R147)</f>
        <v>0</v>
      </c>
      <c r="S144" s="165"/>
      <c r="T144" s="167">
        <f>SUM(T145:T147)</f>
        <v>0</v>
      </c>
      <c r="AR144" s="168" t="s">
        <v>74</v>
      </c>
      <c r="AT144" s="169" t="s">
        <v>68</v>
      </c>
      <c r="AU144" s="169" t="s">
        <v>74</v>
      </c>
      <c r="AY144" s="168" t="s">
        <v>106</v>
      </c>
      <c r="BK144" s="170">
        <f>SUM(BK145:BK147)</f>
        <v>0</v>
      </c>
    </row>
    <row r="145" spans="1:65" s="2" customFormat="1" ht="14.45" customHeight="1">
      <c r="A145" s="30"/>
      <c r="B145" s="31"/>
      <c r="C145" s="173" t="s">
        <v>112</v>
      </c>
      <c r="D145" s="173" t="s">
        <v>108</v>
      </c>
      <c r="E145" s="174" t="s">
        <v>145</v>
      </c>
      <c r="F145" s="175" t="s">
        <v>146</v>
      </c>
      <c r="G145" s="176" t="s">
        <v>147</v>
      </c>
      <c r="H145" s="177">
        <v>10.83</v>
      </c>
      <c r="I145" s="216">
        <v>0</v>
      </c>
      <c r="J145" s="178">
        <f>ROUND(I145*H145,2)</f>
        <v>0</v>
      </c>
      <c r="K145" s="179"/>
      <c r="L145" s="35"/>
      <c r="M145" s="180" t="s">
        <v>1</v>
      </c>
      <c r="N145" s="181" t="s">
        <v>34</v>
      </c>
      <c r="O145" s="182">
        <v>0.155</v>
      </c>
      <c r="P145" s="182">
        <f>O145*H145</f>
        <v>1.67865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84" t="s">
        <v>112</v>
      </c>
      <c r="AT145" s="184" t="s">
        <v>108</v>
      </c>
      <c r="AU145" s="184" t="s">
        <v>76</v>
      </c>
      <c r="AY145" s="16" t="s">
        <v>106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6" t="s">
        <v>74</v>
      </c>
      <c r="BK145" s="185">
        <f>ROUND(I145*H145,2)</f>
        <v>0</v>
      </c>
      <c r="BL145" s="16" t="s">
        <v>112</v>
      </c>
      <c r="BM145" s="184" t="s">
        <v>148</v>
      </c>
    </row>
    <row r="146" spans="1:65" s="2" customFormat="1" ht="19.5">
      <c r="A146" s="30"/>
      <c r="B146" s="31"/>
      <c r="C146" s="32"/>
      <c r="D146" s="186" t="s">
        <v>114</v>
      </c>
      <c r="E146" s="32"/>
      <c r="F146" s="187" t="s">
        <v>149</v>
      </c>
      <c r="G146" s="32"/>
      <c r="H146" s="32"/>
      <c r="I146" s="32"/>
      <c r="J146" s="32"/>
      <c r="K146" s="32"/>
      <c r="L146" s="35"/>
      <c r="M146" s="188"/>
      <c r="N146" s="189"/>
      <c r="O146" s="67"/>
      <c r="P146" s="67"/>
      <c r="Q146" s="67"/>
      <c r="R146" s="67"/>
      <c r="S146" s="67"/>
      <c r="T146" s="68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T146" s="16" t="s">
        <v>114</v>
      </c>
      <c r="AU146" s="16" t="s">
        <v>76</v>
      </c>
    </row>
    <row r="147" spans="1:65" s="13" customFormat="1">
      <c r="B147" s="190"/>
      <c r="C147" s="191"/>
      <c r="D147" s="186" t="s">
        <v>116</v>
      </c>
      <c r="E147" s="192" t="s">
        <v>1</v>
      </c>
      <c r="F147" s="193" t="s">
        <v>150</v>
      </c>
      <c r="G147" s="191"/>
      <c r="H147" s="194">
        <v>10.83</v>
      </c>
      <c r="I147" s="191"/>
      <c r="J147" s="191"/>
      <c r="K147" s="191"/>
      <c r="L147" s="195"/>
      <c r="M147" s="196"/>
      <c r="N147" s="197"/>
      <c r="O147" s="197"/>
      <c r="P147" s="197"/>
      <c r="Q147" s="197"/>
      <c r="R147" s="197"/>
      <c r="S147" s="197"/>
      <c r="T147" s="198"/>
      <c r="AT147" s="199" t="s">
        <v>116</v>
      </c>
      <c r="AU147" s="199" t="s">
        <v>76</v>
      </c>
      <c r="AV147" s="13" t="s">
        <v>76</v>
      </c>
      <c r="AW147" s="13" t="s">
        <v>26</v>
      </c>
      <c r="AX147" s="13" t="s">
        <v>74</v>
      </c>
      <c r="AY147" s="199" t="s">
        <v>106</v>
      </c>
    </row>
    <row r="148" spans="1:65" s="12" customFormat="1" ht="22.9" customHeight="1">
      <c r="B148" s="158"/>
      <c r="C148" s="159"/>
      <c r="D148" s="160" t="s">
        <v>68</v>
      </c>
      <c r="E148" s="171" t="s">
        <v>151</v>
      </c>
      <c r="F148" s="171" t="s">
        <v>152</v>
      </c>
      <c r="G148" s="159"/>
      <c r="H148" s="159"/>
      <c r="I148" s="159"/>
      <c r="J148" s="172">
        <f>BK148</f>
        <v>0</v>
      </c>
      <c r="K148" s="159"/>
      <c r="L148" s="163"/>
      <c r="M148" s="164"/>
      <c r="N148" s="165"/>
      <c r="O148" s="165"/>
      <c r="P148" s="166">
        <f>SUM(P149:P159)</f>
        <v>5.4636480000000001</v>
      </c>
      <c r="Q148" s="165"/>
      <c r="R148" s="166">
        <f>SUM(R149:R159)</f>
        <v>0</v>
      </c>
      <c r="S148" s="165"/>
      <c r="T148" s="167">
        <f>SUM(T149:T159)</f>
        <v>0</v>
      </c>
      <c r="AR148" s="168" t="s">
        <v>74</v>
      </c>
      <c r="AT148" s="169" t="s">
        <v>68</v>
      </c>
      <c r="AU148" s="169" t="s">
        <v>74</v>
      </c>
      <c r="AY148" s="168" t="s">
        <v>106</v>
      </c>
      <c r="BK148" s="170">
        <f>SUM(BK149:BK159)</f>
        <v>0</v>
      </c>
    </row>
    <row r="149" spans="1:65" s="2" customFormat="1" ht="14.45" customHeight="1">
      <c r="A149" s="30"/>
      <c r="B149" s="31"/>
      <c r="C149" s="173" t="s">
        <v>153</v>
      </c>
      <c r="D149" s="173" t="s">
        <v>108</v>
      </c>
      <c r="E149" s="174" t="s">
        <v>154</v>
      </c>
      <c r="F149" s="175" t="s">
        <v>155</v>
      </c>
      <c r="G149" s="176" t="s">
        <v>156</v>
      </c>
      <c r="H149" s="177">
        <v>170.739</v>
      </c>
      <c r="I149" s="216">
        <v>0</v>
      </c>
      <c r="J149" s="178">
        <f>ROUND(I149*H149,2)</f>
        <v>0</v>
      </c>
      <c r="K149" s="179"/>
      <c r="L149" s="35"/>
      <c r="M149" s="180" t="s">
        <v>1</v>
      </c>
      <c r="N149" s="181" t="s">
        <v>34</v>
      </c>
      <c r="O149" s="182">
        <v>0.03</v>
      </c>
      <c r="P149" s="182">
        <f>O149*H149</f>
        <v>5.1221699999999997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84" t="s">
        <v>112</v>
      </c>
      <c r="AT149" s="184" t="s">
        <v>108</v>
      </c>
      <c r="AU149" s="184" t="s">
        <v>76</v>
      </c>
      <c r="AY149" s="16" t="s">
        <v>106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6" t="s">
        <v>74</v>
      </c>
      <c r="BK149" s="185">
        <f>ROUND(I149*H149,2)</f>
        <v>0</v>
      </c>
      <c r="BL149" s="16" t="s">
        <v>112</v>
      </c>
      <c r="BM149" s="184" t="s">
        <v>157</v>
      </c>
    </row>
    <row r="150" spans="1:65" s="2" customFormat="1" ht="19.5">
      <c r="A150" s="30"/>
      <c r="B150" s="31"/>
      <c r="C150" s="32"/>
      <c r="D150" s="186" t="s">
        <v>114</v>
      </c>
      <c r="E150" s="32"/>
      <c r="F150" s="187" t="s">
        <v>158</v>
      </c>
      <c r="G150" s="32"/>
      <c r="H150" s="32"/>
      <c r="I150" s="32"/>
      <c r="J150" s="32"/>
      <c r="K150" s="32"/>
      <c r="L150" s="35"/>
      <c r="M150" s="188"/>
      <c r="N150" s="189"/>
      <c r="O150" s="67"/>
      <c r="P150" s="67"/>
      <c r="Q150" s="67"/>
      <c r="R150" s="67"/>
      <c r="S150" s="67"/>
      <c r="T150" s="68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T150" s="16" t="s">
        <v>114</v>
      </c>
      <c r="AU150" s="16" t="s">
        <v>76</v>
      </c>
    </row>
    <row r="151" spans="1:65" s="2" customFormat="1" ht="24.2" customHeight="1">
      <c r="A151" s="30"/>
      <c r="B151" s="31"/>
      <c r="C151" s="173" t="s">
        <v>159</v>
      </c>
      <c r="D151" s="173" t="s">
        <v>108</v>
      </c>
      <c r="E151" s="174" t="s">
        <v>160</v>
      </c>
      <c r="F151" s="175" t="s">
        <v>161</v>
      </c>
      <c r="G151" s="176" t="s">
        <v>156</v>
      </c>
      <c r="H151" s="177">
        <v>170.739</v>
      </c>
      <c r="I151" s="216">
        <v>0</v>
      </c>
      <c r="J151" s="178">
        <f>ROUND(I151*H151,2)</f>
        <v>0</v>
      </c>
      <c r="K151" s="179"/>
      <c r="L151" s="35"/>
      <c r="M151" s="180" t="s">
        <v>1</v>
      </c>
      <c r="N151" s="181" t="s">
        <v>34</v>
      </c>
      <c r="O151" s="182">
        <v>2E-3</v>
      </c>
      <c r="P151" s="182">
        <f>O151*H151</f>
        <v>0.341478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4" t="s">
        <v>112</v>
      </c>
      <c r="AT151" s="184" t="s">
        <v>108</v>
      </c>
      <c r="AU151" s="184" t="s">
        <v>76</v>
      </c>
      <c r="AY151" s="16" t="s">
        <v>106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6" t="s">
        <v>74</v>
      </c>
      <c r="BK151" s="185">
        <f>ROUND(I151*H151,2)</f>
        <v>0</v>
      </c>
      <c r="BL151" s="16" t="s">
        <v>112</v>
      </c>
      <c r="BM151" s="184" t="s">
        <v>162</v>
      </c>
    </row>
    <row r="152" spans="1:65" s="2" customFormat="1" ht="29.25">
      <c r="A152" s="30"/>
      <c r="B152" s="31"/>
      <c r="C152" s="32"/>
      <c r="D152" s="186" t="s">
        <v>114</v>
      </c>
      <c r="E152" s="32"/>
      <c r="F152" s="187" t="s">
        <v>163</v>
      </c>
      <c r="G152" s="32"/>
      <c r="H152" s="32"/>
      <c r="I152" s="32"/>
      <c r="J152" s="32"/>
      <c r="K152" s="32"/>
      <c r="L152" s="35"/>
      <c r="M152" s="188"/>
      <c r="N152" s="189"/>
      <c r="O152" s="67"/>
      <c r="P152" s="67"/>
      <c r="Q152" s="67"/>
      <c r="R152" s="67"/>
      <c r="S152" s="67"/>
      <c r="T152" s="68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T152" s="16" t="s">
        <v>114</v>
      </c>
      <c r="AU152" s="16" t="s">
        <v>76</v>
      </c>
    </row>
    <row r="153" spans="1:65" s="2" customFormat="1" ht="37.9" customHeight="1">
      <c r="A153" s="30"/>
      <c r="B153" s="31"/>
      <c r="C153" s="173" t="s">
        <v>164</v>
      </c>
      <c r="D153" s="173" t="s">
        <v>108</v>
      </c>
      <c r="E153" s="174" t="s">
        <v>165</v>
      </c>
      <c r="F153" s="175" t="s">
        <v>166</v>
      </c>
      <c r="G153" s="176" t="s">
        <v>156</v>
      </c>
      <c r="H153" s="177">
        <v>11.391999999999999</v>
      </c>
      <c r="I153" s="216">
        <v>0</v>
      </c>
      <c r="J153" s="178">
        <f>ROUND(I153*H153,2)</f>
        <v>0</v>
      </c>
      <c r="K153" s="179"/>
      <c r="L153" s="35"/>
      <c r="M153" s="180" t="s">
        <v>1</v>
      </c>
      <c r="N153" s="181" t="s">
        <v>34</v>
      </c>
      <c r="O153" s="182">
        <v>0</v>
      </c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4" t="s">
        <v>112</v>
      </c>
      <c r="AT153" s="184" t="s">
        <v>108</v>
      </c>
      <c r="AU153" s="184" t="s">
        <v>76</v>
      </c>
      <c r="AY153" s="16" t="s">
        <v>106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6" t="s">
        <v>74</v>
      </c>
      <c r="BK153" s="185">
        <f>ROUND(I153*H153,2)</f>
        <v>0</v>
      </c>
      <c r="BL153" s="16" t="s">
        <v>112</v>
      </c>
      <c r="BM153" s="184" t="s">
        <v>167</v>
      </c>
    </row>
    <row r="154" spans="1:65" s="2" customFormat="1" ht="29.25">
      <c r="A154" s="30"/>
      <c r="B154" s="31"/>
      <c r="C154" s="32"/>
      <c r="D154" s="186" t="s">
        <v>114</v>
      </c>
      <c r="E154" s="32"/>
      <c r="F154" s="187" t="s">
        <v>168</v>
      </c>
      <c r="G154" s="32"/>
      <c r="H154" s="32"/>
      <c r="I154" s="32"/>
      <c r="J154" s="32"/>
      <c r="K154" s="32"/>
      <c r="L154" s="35"/>
      <c r="M154" s="188"/>
      <c r="N154" s="189"/>
      <c r="O154" s="67"/>
      <c r="P154" s="67"/>
      <c r="Q154" s="67"/>
      <c r="R154" s="67"/>
      <c r="S154" s="67"/>
      <c r="T154" s="68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T154" s="16" t="s">
        <v>114</v>
      </c>
      <c r="AU154" s="16" t="s">
        <v>76</v>
      </c>
    </row>
    <row r="155" spans="1:65" s="2" customFormat="1" ht="37.9" customHeight="1">
      <c r="A155" s="30"/>
      <c r="B155" s="31"/>
      <c r="C155" s="173" t="s">
        <v>143</v>
      </c>
      <c r="D155" s="173" t="s">
        <v>108</v>
      </c>
      <c r="E155" s="174" t="s">
        <v>169</v>
      </c>
      <c r="F155" s="175" t="s">
        <v>170</v>
      </c>
      <c r="G155" s="176" t="s">
        <v>156</v>
      </c>
      <c r="H155" s="177">
        <v>159.001</v>
      </c>
      <c r="I155" s="216">
        <v>0</v>
      </c>
      <c r="J155" s="178">
        <f>ROUND(I155*H155,2)</f>
        <v>0</v>
      </c>
      <c r="K155" s="179"/>
      <c r="L155" s="35"/>
      <c r="M155" s="180" t="s">
        <v>1</v>
      </c>
      <c r="N155" s="181" t="s">
        <v>34</v>
      </c>
      <c r="O155" s="182">
        <v>0</v>
      </c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84" t="s">
        <v>112</v>
      </c>
      <c r="AT155" s="184" t="s">
        <v>108</v>
      </c>
      <c r="AU155" s="184" t="s">
        <v>76</v>
      </c>
      <c r="AY155" s="16" t="s">
        <v>106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6" t="s">
        <v>74</v>
      </c>
      <c r="BK155" s="185">
        <f>ROUND(I155*H155,2)</f>
        <v>0</v>
      </c>
      <c r="BL155" s="16" t="s">
        <v>112</v>
      </c>
      <c r="BM155" s="184" t="s">
        <v>171</v>
      </c>
    </row>
    <row r="156" spans="1:65" s="2" customFormat="1" ht="29.25">
      <c r="A156" s="30"/>
      <c r="B156" s="31"/>
      <c r="C156" s="32"/>
      <c r="D156" s="186" t="s">
        <v>114</v>
      </c>
      <c r="E156" s="32"/>
      <c r="F156" s="187" t="s">
        <v>170</v>
      </c>
      <c r="G156" s="32"/>
      <c r="H156" s="32"/>
      <c r="I156" s="32"/>
      <c r="J156" s="32"/>
      <c r="K156" s="32"/>
      <c r="L156" s="35"/>
      <c r="M156" s="188"/>
      <c r="N156" s="189"/>
      <c r="O156" s="67"/>
      <c r="P156" s="67"/>
      <c r="Q156" s="67"/>
      <c r="R156" s="67"/>
      <c r="S156" s="67"/>
      <c r="T156" s="68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T156" s="16" t="s">
        <v>114</v>
      </c>
      <c r="AU156" s="16" t="s">
        <v>76</v>
      </c>
    </row>
    <row r="157" spans="1:65" s="13" customFormat="1">
      <c r="B157" s="190"/>
      <c r="C157" s="191"/>
      <c r="D157" s="186" t="s">
        <v>116</v>
      </c>
      <c r="E157" s="192" t="s">
        <v>1</v>
      </c>
      <c r="F157" s="193" t="s">
        <v>172</v>
      </c>
      <c r="G157" s="191"/>
      <c r="H157" s="194">
        <v>136.38499999999999</v>
      </c>
      <c r="I157" s="191"/>
      <c r="J157" s="191"/>
      <c r="K157" s="191"/>
      <c r="L157" s="195"/>
      <c r="M157" s="196"/>
      <c r="N157" s="197"/>
      <c r="O157" s="197"/>
      <c r="P157" s="197"/>
      <c r="Q157" s="197"/>
      <c r="R157" s="197"/>
      <c r="S157" s="197"/>
      <c r="T157" s="198"/>
      <c r="AT157" s="199" t="s">
        <v>116</v>
      </c>
      <c r="AU157" s="199" t="s">
        <v>76</v>
      </c>
      <c r="AV157" s="13" t="s">
        <v>76</v>
      </c>
      <c r="AW157" s="13" t="s">
        <v>26</v>
      </c>
      <c r="AX157" s="13" t="s">
        <v>69</v>
      </c>
      <c r="AY157" s="199" t="s">
        <v>106</v>
      </c>
    </row>
    <row r="158" spans="1:65" s="13" customFormat="1">
      <c r="B158" s="190"/>
      <c r="C158" s="191"/>
      <c r="D158" s="186" t="s">
        <v>116</v>
      </c>
      <c r="E158" s="192" t="s">
        <v>1</v>
      </c>
      <c r="F158" s="193" t="s">
        <v>173</v>
      </c>
      <c r="G158" s="191"/>
      <c r="H158" s="194">
        <v>22.616</v>
      </c>
      <c r="I158" s="191"/>
      <c r="J158" s="191"/>
      <c r="K158" s="191"/>
      <c r="L158" s="195"/>
      <c r="M158" s="196"/>
      <c r="N158" s="197"/>
      <c r="O158" s="197"/>
      <c r="P158" s="197"/>
      <c r="Q158" s="197"/>
      <c r="R158" s="197"/>
      <c r="S158" s="197"/>
      <c r="T158" s="198"/>
      <c r="AT158" s="199" t="s">
        <v>116</v>
      </c>
      <c r="AU158" s="199" t="s">
        <v>76</v>
      </c>
      <c r="AV158" s="13" t="s">
        <v>76</v>
      </c>
      <c r="AW158" s="13" t="s">
        <v>26</v>
      </c>
      <c r="AX158" s="13" t="s">
        <v>69</v>
      </c>
      <c r="AY158" s="199" t="s">
        <v>106</v>
      </c>
    </row>
    <row r="159" spans="1:65" s="14" customFormat="1">
      <c r="B159" s="200"/>
      <c r="C159" s="201"/>
      <c r="D159" s="186" t="s">
        <v>116</v>
      </c>
      <c r="E159" s="202" t="s">
        <v>1</v>
      </c>
      <c r="F159" s="203" t="s">
        <v>137</v>
      </c>
      <c r="G159" s="201"/>
      <c r="H159" s="204">
        <v>159.00099999999998</v>
      </c>
      <c r="I159" s="201"/>
      <c r="J159" s="201"/>
      <c r="K159" s="201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116</v>
      </c>
      <c r="AU159" s="209" t="s">
        <v>76</v>
      </c>
      <c r="AV159" s="14" t="s">
        <v>112</v>
      </c>
      <c r="AW159" s="14" t="s">
        <v>26</v>
      </c>
      <c r="AX159" s="14" t="s">
        <v>74</v>
      </c>
      <c r="AY159" s="209" t="s">
        <v>106</v>
      </c>
    </row>
    <row r="160" spans="1:65" s="12" customFormat="1" ht="25.9" customHeight="1">
      <c r="B160" s="158"/>
      <c r="C160" s="159"/>
      <c r="D160" s="160" t="s">
        <v>68</v>
      </c>
      <c r="E160" s="161" t="s">
        <v>174</v>
      </c>
      <c r="F160" s="161" t="s">
        <v>175</v>
      </c>
      <c r="G160" s="159"/>
      <c r="H160" s="159"/>
      <c r="I160" s="159"/>
      <c r="J160" s="162">
        <f>BK160</f>
        <v>0</v>
      </c>
      <c r="K160" s="159"/>
      <c r="L160" s="163"/>
      <c r="M160" s="164"/>
      <c r="N160" s="165"/>
      <c r="O160" s="165"/>
      <c r="P160" s="166">
        <f>P161+P164</f>
        <v>0</v>
      </c>
      <c r="Q160" s="165"/>
      <c r="R160" s="166">
        <f>R161+R164</f>
        <v>0</v>
      </c>
      <c r="S160" s="165"/>
      <c r="T160" s="167">
        <f>T161+T164</f>
        <v>0</v>
      </c>
      <c r="AR160" s="168" t="s">
        <v>128</v>
      </c>
      <c r="AT160" s="169" t="s">
        <v>68</v>
      </c>
      <c r="AU160" s="169" t="s">
        <v>69</v>
      </c>
      <c r="AY160" s="168" t="s">
        <v>106</v>
      </c>
      <c r="BK160" s="170">
        <f>BK161+BK164</f>
        <v>0</v>
      </c>
    </row>
    <row r="161" spans="1:65" s="12" customFormat="1" ht="22.9" customHeight="1">
      <c r="B161" s="158"/>
      <c r="C161" s="159"/>
      <c r="D161" s="160" t="s">
        <v>68</v>
      </c>
      <c r="E161" s="171" t="s">
        <v>176</v>
      </c>
      <c r="F161" s="171" t="s">
        <v>177</v>
      </c>
      <c r="G161" s="159"/>
      <c r="H161" s="159"/>
      <c r="I161" s="159"/>
      <c r="J161" s="172">
        <f>BK161</f>
        <v>0</v>
      </c>
      <c r="K161" s="159"/>
      <c r="L161" s="163"/>
      <c r="M161" s="164"/>
      <c r="N161" s="165"/>
      <c r="O161" s="165"/>
      <c r="P161" s="166">
        <f>SUM(P162:P163)</f>
        <v>0</v>
      </c>
      <c r="Q161" s="165"/>
      <c r="R161" s="166">
        <f>SUM(R162:R163)</f>
        <v>0</v>
      </c>
      <c r="S161" s="165"/>
      <c r="T161" s="167">
        <f>SUM(T162:T163)</f>
        <v>0</v>
      </c>
      <c r="AR161" s="168" t="s">
        <v>128</v>
      </c>
      <c r="AT161" s="169" t="s">
        <v>68</v>
      </c>
      <c r="AU161" s="169" t="s">
        <v>74</v>
      </c>
      <c r="AY161" s="168" t="s">
        <v>106</v>
      </c>
      <c r="BK161" s="170">
        <f>SUM(BK162:BK163)</f>
        <v>0</v>
      </c>
    </row>
    <row r="162" spans="1:65" s="2" customFormat="1" ht="14.45" customHeight="1">
      <c r="A162" s="30"/>
      <c r="B162" s="31"/>
      <c r="C162" s="173" t="s">
        <v>178</v>
      </c>
      <c r="D162" s="173" t="s">
        <v>108</v>
      </c>
      <c r="E162" s="174" t="s">
        <v>179</v>
      </c>
      <c r="F162" s="175" t="s">
        <v>180</v>
      </c>
      <c r="G162" s="176" t="s">
        <v>181</v>
      </c>
      <c r="H162" s="177">
        <v>1</v>
      </c>
      <c r="I162" s="216">
        <v>0</v>
      </c>
      <c r="J162" s="178">
        <f>ROUND(I162*H162,2)</f>
        <v>0</v>
      </c>
      <c r="K162" s="179"/>
      <c r="L162" s="35"/>
      <c r="M162" s="180" t="s">
        <v>1</v>
      </c>
      <c r="N162" s="181" t="s">
        <v>34</v>
      </c>
      <c r="O162" s="182">
        <v>0</v>
      </c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84" t="s">
        <v>182</v>
      </c>
      <c r="AT162" s="184" t="s">
        <v>108</v>
      </c>
      <c r="AU162" s="184" t="s">
        <v>76</v>
      </c>
      <c r="AY162" s="16" t="s">
        <v>106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6" t="s">
        <v>74</v>
      </c>
      <c r="BK162" s="185">
        <f>ROUND(I162*H162,2)</f>
        <v>0</v>
      </c>
      <c r="BL162" s="16" t="s">
        <v>182</v>
      </c>
      <c r="BM162" s="184" t="s">
        <v>183</v>
      </c>
    </row>
    <row r="163" spans="1:65" s="2" customFormat="1">
      <c r="A163" s="30"/>
      <c r="B163" s="31"/>
      <c r="C163" s="32"/>
      <c r="D163" s="186" t="s">
        <v>114</v>
      </c>
      <c r="E163" s="32"/>
      <c r="F163" s="187" t="s">
        <v>180</v>
      </c>
      <c r="G163" s="32"/>
      <c r="H163" s="32"/>
      <c r="I163" s="32"/>
      <c r="J163" s="32"/>
      <c r="K163" s="32"/>
      <c r="L163" s="35"/>
      <c r="M163" s="188"/>
      <c r="N163" s="189"/>
      <c r="O163" s="67"/>
      <c r="P163" s="67"/>
      <c r="Q163" s="67"/>
      <c r="R163" s="67"/>
      <c r="S163" s="67"/>
      <c r="T163" s="68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T163" s="16" t="s">
        <v>114</v>
      </c>
      <c r="AU163" s="16" t="s">
        <v>76</v>
      </c>
    </row>
    <row r="164" spans="1:65" s="12" customFormat="1" ht="22.9" customHeight="1">
      <c r="B164" s="158"/>
      <c r="C164" s="159"/>
      <c r="D164" s="160" t="s">
        <v>68</v>
      </c>
      <c r="E164" s="171" t="s">
        <v>184</v>
      </c>
      <c r="F164" s="171" t="s">
        <v>185</v>
      </c>
      <c r="G164" s="159"/>
      <c r="H164" s="159"/>
      <c r="I164" s="159"/>
      <c r="J164" s="172">
        <f>BK164</f>
        <v>0</v>
      </c>
      <c r="K164" s="159"/>
      <c r="L164" s="163"/>
      <c r="M164" s="164"/>
      <c r="N164" s="165"/>
      <c r="O164" s="165"/>
      <c r="P164" s="166">
        <f>SUM(P165:P166)</f>
        <v>0</v>
      </c>
      <c r="Q164" s="165"/>
      <c r="R164" s="166">
        <f>SUM(R165:R166)</f>
        <v>0</v>
      </c>
      <c r="S164" s="165"/>
      <c r="T164" s="167">
        <f>SUM(T165:T166)</f>
        <v>0</v>
      </c>
      <c r="AR164" s="168" t="s">
        <v>128</v>
      </c>
      <c r="AT164" s="169" t="s">
        <v>68</v>
      </c>
      <c r="AU164" s="169" t="s">
        <v>74</v>
      </c>
      <c r="AY164" s="168" t="s">
        <v>106</v>
      </c>
      <c r="BK164" s="170">
        <f>SUM(BK165:BK166)</f>
        <v>0</v>
      </c>
    </row>
    <row r="165" spans="1:65" s="2" customFormat="1" ht="14.45" customHeight="1">
      <c r="A165" s="30"/>
      <c r="B165" s="31"/>
      <c r="C165" s="173" t="s">
        <v>186</v>
      </c>
      <c r="D165" s="173" t="s">
        <v>108</v>
      </c>
      <c r="E165" s="174" t="s">
        <v>187</v>
      </c>
      <c r="F165" s="175" t="s">
        <v>188</v>
      </c>
      <c r="G165" s="176" t="s">
        <v>181</v>
      </c>
      <c r="H165" s="177">
        <v>1</v>
      </c>
      <c r="I165" s="216">
        <v>0</v>
      </c>
      <c r="J165" s="178">
        <f>ROUND(I165*H165,2)</f>
        <v>0</v>
      </c>
      <c r="K165" s="179"/>
      <c r="L165" s="35"/>
      <c r="M165" s="180" t="s">
        <v>1</v>
      </c>
      <c r="N165" s="181" t="s">
        <v>34</v>
      </c>
      <c r="O165" s="182">
        <v>0</v>
      </c>
      <c r="P165" s="182">
        <f>O165*H165</f>
        <v>0</v>
      </c>
      <c r="Q165" s="182">
        <v>0</v>
      </c>
      <c r="R165" s="182">
        <f>Q165*H165</f>
        <v>0</v>
      </c>
      <c r="S165" s="182">
        <v>0</v>
      </c>
      <c r="T165" s="183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84" t="s">
        <v>182</v>
      </c>
      <c r="AT165" s="184" t="s">
        <v>108</v>
      </c>
      <c r="AU165" s="184" t="s">
        <v>76</v>
      </c>
      <c r="AY165" s="16" t="s">
        <v>106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6" t="s">
        <v>74</v>
      </c>
      <c r="BK165" s="185">
        <f>ROUND(I165*H165,2)</f>
        <v>0</v>
      </c>
      <c r="BL165" s="16" t="s">
        <v>182</v>
      </c>
      <c r="BM165" s="184" t="s">
        <v>189</v>
      </c>
    </row>
    <row r="166" spans="1:65" s="2" customFormat="1">
      <c r="A166" s="30"/>
      <c r="B166" s="31"/>
      <c r="C166" s="32"/>
      <c r="D166" s="186" t="s">
        <v>114</v>
      </c>
      <c r="E166" s="32"/>
      <c r="F166" s="187" t="s">
        <v>190</v>
      </c>
      <c r="G166" s="32"/>
      <c r="H166" s="32"/>
      <c r="I166" s="32"/>
      <c r="J166" s="32"/>
      <c r="K166" s="32"/>
      <c r="L166" s="35"/>
      <c r="M166" s="210"/>
      <c r="N166" s="211"/>
      <c r="O166" s="212"/>
      <c r="P166" s="212"/>
      <c r="Q166" s="212"/>
      <c r="R166" s="212"/>
      <c r="S166" s="212"/>
      <c r="T166" s="213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T166" s="16" t="s">
        <v>114</v>
      </c>
      <c r="AU166" s="16" t="s">
        <v>76</v>
      </c>
    </row>
    <row r="167" spans="1:65" s="2" customFormat="1" ht="6.95" customHeight="1">
      <c r="A167" s="30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35"/>
      <c r="M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</row>
  </sheetData>
  <autoFilter ref="C119:K166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Oprava parkov...</vt:lpstr>
      <vt:lpstr>'Oprava parkov...'!Názvy_tisku</vt:lpstr>
      <vt:lpstr>'Rekapitulace stavby'!Názvy_tisku</vt:lpstr>
      <vt:lpstr>'Oprava parkov...'!Oblast_tisku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Popovič Anastázie - Raeder&amp;Falge</dc:creator>
  <cp:lastModifiedBy>Kohoutkova Simona</cp:lastModifiedBy>
  <dcterms:created xsi:type="dcterms:W3CDTF">2020-08-27T13:20:17Z</dcterms:created>
  <dcterms:modified xsi:type="dcterms:W3CDTF">2021-07-15T09:30:27Z</dcterms:modified>
</cp:coreProperties>
</file>