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locha\K\"/>
    </mc:Choice>
  </mc:AlternateContent>
  <bookViews>
    <workbookView xWindow="0" yWindow="0" windowWidth="0" windowHeight="0"/>
  </bookViews>
  <sheets>
    <sheet name="Rekapitulace stavby" sheetId="1" r:id="rId1"/>
    <sheet name="06-2020 - Kolumbární zdi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'06-2020 - Kolumbární zdi ...'!$C$79:$K$95</definedName>
    <definedName name="_xlnm.Print_Area" localSheetId="1">'06-2020 - Kolumbární zdi ...'!$C$4:$J$37,'06-2020 - Kolumbární zdi ...'!$C$43:$J$63,'06-2020 - Kolumbární zdi ...'!$C$69:$K$95</definedName>
    <definedName name="_xlnm.Print_Titles" localSheetId="1">'06-2020 - Kolumbární zdi ...'!$79:$79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T90"/>
  <c r="T89"/>
  <c r="R91"/>
  <c r="R90"/>
  <c r="R89"/>
  <c r="P91"/>
  <c r="P90"/>
  <c r="P89"/>
  <c r="BI88"/>
  <c r="BH88"/>
  <c r="BG88"/>
  <c r="BF88"/>
  <c r="T88"/>
  <c r="T87"/>
  <c r="R88"/>
  <c r="R87"/>
  <c r="P88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R83"/>
  <c r="P83"/>
  <c r="J77"/>
  <c r="F76"/>
  <c r="F74"/>
  <c r="E72"/>
  <c r="J51"/>
  <c r="F50"/>
  <c r="F48"/>
  <c r="E46"/>
  <c r="J19"/>
  <c r="E19"/>
  <c r="J76"/>
  <c r="J18"/>
  <c r="J16"/>
  <c r="E16"/>
  <c r="F77"/>
  <c r="J15"/>
  <c r="J10"/>
  <c r="J74"/>
  <c i="1" r="L50"/>
  <c r="AM50"/>
  <c r="AM49"/>
  <c r="L49"/>
  <c r="AM47"/>
  <c r="L47"/>
  <c r="L45"/>
  <c r="L44"/>
  <c i="2" r="BK93"/>
  <c r="BK86"/>
  <c r="J95"/>
  <c r="J91"/>
  <c i="1" r="AS54"/>
  <c i="2" r="J88"/>
  <c r="J85"/>
  <c r="BK88"/>
  <c r="J83"/>
  <c r="J93"/>
  <c r="BK95"/>
  <c r="J86"/>
  <c r="BK83"/>
  <c r="BK91"/>
  <c r="BK85"/>
  <c r="F34"/>
  <c l="1" r="BK82"/>
  <c r="J82"/>
  <c r="J57"/>
  <c r="P82"/>
  <c r="P81"/>
  <c r="P80"/>
  <c i="1" r="AU55"/>
  <c i="2" r="R82"/>
  <c r="R81"/>
  <c r="R80"/>
  <c r="T82"/>
  <c r="T81"/>
  <c r="T80"/>
  <c r="J50"/>
  <c r="BE88"/>
  <c r="BE91"/>
  <c r="BE93"/>
  <c r="BE95"/>
  <c r="BE86"/>
  <c i="1" r="BC55"/>
  <c i="2" r="J48"/>
  <c r="F51"/>
  <c r="BE83"/>
  <c r="BE85"/>
  <c r="BK87"/>
  <c r="J87"/>
  <c r="J58"/>
  <c r="BK90"/>
  <c r="J90"/>
  <c r="J60"/>
  <c r="BK92"/>
  <c r="J92"/>
  <c r="J61"/>
  <c r="BK94"/>
  <c r="J94"/>
  <c r="J62"/>
  <c r="J32"/>
  <c i="1" r="AW55"/>
  <c r="AU54"/>
  <c r="BC54"/>
  <c r="W32"/>
  <c i="2" r="F32"/>
  <c i="1" r="BA55"/>
  <c r="BA54"/>
  <c r="W30"/>
  <c i="2" r="F35"/>
  <c i="1" r="BD55"/>
  <c r="BD54"/>
  <c r="W33"/>
  <c i="2" r="F33"/>
  <c i="1" r="BB55"/>
  <c r="BB54"/>
  <c r="AX54"/>
  <c i="2" l="1" r="BK81"/>
  <c r="J81"/>
  <c r="J56"/>
  <c r="BK89"/>
  <c r="J89"/>
  <c r="J59"/>
  <c i="1" r="AY54"/>
  <c r="AW54"/>
  <c r="AK30"/>
  <c r="W31"/>
  <c i="2" r="F31"/>
  <c i="1" r="AZ55"/>
  <c r="AZ54"/>
  <c r="W29"/>
  <c i="2" r="J31"/>
  <c i="1" r="AV55"/>
  <c r="AT55"/>
  <c i="2" l="1" r="BK80"/>
  <c r="J80"/>
  <c r="J28"/>
  <c i="1" r="AG55"/>
  <c r="AG54"/>
  <c r="AV54"/>
  <c r="AK29"/>
  <c i="2" l="1" r="J37"/>
  <c i="1" r="AN55"/>
  <c i="2" r="J55"/>
  <c i="1"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<sst xmlns="http://schemas.openxmlformats.org/spreadsheetml/2006/main">
  <si>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</si>
  <si>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</si>
  <si>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</si>
  <si>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</si>
  <si>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</si>
  <si>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{af0774b1-9b35-4fc3-bdfa-20c520deef76}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</si>
  <si>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</si>
  <si>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</si>
  <si>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</si>
  <si>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</si>
  <si>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</si>
  <si>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</si>
  <si>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</si>
  <si>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</si>
  <si>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</si>
  <si>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</si>
  <si>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</si>
  <si>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Kolumbární zdi III. etapa - část 2 (schránky 135 ks)</t>
  </si>
  <si>
    <t>KSO:</t>
  </si>
  <si>
    <t/>
  </si>
  <si>
    <t>CC-CZ:</t>
  </si>
  <si>
    <t>Místo:</t>
  </si>
  <si>
    <t>Litvínov, Městský hřbitov</t>
  </si>
  <si>
    <t>Datum:</t>
  </si>
  <si>
    <t>17.06.2020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</si>
  <si>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</si>
  <si>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</si>
  <si>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</si>
  <si>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</si>
  <si>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</si>
  <si>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</si>
  <si>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</si>
  <si>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</si>
  <si>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</si>
  <si>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</si>
  <si>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Miroslav Svoboda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</si>
  <si>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</si>
  <si>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</si>
  <si>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</si>
  <si>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</si>
  <si>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</si>
  <si>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</si>
  <si>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</si>
  <si>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</si>
  <si>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</si>
  <si>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</si>
  <si>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</si>
  <si>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</si>
  <si>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</si>
  <si>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</si>
  <si>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</si>
  <si>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</si>
  <si>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</si>
  <si>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</si>
  <si>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</si>
  <si>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</si>
  <si>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</si>
  <si>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</si>
  <si>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</si>
  <si>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</si>
  <si>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</si>
  <si>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</si>
  <si>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</si>
  <si>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</si>
  <si>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</si>
  <si>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</si>
  <si>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</si>
  <si>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</si>
  <si>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</si>
  <si>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</si>
  <si>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</si>
  <si>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</si>
  <si>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</si>
  <si>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</si>
  <si>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</si>
  <si>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</si>
  <si>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</si>
  <si>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</si>
  <si>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</si>
  <si>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</si>
  <si>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</si>
  <si>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</si>
  <si>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</si>
  <si>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</si>
  <si>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</si>
  <si>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</si>
  <si>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</si>
  <si>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</si>
  <si>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</si>
  <si>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</si>
  <si>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</si>
  <si>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</si>
  <si>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</si>
  <si>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</si>
  <si>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</si>
  <si>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</si>
  <si>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</si>
  <si>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</si>
  <si>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</si>
  <si>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</si>
  <si>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</si>
  <si>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</si>
  <si>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</si>
  <si>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</si>
  <si>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</si>
  <si>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</si>
  <si>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</si>
  <si>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</si>
  <si>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</si>
  <si>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</si>
  <si>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</si>
  <si>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311261111</t>
  </si>
  <si>
    <t>Osazování betonových bloků prostého, lehkého nebo železového na maltu MC-25, objemu přes 0,06 do 0,10 m3</t>
  </si>
  <si>
    <t>kus</t>
  </si>
  <si>
    <t>CS ÚRS 2020 01</t>
  </si>
  <si>
    <t>4</t>
  </si>
  <si>
    <t>-247535428</t>
  </si>
  <si>
    <t>VV</t>
  </si>
  <si>
    <t>135</t>
  </si>
  <si>
    <t>M</t>
  </si>
  <si>
    <t>553481R</t>
  </si>
  <si>
    <t>Kontejner urnový 495/455/340 mm z teraca, červená drť, povrch broušený, tl. stěny 40-50 mm, dodavatel Beton Těšovice</t>
  </si>
  <si>
    <t>8</t>
  </si>
  <si>
    <t>1139777891</t>
  </si>
  <si>
    <t>553482R</t>
  </si>
  <si>
    <t>Dvířka prosklená na kontejner vč. nerezového rámu (dodávka+montáž)</t>
  </si>
  <si>
    <t>1313273638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</si>
  <si>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</si>
  <si>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</si>
  <si>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</si>
  <si>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</si>
  <si>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t</t>
  </si>
  <si>
    <t>-1129955941</t>
  </si>
  <si>
    <t>VRN</t>
  </si>
  <si>
    <t>Vedlejší rozpočtové náklady</t>
  </si>
  <si>
    <t>5</t>
  </si>
  <si>
    <t>VRN3</t>
  </si>
  <si>
    <t>Zařízení staveniště</t>
  </si>
  <si>
    <t>030001000</t>
  </si>
  <si>
    <t>soubor</t>
  </si>
  <si>
    <t>1024</t>
  </si>
  <si>
    <t>-1847978583</t>
  </si>
  <si>
    <t>VRN4</t>
  </si>
  <si>
    <t>Inženýrská činnost</t>
  </si>
  <si>
    <t>6</t>
  </si>
  <si>
    <t>040001000</t>
  </si>
  <si>
    <t>-1913929107</t>
  </si>
  <si>
    <t>VRN7</t>
  </si>
  <si>
    <t>Provozní vlivy</t>
  </si>
  <si>
    <t>7</t>
  </si>
  <si>
    <t>070001000</t>
  </si>
  <si>
    <t>-972729091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</si>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</sst>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06-2020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Kolumbární zdi III. etapa - část 2 (schránky 135 ks)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Litvínov, Městský hřbitov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17.06.2020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Litvínov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Miroslav Svoboda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24.75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'06-2020 - Kolumbární zdi 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'06-2020 - Kolumbární zdi ...'!P80</f>
        <v>0</v>
      </c>
      <c r="AV55" s="118">
        <f>'06-2020 - Kolumbární zdi ...'!J31</f>
        <v>0</v>
      </c>
      <c r="AW55" s="118">
        <f>'06-2020 - Kolumbární zdi ...'!J32</f>
        <v>0</v>
      </c>
      <c r="AX55" s="118">
        <f>'06-2020 - Kolumbární zdi ...'!J33</f>
        <v>0</v>
      </c>
      <c r="AY55" s="118">
        <f>'06-2020 - Kolumbární zdi ...'!J34</f>
        <v>0</v>
      </c>
      <c r="AZ55" s="118">
        <f>'06-2020 - Kolumbární zdi ...'!F31</f>
        <v>0</v>
      </c>
      <c r="BA55" s="118">
        <f>'06-2020 - Kolumbární zdi ...'!F32</f>
        <v>0</v>
      </c>
      <c r="BB55" s="118">
        <f>'06-2020 - Kolumbární zdi ...'!F33</f>
        <v>0</v>
      </c>
      <c r="BC55" s="118">
        <f>'06-2020 - Kolumbární zdi ...'!F34</f>
        <v>0</v>
      </c>
      <c r="BD55" s="120">
        <f>'06-2020 - Kolumbární zdi 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HP2vRjIUnGoo3kNZTmxMHUYcRidok1phb4Pau23gVZwgEV1bSIG3ppHLY9tclWEtefr7x89G84LpXHjnT43Bkg==" hashValue="7g1iUQrTnk5zIF8tXY4H0mPw4qnGVUoelC6Ts23p2THglOr/uzVVSMv2SgPpp8G9KPwJnGuEJuEPJrpVbxppA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-2020 - Kolumbární zdi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s="1" customFormat="1" ht="24.96" customHeight="1">
      <c r="B4" s="19"/>
      <c r="D4" s="126" t="s">
        <v>80</v>
      </c>
      <c r="I4" s="122"/>
      <c r="L4" s="19"/>
      <c r="M4" s="127" t="s">
        <v>10</v>
      </c>
      <c r="AT4" s="16" t="s">
        <v>4</v>
      </c>
    </row>
    <row r="5" s="1" customFormat="1" ht="6.96" customHeight="1">
      <c r="B5" s="19"/>
      <c r="I5" s="122"/>
      <c r="L5" s="19"/>
    </row>
    <row r="6" s="2" customFormat="1" ht="12" customHeight="1">
      <c r="A6" s="37"/>
      <c r="B6" s="43"/>
      <c r="C6" s="37"/>
      <c r="D6" s="128" t="s">
        <v>16</v>
      </c>
      <c r="E6" s="37"/>
      <c r="F6" s="37"/>
      <c r="G6" s="37"/>
      <c r="H6" s="37"/>
      <c r="I6" s="129"/>
      <c r="J6" s="37"/>
      <c r="K6" s="37"/>
      <c r="L6" s="13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1" t="s">
        <v>17</v>
      </c>
      <c r="F7" s="37"/>
      <c r="G7" s="37"/>
      <c r="H7" s="37"/>
      <c r="I7" s="129"/>
      <c r="J7" s="37"/>
      <c r="K7" s="37"/>
      <c r="L7" s="13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29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8" t="s">
        <v>18</v>
      </c>
      <c r="E9" s="37"/>
      <c r="F9" s="132" t="s">
        <v>19</v>
      </c>
      <c r="G9" s="37"/>
      <c r="H9" s="37"/>
      <c r="I9" s="133" t="s">
        <v>20</v>
      </c>
      <c r="J9" s="132" t="s">
        <v>19</v>
      </c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8" t="s">
        <v>21</v>
      </c>
      <c r="E10" s="37"/>
      <c r="F10" s="132" t="s">
        <v>22</v>
      </c>
      <c r="G10" s="37"/>
      <c r="H10" s="37"/>
      <c r="I10" s="133" t="s">
        <v>23</v>
      </c>
      <c r="J10" s="134" t="str">
        <f>'Rekapitulace stavby'!AN8</f>
        <v>17.06.2020</v>
      </c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29"/>
      <c r="J11" s="37"/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25</v>
      </c>
      <c r="E12" s="37"/>
      <c r="F12" s="37"/>
      <c r="G12" s="37"/>
      <c r="H12" s="37"/>
      <c r="I12" s="133" t="s">
        <v>26</v>
      </c>
      <c r="J12" s="132" t="s">
        <v>19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2" t="s">
        <v>27</v>
      </c>
      <c r="F13" s="37"/>
      <c r="G13" s="37"/>
      <c r="H13" s="37"/>
      <c r="I13" s="133" t="s">
        <v>28</v>
      </c>
      <c r="J13" s="132" t="s">
        <v>19</v>
      </c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29"/>
      <c r="J14" s="37"/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8" t="s">
        <v>29</v>
      </c>
      <c r="E15" s="37"/>
      <c r="F15" s="37"/>
      <c r="G15" s="37"/>
      <c r="H15" s="37"/>
      <c r="I15" s="133" t="s">
        <v>26</v>
      </c>
      <c r="J15" s="32" t="str">
        <f>'Rekapitulace stavby'!AN13</f>
        <v>Vyplň údaj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2"/>
      <c r="G16" s="132"/>
      <c r="H16" s="132"/>
      <c r="I16" s="133" t="s">
        <v>28</v>
      </c>
      <c r="J16" s="32" t="str">
        <f>'Rekapitulace stavby'!AN14</f>
        <v>Vyplň údaj</v>
      </c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29"/>
      <c r="J17" s="37"/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8" t="s">
        <v>31</v>
      </c>
      <c r="E18" s="37"/>
      <c r="F18" s="37"/>
      <c r="G18" s="37"/>
      <c r="H18" s="37"/>
      <c r="I18" s="133" t="s">
        <v>26</v>
      </c>
      <c r="J18" s="132" t="str">
        <f>IF('Rekapitulace stavby'!AN16="","",'Rekapitulace stavby'!AN16)</f>
        <v/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2" t="str">
        <f>IF('Rekapitulace stavby'!E17="","",'Rekapitulace stavby'!E17)</f>
        <v xml:space="preserve"> </v>
      </c>
      <c r="F19" s="37"/>
      <c r="G19" s="37"/>
      <c r="H19" s="37"/>
      <c r="I19" s="133" t="s">
        <v>28</v>
      </c>
      <c r="J19" s="132" t="str">
        <f>IF('Rekapitulace stavby'!AN17="","",'Rekapitulace stavby'!AN17)</f>
        <v/>
      </c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29"/>
      <c r="J20" s="37"/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8" t="s">
        <v>34</v>
      </c>
      <c r="E21" s="37"/>
      <c r="F21" s="37"/>
      <c r="G21" s="37"/>
      <c r="H21" s="37"/>
      <c r="I21" s="133" t="s">
        <v>26</v>
      </c>
      <c r="J21" s="132" t="s">
        <v>19</v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2" t="s">
        <v>35</v>
      </c>
      <c r="F22" s="37"/>
      <c r="G22" s="37"/>
      <c r="H22" s="37"/>
      <c r="I22" s="133" t="s">
        <v>28</v>
      </c>
      <c r="J22" s="132" t="s">
        <v>19</v>
      </c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29"/>
      <c r="J23" s="37"/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8" t="s">
        <v>36</v>
      </c>
      <c r="E24" s="37"/>
      <c r="F24" s="37"/>
      <c r="G24" s="37"/>
      <c r="H24" s="37"/>
      <c r="I24" s="129"/>
      <c r="J24" s="37"/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83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8"/>
      <c r="J25" s="135"/>
      <c r="K25" s="135"/>
      <c r="L25" s="139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29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0"/>
      <c r="E27" s="140"/>
      <c r="F27" s="140"/>
      <c r="G27" s="140"/>
      <c r="H27" s="140"/>
      <c r="I27" s="141"/>
      <c r="J27" s="140"/>
      <c r="K27" s="140"/>
      <c r="L27" s="13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2" t="s">
        <v>38</v>
      </c>
      <c r="E28" s="37"/>
      <c r="F28" s="37"/>
      <c r="G28" s="37"/>
      <c r="H28" s="37"/>
      <c r="I28" s="129"/>
      <c r="J28" s="143">
        <f>ROUND(J80, 2)</f>
        <v>0</v>
      </c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0"/>
      <c r="E29" s="140"/>
      <c r="F29" s="140"/>
      <c r="G29" s="140"/>
      <c r="H29" s="140"/>
      <c r="I29" s="141"/>
      <c r="J29" s="140"/>
      <c r="K29" s="140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4" t="s">
        <v>40</v>
      </c>
      <c r="G30" s="37"/>
      <c r="H30" s="37"/>
      <c r="I30" s="145" t="s">
        <v>39</v>
      </c>
      <c r="J30" s="144" t="s">
        <v>41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42</v>
      </c>
      <c r="E31" s="128" t="s">
        <v>43</v>
      </c>
      <c r="F31" s="147">
        <f>ROUND((SUM(BE80:BE95)),  2)</f>
        <v>0</v>
      </c>
      <c r="G31" s="37"/>
      <c r="H31" s="37"/>
      <c r="I31" s="148">
        <v>0.20999999999999999</v>
      </c>
      <c r="J31" s="147">
        <f>ROUND(((SUM(BE80:BE95))*I31),  2)</f>
        <v>0</v>
      </c>
      <c r="K31" s="37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8" t="s">
        <v>44</v>
      </c>
      <c r="F32" s="147">
        <f>ROUND((SUM(BF80:BF95)),  2)</f>
        <v>0</v>
      </c>
      <c r="G32" s="37"/>
      <c r="H32" s="37"/>
      <c r="I32" s="148">
        <v>0.14999999999999999</v>
      </c>
      <c r="J32" s="147">
        <f>ROUND(((SUM(BF80:BF95))*I32),  2)</f>
        <v>0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8" t="s">
        <v>45</v>
      </c>
      <c r="F33" s="147">
        <f>ROUND((SUM(BG80:BG95)),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46</v>
      </c>
      <c r="F34" s="147">
        <f>ROUND((SUM(BH80:BH95)),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8" t="s">
        <v>47</v>
      </c>
      <c r="F35" s="147">
        <f>ROUND((SUM(BI80:BI95)),  2)</f>
        <v>0</v>
      </c>
      <c r="G35" s="37"/>
      <c r="H35" s="37"/>
      <c r="I35" s="148">
        <v>0</v>
      </c>
      <c r="J35" s="147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29"/>
      <c r="J36" s="37"/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48</v>
      </c>
      <c r="E37" s="151"/>
      <c r="F37" s="151"/>
      <c r="G37" s="152" t="s">
        <v>49</v>
      </c>
      <c r="H37" s="153" t="s">
        <v>50</v>
      </c>
      <c r="I37" s="154"/>
      <c r="J37" s="155">
        <f>SUM(J28:J35)</f>
        <v>0</v>
      </c>
      <c r="K37" s="156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57"/>
      <c r="C38" s="158"/>
      <c r="D38" s="158"/>
      <c r="E38" s="158"/>
      <c r="F38" s="158"/>
      <c r="G38" s="158"/>
      <c r="H38" s="158"/>
      <c r="I38" s="159"/>
      <c r="J38" s="158"/>
      <c r="K38" s="158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60"/>
      <c r="C42" s="161"/>
      <c r="D42" s="161"/>
      <c r="E42" s="161"/>
      <c r="F42" s="161"/>
      <c r="G42" s="161"/>
      <c r="H42" s="161"/>
      <c r="I42" s="162"/>
      <c r="J42" s="161"/>
      <c r="K42" s="161"/>
      <c r="L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129"/>
      <c r="J43" s="39"/>
      <c r="K43" s="39"/>
      <c r="L43" s="13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129"/>
      <c r="J44" s="39"/>
      <c r="K44" s="39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12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Kolumbární zdi III. etapa - část 2 (schránky 135 ks)</v>
      </c>
      <c r="F46" s="39"/>
      <c r="G46" s="39"/>
      <c r="H46" s="39"/>
      <c r="I46" s="12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12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Litvínov, Městský hřbitov</v>
      </c>
      <c r="G48" s="39"/>
      <c r="H48" s="39"/>
      <c r="I48" s="133" t="s">
        <v>23</v>
      </c>
      <c r="J48" s="71" t="str">
        <f>IF(J10="","",J10)</f>
        <v>17.06.2020</v>
      </c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12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>Město Litvínov</v>
      </c>
      <c r="G50" s="39"/>
      <c r="H50" s="39"/>
      <c r="I50" s="133" t="s">
        <v>31</v>
      </c>
      <c r="J50" s="35" t="str">
        <f>E19</f>
        <v xml:space="preserve"> </v>
      </c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25.6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133" t="s">
        <v>34</v>
      </c>
      <c r="J51" s="35" t="str">
        <f>E22</f>
        <v>Ing. Miroslav Svoboda</v>
      </c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129"/>
      <c r="J52" s="39"/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63" t="s">
        <v>82</v>
      </c>
      <c r="D53" s="164"/>
      <c r="E53" s="164"/>
      <c r="F53" s="164"/>
      <c r="G53" s="164"/>
      <c r="H53" s="164"/>
      <c r="I53" s="165"/>
      <c r="J53" s="166" t="s">
        <v>83</v>
      </c>
      <c r="K53" s="164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129"/>
      <c r="J54" s="39"/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67" t="s">
        <v>70</v>
      </c>
      <c r="D55" s="39"/>
      <c r="E55" s="39"/>
      <c r="F55" s="39"/>
      <c r="G55" s="39"/>
      <c r="H55" s="39"/>
      <c r="I55" s="129"/>
      <c r="J55" s="101">
        <f>J80</f>
        <v>0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68"/>
      <c r="C56" s="169"/>
      <c r="D56" s="170" t="s">
        <v>85</v>
      </c>
      <c r="E56" s="171"/>
      <c r="F56" s="171"/>
      <c r="G56" s="171"/>
      <c r="H56" s="171"/>
      <c r="I56" s="172"/>
      <c r="J56" s="173">
        <f>J81</f>
        <v>0</v>
      </c>
      <c r="K56" s="169"/>
      <c r="L56" s="17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5"/>
      <c r="C57" s="176"/>
      <c r="D57" s="177" t="s">
        <v>86</v>
      </c>
      <c r="E57" s="178"/>
      <c r="F57" s="178"/>
      <c r="G57" s="178"/>
      <c r="H57" s="178"/>
      <c r="I57" s="179"/>
      <c r="J57" s="180">
        <f>J82</f>
        <v>0</v>
      </c>
      <c r="K57" s="176"/>
      <c r="L57" s="18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5"/>
      <c r="C58" s="176"/>
      <c r="D58" s="177" t="s">
        <v>87</v>
      </c>
      <c r="E58" s="178"/>
      <c r="F58" s="178"/>
      <c r="G58" s="178"/>
      <c r="H58" s="178"/>
      <c r="I58" s="179"/>
      <c r="J58" s="180">
        <f>J87</f>
        <v>0</v>
      </c>
      <c r="K58" s="176"/>
      <c r="L58" s="18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8"/>
      <c r="C59" s="169"/>
      <c r="D59" s="170" t="s">
        <v>88</v>
      </c>
      <c r="E59" s="171"/>
      <c r="F59" s="171"/>
      <c r="G59" s="171"/>
      <c r="H59" s="171"/>
      <c r="I59" s="172"/>
      <c r="J59" s="173">
        <f>J89</f>
        <v>0</v>
      </c>
      <c r="K59" s="169"/>
      <c r="L59" s="174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75"/>
      <c r="C60" s="176"/>
      <c r="D60" s="177" t="s">
        <v>89</v>
      </c>
      <c r="E60" s="178"/>
      <c r="F60" s="178"/>
      <c r="G60" s="178"/>
      <c r="H60" s="178"/>
      <c r="I60" s="179"/>
      <c r="J60" s="180">
        <f>J90</f>
        <v>0</v>
      </c>
      <c r="K60" s="176"/>
      <c r="L60" s="18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5"/>
      <c r="C61" s="176"/>
      <c r="D61" s="177" t="s">
        <v>90</v>
      </c>
      <c r="E61" s="178"/>
      <c r="F61" s="178"/>
      <c r="G61" s="178"/>
      <c r="H61" s="178"/>
      <c r="I61" s="179"/>
      <c r="J61" s="180">
        <f>J92</f>
        <v>0</v>
      </c>
      <c r="K61" s="176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91</v>
      </c>
      <c r="E62" s="178"/>
      <c r="F62" s="178"/>
      <c r="G62" s="178"/>
      <c r="H62" s="178"/>
      <c r="I62" s="179"/>
      <c r="J62" s="180">
        <f>J94</f>
        <v>0</v>
      </c>
      <c r="K62" s="176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129"/>
      <c r="J63" s="39"/>
      <c r="K63" s="39"/>
      <c r="L63" s="130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159"/>
      <c r="J64" s="59"/>
      <c r="K64" s="59"/>
      <c r="L64" s="130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162"/>
      <c r="J68" s="61"/>
      <c r="K68" s="61"/>
      <c r="L68" s="13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92</v>
      </c>
      <c r="D69" s="39"/>
      <c r="E69" s="39"/>
      <c r="F69" s="39"/>
      <c r="G69" s="39"/>
      <c r="H69" s="39"/>
      <c r="I69" s="129"/>
      <c r="J69" s="39"/>
      <c r="K69" s="39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129"/>
      <c r="J70" s="39"/>
      <c r="K70" s="39"/>
      <c r="L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129"/>
      <c r="J71" s="39"/>
      <c r="K71" s="39"/>
      <c r="L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8" t="str">
        <f>E7</f>
        <v>Kolumbární zdi III. etapa - část 2 (schránky 135 ks)</v>
      </c>
      <c r="F72" s="39"/>
      <c r="G72" s="39"/>
      <c r="H72" s="39"/>
      <c r="I72" s="129"/>
      <c r="J72" s="39"/>
      <c r="K72" s="39"/>
      <c r="L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12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F10</f>
        <v>Litvínov, Městský hřbitov</v>
      </c>
      <c r="G74" s="39"/>
      <c r="H74" s="39"/>
      <c r="I74" s="133" t="s">
        <v>23</v>
      </c>
      <c r="J74" s="71" t="str">
        <f>IF(J10="","",J10)</f>
        <v>17.06.2020</v>
      </c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2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E13</f>
        <v>Město Litvínov</v>
      </c>
      <c r="G76" s="39"/>
      <c r="H76" s="39"/>
      <c r="I76" s="133" t="s">
        <v>31</v>
      </c>
      <c r="J76" s="35" t="str">
        <f>E19</f>
        <v xml:space="preserve"> </v>
      </c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29</v>
      </c>
      <c r="D77" s="39"/>
      <c r="E77" s="39"/>
      <c r="F77" s="26" t="str">
        <f>IF(E16="","",E16)</f>
        <v>Vyplň údaj</v>
      </c>
      <c r="G77" s="39"/>
      <c r="H77" s="39"/>
      <c r="I77" s="133" t="s">
        <v>34</v>
      </c>
      <c r="J77" s="35" t="str">
        <f>E22</f>
        <v>Ing. Miroslav Svoboda</v>
      </c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12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1" customFormat="1" ht="29.28" customHeight="1">
      <c r="A79" s="182"/>
      <c r="B79" s="183"/>
      <c r="C79" s="184" t="s">
        <v>93</v>
      </c>
      <c r="D79" s="185" t="s">
        <v>57</v>
      </c>
      <c r="E79" s="185" t="s">
        <v>53</v>
      </c>
      <c r="F79" s="185" t="s">
        <v>54</v>
      </c>
      <c r="G79" s="185" t="s">
        <v>94</v>
      </c>
      <c r="H79" s="185" t="s">
        <v>95</v>
      </c>
      <c r="I79" s="186" t="s">
        <v>96</v>
      </c>
      <c r="J79" s="185" t="s">
        <v>83</v>
      </c>
      <c r="K79" s="187" t="s">
        <v>97</v>
      </c>
      <c r="L79" s="188"/>
      <c r="M79" s="91" t="s">
        <v>19</v>
      </c>
      <c r="N79" s="92" t="s">
        <v>42</v>
      </c>
      <c r="O79" s="92" t="s">
        <v>98</v>
      </c>
      <c r="P79" s="92" t="s">
        <v>99</v>
      </c>
      <c r="Q79" s="92" t="s">
        <v>100</v>
      </c>
      <c r="R79" s="92" t="s">
        <v>101</v>
      </c>
      <c r="S79" s="92" t="s">
        <v>102</v>
      </c>
      <c r="T79" s="93" t="s">
        <v>103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7"/>
      <c r="B80" s="38"/>
      <c r="C80" s="98" t="s">
        <v>104</v>
      </c>
      <c r="D80" s="39"/>
      <c r="E80" s="39"/>
      <c r="F80" s="39"/>
      <c r="G80" s="39"/>
      <c r="H80" s="39"/>
      <c r="I80" s="129"/>
      <c r="J80" s="189">
        <f>BK80</f>
        <v>0</v>
      </c>
      <c r="K80" s="39"/>
      <c r="L80" s="43"/>
      <c r="M80" s="94"/>
      <c r="N80" s="190"/>
      <c r="O80" s="95"/>
      <c r="P80" s="191">
        <f>P81+P89</f>
        <v>0</v>
      </c>
      <c r="Q80" s="95"/>
      <c r="R80" s="191">
        <f>R81+R89</f>
        <v>29.2194</v>
      </c>
      <c r="S80" s="95"/>
      <c r="T80" s="192">
        <f>T81+T89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71</v>
      </c>
      <c r="AU80" s="16" t="s">
        <v>84</v>
      </c>
      <c r="BK80" s="193">
        <f>BK81+BK89</f>
        <v>0</v>
      </c>
    </row>
    <row r="81" s="12" customFormat="1" ht="25.92" customHeight="1">
      <c r="A81" s="12"/>
      <c r="B81" s="194"/>
      <c r="C81" s="195"/>
      <c r="D81" s="196" t="s">
        <v>71</v>
      </c>
      <c r="E81" s="197" t="s">
        <v>105</v>
      </c>
      <c r="F81" s="197" t="s">
        <v>106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P82+P87</f>
        <v>0</v>
      </c>
      <c r="Q81" s="202"/>
      <c r="R81" s="203">
        <f>R82+R87</f>
        <v>29.2194</v>
      </c>
      <c r="S81" s="202"/>
      <c r="T81" s="204">
        <f>T82+T87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5" t="s">
        <v>77</v>
      </c>
      <c r="AT81" s="206" t="s">
        <v>71</v>
      </c>
      <c r="AU81" s="206" t="s">
        <v>72</v>
      </c>
      <c r="AY81" s="205" t="s">
        <v>107</v>
      </c>
      <c r="BK81" s="207">
        <f>BK82+BK87</f>
        <v>0</v>
      </c>
    </row>
    <row r="82" s="12" customFormat="1" ht="22.8" customHeight="1">
      <c r="A82" s="12"/>
      <c r="B82" s="194"/>
      <c r="C82" s="195"/>
      <c r="D82" s="196" t="s">
        <v>71</v>
      </c>
      <c r="E82" s="208" t="s">
        <v>108</v>
      </c>
      <c r="F82" s="208" t="s">
        <v>109</v>
      </c>
      <c r="G82" s="195"/>
      <c r="H82" s="195"/>
      <c r="I82" s="198"/>
      <c r="J82" s="209">
        <f>BK82</f>
        <v>0</v>
      </c>
      <c r="K82" s="195"/>
      <c r="L82" s="200"/>
      <c r="M82" s="201"/>
      <c r="N82" s="202"/>
      <c r="O82" s="202"/>
      <c r="P82" s="203">
        <f>SUM(P83:P86)</f>
        <v>0</v>
      </c>
      <c r="Q82" s="202"/>
      <c r="R82" s="203">
        <f>SUM(R83:R86)</f>
        <v>29.2194</v>
      </c>
      <c r="S82" s="202"/>
      <c r="T82" s="204">
        <f>SUM(T83:T86)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5" t="s">
        <v>77</v>
      </c>
      <c r="AT82" s="206" t="s">
        <v>71</v>
      </c>
      <c r="AU82" s="206" t="s">
        <v>77</v>
      </c>
      <c r="AY82" s="205" t="s">
        <v>107</v>
      </c>
      <c r="BK82" s="207">
        <f>SUM(BK83:BK86)</f>
        <v>0</v>
      </c>
    </row>
    <row r="83" s="2" customFormat="1" ht="33" customHeight="1">
      <c r="A83" s="37"/>
      <c r="B83" s="38"/>
      <c r="C83" s="210" t="s">
        <v>77</v>
      </c>
      <c r="D83" s="210" t="s">
        <v>110</v>
      </c>
      <c r="E83" s="211" t="s">
        <v>111</v>
      </c>
      <c r="F83" s="212" t="s">
        <v>112</v>
      </c>
      <c r="G83" s="213" t="s">
        <v>113</v>
      </c>
      <c r="H83" s="214">
        <v>135</v>
      </c>
      <c r="I83" s="215"/>
      <c r="J83" s="216">
        <f>ROUND(I83*H83,2)</f>
        <v>0</v>
      </c>
      <c r="K83" s="212" t="s">
        <v>114</v>
      </c>
      <c r="L83" s="43"/>
      <c r="M83" s="217" t="s">
        <v>19</v>
      </c>
      <c r="N83" s="218" t="s">
        <v>43</v>
      </c>
      <c r="O83" s="83"/>
      <c r="P83" s="219">
        <f>O83*H83</f>
        <v>0</v>
      </c>
      <c r="Q83" s="219">
        <v>0.12845999999999999</v>
      </c>
      <c r="R83" s="219">
        <f>Q83*H83</f>
        <v>17.342099999999999</v>
      </c>
      <c r="S83" s="219">
        <v>0</v>
      </c>
      <c r="T83" s="220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21" t="s">
        <v>115</v>
      </c>
      <c r="AT83" s="221" t="s">
        <v>110</v>
      </c>
      <c r="AU83" s="221" t="s">
        <v>79</v>
      </c>
      <c r="AY83" s="16" t="s">
        <v>107</v>
      </c>
      <c r="BE83" s="222">
        <f>IF(N83="základní",J83,0)</f>
        <v>0</v>
      </c>
      <c r="BF83" s="222">
        <f>IF(N83="snížená",J83,0)</f>
        <v>0</v>
      </c>
      <c r="BG83" s="222">
        <f>IF(N83="zákl. přenesená",J83,0)</f>
        <v>0</v>
      </c>
      <c r="BH83" s="222">
        <f>IF(N83="sníž. přenesená",J83,0)</f>
        <v>0</v>
      </c>
      <c r="BI83" s="222">
        <f>IF(N83="nulová",J83,0)</f>
        <v>0</v>
      </c>
      <c r="BJ83" s="16" t="s">
        <v>77</v>
      </c>
      <c r="BK83" s="222">
        <f>ROUND(I83*H83,2)</f>
        <v>0</v>
      </c>
      <c r="BL83" s="16" t="s">
        <v>115</v>
      </c>
      <c r="BM83" s="221" t="s">
        <v>116</v>
      </c>
    </row>
    <row r="84" s="13" customFormat="1">
      <c r="A84" s="13"/>
      <c r="B84" s="223"/>
      <c r="C84" s="224"/>
      <c r="D84" s="225" t="s">
        <v>117</v>
      </c>
      <c r="E84" s="226" t="s">
        <v>19</v>
      </c>
      <c r="F84" s="227" t="s">
        <v>118</v>
      </c>
      <c r="G84" s="224"/>
      <c r="H84" s="228">
        <v>135</v>
      </c>
      <c r="I84" s="229"/>
      <c r="J84" s="224"/>
      <c r="K84" s="224"/>
      <c r="L84" s="230"/>
      <c r="M84" s="231"/>
      <c r="N84" s="232"/>
      <c r="O84" s="232"/>
      <c r="P84" s="232"/>
      <c r="Q84" s="232"/>
      <c r="R84" s="232"/>
      <c r="S84" s="232"/>
      <c r="T84" s="23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4" t="s">
        <v>117</v>
      </c>
      <c r="AU84" s="234" t="s">
        <v>79</v>
      </c>
      <c r="AV84" s="13" t="s">
        <v>79</v>
      </c>
      <c r="AW84" s="13" t="s">
        <v>33</v>
      </c>
      <c r="AX84" s="13" t="s">
        <v>77</v>
      </c>
      <c r="AY84" s="234" t="s">
        <v>107</v>
      </c>
    </row>
    <row r="85" s="2" customFormat="1" ht="33" customHeight="1">
      <c r="A85" s="37"/>
      <c r="B85" s="38"/>
      <c r="C85" s="235" t="s">
        <v>79</v>
      </c>
      <c r="D85" s="235" t="s">
        <v>119</v>
      </c>
      <c r="E85" s="236" t="s">
        <v>120</v>
      </c>
      <c r="F85" s="237" t="s">
        <v>121</v>
      </c>
      <c r="G85" s="238" t="s">
        <v>113</v>
      </c>
      <c r="H85" s="239">
        <v>135</v>
      </c>
      <c r="I85" s="240"/>
      <c r="J85" s="241">
        <f>ROUND(I85*H85,2)</f>
        <v>0</v>
      </c>
      <c r="K85" s="237" t="s">
        <v>19</v>
      </c>
      <c r="L85" s="242"/>
      <c r="M85" s="243" t="s">
        <v>19</v>
      </c>
      <c r="N85" s="244" t="s">
        <v>43</v>
      </c>
      <c r="O85" s="83"/>
      <c r="P85" s="219">
        <f>O85*H85</f>
        <v>0</v>
      </c>
      <c r="Q85" s="219">
        <v>0.085000000000000006</v>
      </c>
      <c r="R85" s="219">
        <f>Q85*H85</f>
        <v>11.475000000000001</v>
      </c>
      <c r="S85" s="219">
        <v>0</v>
      </c>
      <c r="T85" s="220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1" t="s">
        <v>122</v>
      </c>
      <c r="AT85" s="221" t="s">
        <v>119</v>
      </c>
      <c r="AU85" s="221" t="s">
        <v>79</v>
      </c>
      <c r="AY85" s="16" t="s">
        <v>107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6" t="s">
        <v>77</v>
      </c>
      <c r="BK85" s="222">
        <f>ROUND(I85*H85,2)</f>
        <v>0</v>
      </c>
      <c r="BL85" s="16" t="s">
        <v>115</v>
      </c>
      <c r="BM85" s="221" t="s">
        <v>123</v>
      </c>
    </row>
    <row r="86" s="2" customFormat="1" ht="21.75" customHeight="1">
      <c r="A86" s="37"/>
      <c r="B86" s="38"/>
      <c r="C86" s="235" t="s">
        <v>108</v>
      </c>
      <c r="D86" s="235" t="s">
        <v>119</v>
      </c>
      <c r="E86" s="236" t="s">
        <v>124</v>
      </c>
      <c r="F86" s="237" t="s">
        <v>125</v>
      </c>
      <c r="G86" s="238" t="s">
        <v>113</v>
      </c>
      <c r="H86" s="239">
        <v>135</v>
      </c>
      <c r="I86" s="240"/>
      <c r="J86" s="241">
        <f>ROUND(I86*H86,2)</f>
        <v>0</v>
      </c>
      <c r="K86" s="237" t="s">
        <v>19</v>
      </c>
      <c r="L86" s="242"/>
      <c r="M86" s="243" t="s">
        <v>19</v>
      </c>
      <c r="N86" s="244" t="s">
        <v>43</v>
      </c>
      <c r="O86" s="83"/>
      <c r="P86" s="219">
        <f>O86*H86</f>
        <v>0</v>
      </c>
      <c r="Q86" s="219">
        <v>0.00298</v>
      </c>
      <c r="R86" s="219">
        <f>Q86*H86</f>
        <v>0.40229999999999999</v>
      </c>
      <c r="S86" s="219">
        <v>0</v>
      </c>
      <c r="T86" s="220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1" t="s">
        <v>122</v>
      </c>
      <c r="AT86" s="221" t="s">
        <v>119</v>
      </c>
      <c r="AU86" s="221" t="s">
        <v>79</v>
      </c>
      <c r="AY86" s="16" t="s">
        <v>107</v>
      </c>
      <c r="BE86" s="222">
        <f>IF(N86="základní",J86,0)</f>
        <v>0</v>
      </c>
      <c r="BF86" s="222">
        <f>IF(N86="snížená",J86,0)</f>
        <v>0</v>
      </c>
      <c r="BG86" s="222">
        <f>IF(N86="zákl. přenesená",J86,0)</f>
        <v>0</v>
      </c>
      <c r="BH86" s="222">
        <f>IF(N86="sníž. přenesená",J86,0)</f>
        <v>0</v>
      </c>
      <c r="BI86" s="222">
        <f>IF(N86="nulová",J86,0)</f>
        <v>0</v>
      </c>
      <c r="BJ86" s="16" t="s">
        <v>77</v>
      </c>
      <c r="BK86" s="222">
        <f>ROUND(I86*H86,2)</f>
        <v>0</v>
      </c>
      <c r="BL86" s="16" t="s">
        <v>115</v>
      </c>
      <c r="BM86" s="221" t="s">
        <v>126</v>
      </c>
    </row>
    <row r="87" s="12" customFormat="1" ht="22.8" customHeight="1">
      <c r="A87" s="12"/>
      <c r="B87" s="194"/>
      <c r="C87" s="195"/>
      <c r="D87" s="196" t="s">
        <v>71</v>
      </c>
      <c r="E87" s="208" t="s">
        <v>127</v>
      </c>
      <c r="F87" s="208" t="s">
        <v>128</v>
      </c>
      <c r="G87" s="195"/>
      <c r="H87" s="195"/>
      <c r="I87" s="198"/>
      <c r="J87" s="209">
        <f>BK87</f>
        <v>0</v>
      </c>
      <c r="K87" s="195"/>
      <c r="L87" s="200"/>
      <c r="M87" s="201"/>
      <c r="N87" s="202"/>
      <c r="O87" s="202"/>
      <c r="P87" s="203">
        <f>P88</f>
        <v>0</v>
      </c>
      <c r="Q87" s="202"/>
      <c r="R87" s="203">
        <f>R88</f>
        <v>0</v>
      </c>
      <c r="S87" s="202"/>
      <c r="T87" s="204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5" t="s">
        <v>77</v>
      </c>
      <c r="AT87" s="206" t="s">
        <v>71</v>
      </c>
      <c r="AU87" s="206" t="s">
        <v>77</v>
      </c>
      <c r="AY87" s="205" t="s">
        <v>107</v>
      </c>
      <c r="BK87" s="207">
        <f>BK88</f>
        <v>0</v>
      </c>
    </row>
    <row r="88" s="2" customFormat="1" ht="44.25" customHeight="1">
      <c r="A88" s="37"/>
      <c r="B88" s="38"/>
      <c r="C88" s="210" t="s">
        <v>115</v>
      </c>
      <c r="D88" s="210" t="s">
        <v>110</v>
      </c>
      <c r="E88" s="211" t="s">
        <v>129</v>
      </c>
      <c r="F88" s="212" t="s">
        <v>130</v>
      </c>
      <c r="G88" s="213" t="s">
        <v>131</v>
      </c>
      <c r="H88" s="214">
        <v>29.219000000000001</v>
      </c>
      <c r="I88" s="215"/>
      <c r="J88" s="216">
        <f>ROUND(I88*H88,2)</f>
        <v>0</v>
      </c>
      <c r="K88" s="212" t="s">
        <v>114</v>
      </c>
      <c r="L88" s="43"/>
      <c r="M88" s="217" t="s">
        <v>19</v>
      </c>
      <c r="N88" s="218" t="s">
        <v>43</v>
      </c>
      <c r="O88" s="8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1" t="s">
        <v>115</v>
      </c>
      <c r="AT88" s="221" t="s">
        <v>110</v>
      </c>
      <c r="AU88" s="221" t="s">
        <v>79</v>
      </c>
      <c r="AY88" s="16" t="s">
        <v>107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6" t="s">
        <v>77</v>
      </c>
      <c r="BK88" s="222">
        <f>ROUND(I88*H88,2)</f>
        <v>0</v>
      </c>
      <c r="BL88" s="16" t="s">
        <v>115</v>
      </c>
      <c r="BM88" s="221" t="s">
        <v>132</v>
      </c>
    </row>
    <row r="89" s="12" customFormat="1" ht="25.92" customHeight="1">
      <c r="A89" s="12"/>
      <c r="B89" s="194"/>
      <c r="C89" s="195"/>
      <c r="D89" s="196" t="s">
        <v>71</v>
      </c>
      <c r="E89" s="197" t="s">
        <v>133</v>
      </c>
      <c r="F89" s="197" t="s">
        <v>134</v>
      </c>
      <c r="G89" s="195"/>
      <c r="H89" s="195"/>
      <c r="I89" s="198"/>
      <c r="J89" s="199">
        <f>BK89</f>
        <v>0</v>
      </c>
      <c r="K89" s="195"/>
      <c r="L89" s="200"/>
      <c r="M89" s="201"/>
      <c r="N89" s="202"/>
      <c r="O89" s="202"/>
      <c r="P89" s="203">
        <f>P90+P92+P94</f>
        <v>0</v>
      </c>
      <c r="Q89" s="202"/>
      <c r="R89" s="203">
        <f>R90+R92+R94</f>
        <v>0</v>
      </c>
      <c r="S89" s="202"/>
      <c r="T89" s="204">
        <f>T90+T92+T94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5" t="s">
        <v>135</v>
      </c>
      <c r="AT89" s="206" t="s">
        <v>71</v>
      </c>
      <c r="AU89" s="206" t="s">
        <v>72</v>
      </c>
      <c r="AY89" s="205" t="s">
        <v>107</v>
      </c>
      <c r="BK89" s="207">
        <f>BK90+BK92+BK94</f>
        <v>0</v>
      </c>
    </row>
    <row r="90" s="12" customFormat="1" ht="22.8" customHeight="1">
      <c r="A90" s="12"/>
      <c r="B90" s="194"/>
      <c r="C90" s="195"/>
      <c r="D90" s="196" t="s">
        <v>71</v>
      </c>
      <c r="E90" s="208" t="s">
        <v>136</v>
      </c>
      <c r="F90" s="208" t="s">
        <v>137</v>
      </c>
      <c r="G90" s="195"/>
      <c r="H90" s="195"/>
      <c r="I90" s="198"/>
      <c r="J90" s="209">
        <f>BK90</f>
        <v>0</v>
      </c>
      <c r="K90" s="195"/>
      <c r="L90" s="200"/>
      <c r="M90" s="201"/>
      <c r="N90" s="202"/>
      <c r="O90" s="202"/>
      <c r="P90" s="203">
        <f>P91</f>
        <v>0</v>
      </c>
      <c r="Q90" s="202"/>
      <c r="R90" s="203">
        <f>R91</f>
        <v>0</v>
      </c>
      <c r="S90" s="202"/>
      <c r="T90" s="204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135</v>
      </c>
      <c r="AT90" s="206" t="s">
        <v>71</v>
      </c>
      <c r="AU90" s="206" t="s">
        <v>77</v>
      </c>
      <c r="AY90" s="205" t="s">
        <v>107</v>
      </c>
      <c r="BK90" s="207">
        <f>BK91</f>
        <v>0</v>
      </c>
    </row>
    <row r="91" s="2" customFormat="1" ht="16.5" customHeight="1">
      <c r="A91" s="37"/>
      <c r="B91" s="38"/>
      <c r="C91" s="210" t="s">
        <v>135</v>
      </c>
      <c r="D91" s="210" t="s">
        <v>110</v>
      </c>
      <c r="E91" s="211" t="s">
        <v>138</v>
      </c>
      <c r="F91" s="212" t="s">
        <v>137</v>
      </c>
      <c r="G91" s="213" t="s">
        <v>139</v>
      </c>
      <c r="H91" s="214">
        <v>1</v>
      </c>
      <c r="I91" s="215"/>
      <c r="J91" s="216">
        <f>ROUND(I91*H91,2)</f>
        <v>0</v>
      </c>
      <c r="K91" s="212" t="s">
        <v>114</v>
      </c>
      <c r="L91" s="43"/>
      <c r="M91" s="217" t="s">
        <v>19</v>
      </c>
      <c r="N91" s="218" t="s">
        <v>43</v>
      </c>
      <c r="O91" s="83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1" t="s">
        <v>140</v>
      </c>
      <c r="AT91" s="221" t="s">
        <v>110</v>
      </c>
      <c r="AU91" s="221" t="s">
        <v>79</v>
      </c>
      <c r="AY91" s="16" t="s">
        <v>107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6" t="s">
        <v>77</v>
      </c>
      <c r="BK91" s="222">
        <f>ROUND(I91*H91,2)</f>
        <v>0</v>
      </c>
      <c r="BL91" s="16" t="s">
        <v>140</v>
      </c>
      <c r="BM91" s="221" t="s">
        <v>141</v>
      </c>
    </row>
    <row r="92" s="12" customFormat="1" ht="22.8" customHeight="1">
      <c r="A92" s="12"/>
      <c r="B92" s="194"/>
      <c r="C92" s="195"/>
      <c r="D92" s="196" t="s">
        <v>71</v>
      </c>
      <c r="E92" s="208" t="s">
        <v>142</v>
      </c>
      <c r="F92" s="208" t="s">
        <v>143</v>
      </c>
      <c r="G92" s="195"/>
      <c r="H92" s="195"/>
      <c r="I92" s="198"/>
      <c r="J92" s="209">
        <f>BK92</f>
        <v>0</v>
      </c>
      <c r="K92" s="195"/>
      <c r="L92" s="200"/>
      <c r="M92" s="201"/>
      <c r="N92" s="202"/>
      <c r="O92" s="202"/>
      <c r="P92" s="203">
        <f>P93</f>
        <v>0</v>
      </c>
      <c r="Q92" s="202"/>
      <c r="R92" s="203">
        <f>R93</f>
        <v>0</v>
      </c>
      <c r="S92" s="202"/>
      <c r="T92" s="204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5" t="s">
        <v>135</v>
      </c>
      <c r="AT92" s="206" t="s">
        <v>71</v>
      </c>
      <c r="AU92" s="206" t="s">
        <v>77</v>
      </c>
      <c r="AY92" s="205" t="s">
        <v>107</v>
      </c>
      <c r="BK92" s="207">
        <f>BK93</f>
        <v>0</v>
      </c>
    </row>
    <row r="93" s="2" customFormat="1" ht="16.5" customHeight="1">
      <c r="A93" s="37"/>
      <c r="B93" s="38"/>
      <c r="C93" s="210" t="s">
        <v>144</v>
      </c>
      <c r="D93" s="210" t="s">
        <v>110</v>
      </c>
      <c r="E93" s="211" t="s">
        <v>145</v>
      </c>
      <c r="F93" s="212" t="s">
        <v>143</v>
      </c>
      <c r="G93" s="213" t="s">
        <v>139</v>
      </c>
      <c r="H93" s="214">
        <v>1</v>
      </c>
      <c r="I93" s="215"/>
      <c r="J93" s="216">
        <f>ROUND(I93*H93,2)</f>
        <v>0</v>
      </c>
      <c r="K93" s="212" t="s">
        <v>114</v>
      </c>
      <c r="L93" s="43"/>
      <c r="M93" s="217" t="s">
        <v>19</v>
      </c>
      <c r="N93" s="218" t="s">
        <v>43</v>
      </c>
      <c r="O93" s="8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1" t="s">
        <v>140</v>
      </c>
      <c r="AT93" s="221" t="s">
        <v>110</v>
      </c>
      <c r="AU93" s="221" t="s">
        <v>79</v>
      </c>
      <c r="AY93" s="16" t="s">
        <v>107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6" t="s">
        <v>77</v>
      </c>
      <c r="BK93" s="222">
        <f>ROUND(I93*H93,2)</f>
        <v>0</v>
      </c>
      <c r="BL93" s="16" t="s">
        <v>140</v>
      </c>
      <c r="BM93" s="221" t="s">
        <v>146</v>
      </c>
    </row>
    <row r="94" s="12" customFormat="1" ht="22.8" customHeight="1">
      <c r="A94" s="12"/>
      <c r="B94" s="194"/>
      <c r="C94" s="195"/>
      <c r="D94" s="196" t="s">
        <v>71</v>
      </c>
      <c r="E94" s="208" t="s">
        <v>147</v>
      </c>
      <c r="F94" s="208" t="s">
        <v>148</v>
      </c>
      <c r="G94" s="195"/>
      <c r="H94" s="195"/>
      <c r="I94" s="198"/>
      <c r="J94" s="209">
        <f>BK94</f>
        <v>0</v>
      </c>
      <c r="K94" s="195"/>
      <c r="L94" s="200"/>
      <c r="M94" s="201"/>
      <c r="N94" s="202"/>
      <c r="O94" s="202"/>
      <c r="P94" s="203">
        <f>P95</f>
        <v>0</v>
      </c>
      <c r="Q94" s="202"/>
      <c r="R94" s="203">
        <f>R95</f>
        <v>0</v>
      </c>
      <c r="S94" s="202"/>
      <c r="T94" s="204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5" t="s">
        <v>135</v>
      </c>
      <c r="AT94" s="206" t="s">
        <v>71</v>
      </c>
      <c r="AU94" s="206" t="s">
        <v>77</v>
      </c>
      <c r="AY94" s="205" t="s">
        <v>107</v>
      </c>
      <c r="BK94" s="207">
        <f>BK95</f>
        <v>0</v>
      </c>
    </row>
    <row r="95" s="2" customFormat="1" ht="16.5" customHeight="1">
      <c r="A95" s="37"/>
      <c r="B95" s="38"/>
      <c r="C95" s="210" t="s">
        <v>149</v>
      </c>
      <c r="D95" s="210" t="s">
        <v>110</v>
      </c>
      <c r="E95" s="211" t="s">
        <v>150</v>
      </c>
      <c r="F95" s="212" t="s">
        <v>148</v>
      </c>
      <c r="G95" s="213" t="s">
        <v>139</v>
      </c>
      <c r="H95" s="214">
        <v>1</v>
      </c>
      <c r="I95" s="215"/>
      <c r="J95" s="216">
        <f>ROUND(I95*H95,2)</f>
        <v>0</v>
      </c>
      <c r="K95" s="212" t="s">
        <v>114</v>
      </c>
      <c r="L95" s="43"/>
      <c r="M95" s="245" t="s">
        <v>19</v>
      </c>
      <c r="N95" s="246" t="s">
        <v>43</v>
      </c>
      <c r="O95" s="247"/>
      <c r="P95" s="248">
        <f>O95*H95</f>
        <v>0</v>
      </c>
      <c r="Q95" s="248">
        <v>0</v>
      </c>
      <c r="R95" s="248">
        <f>Q95*H95</f>
        <v>0</v>
      </c>
      <c r="S95" s="248">
        <v>0</v>
      </c>
      <c r="T95" s="249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1" t="s">
        <v>140</v>
      </c>
      <c r="AT95" s="221" t="s">
        <v>110</v>
      </c>
      <c r="AU95" s="221" t="s">
        <v>79</v>
      </c>
      <c r="AY95" s="16" t="s">
        <v>107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6" t="s">
        <v>77</v>
      </c>
      <c r="BK95" s="222">
        <f>ROUND(I95*H95,2)</f>
        <v>0</v>
      </c>
      <c r="BL95" s="16" t="s">
        <v>140</v>
      </c>
      <c r="BM95" s="221" t="s">
        <v>151</v>
      </c>
    </row>
    <row r="96" s="2" customFormat="1" ht="6.96" customHeight="1">
      <c r="A96" s="37"/>
      <c r="B96" s="58"/>
      <c r="C96" s="59"/>
      <c r="D96" s="59"/>
      <c r="E96" s="59"/>
      <c r="F96" s="59"/>
      <c r="G96" s="59"/>
      <c r="H96" s="59"/>
      <c r="I96" s="159"/>
      <c r="J96" s="59"/>
      <c r="K96" s="59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qzyUktSQNRSvcw3IjmaiZqlZDVgNyNqeqlx8kYvjI0v0PRBk6tPirJ6CVEffU0n8NBh9lpwIslNP28DKiW7/vw==" hashValue="loiHLznVg707zaCr5oEZUKMFaB7QCEgXA24mrWQe842mI/5oaiMYyHuhUKZwZGKan/j2kOir1oaU8rS4eEkT+g==" algorithmName="SHA-512" password="CC35"/>
  <autoFilter ref="C79:K95"/>
  <mergeCells count="6">
    <mergeCell ref="E7:H7"/>
    <mergeCell ref="E16:H16"/>
    <mergeCell ref="E25:H25"/>
    <mergeCell ref="E46:H46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152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153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154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155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156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157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158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159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160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161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162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76</v>
      </c>
      <c r="F18" s="261" t="s">
        <v>163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164</v>
      </c>
      <c r="F19" s="261" t="s">
        <v>165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166</v>
      </c>
      <c r="F20" s="261" t="s">
        <v>167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168</v>
      </c>
      <c r="F21" s="261" t="s">
        <v>169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170</v>
      </c>
      <c r="F22" s="261" t="s">
        <v>171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172</v>
      </c>
      <c r="F23" s="261" t="s">
        <v>173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174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175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176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177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178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179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180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181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182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93</v>
      </c>
      <c r="F36" s="261"/>
      <c r="G36" s="261" t="s">
        <v>183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184</v>
      </c>
      <c r="F37" s="261"/>
      <c r="G37" s="261" t="s">
        <v>185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53</v>
      </c>
      <c r="F38" s="261"/>
      <c r="G38" s="261" t="s">
        <v>186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54</v>
      </c>
      <c r="F39" s="261"/>
      <c r="G39" s="261" t="s">
        <v>187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94</v>
      </c>
      <c r="F40" s="261"/>
      <c r="G40" s="261" t="s">
        <v>188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95</v>
      </c>
      <c r="F41" s="261"/>
      <c r="G41" s="261" t="s">
        <v>189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190</v>
      </c>
      <c r="F42" s="261"/>
      <c r="G42" s="261" t="s">
        <v>191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192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193</v>
      </c>
      <c r="F44" s="261"/>
      <c r="G44" s="261" t="s">
        <v>194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97</v>
      </c>
      <c r="F45" s="261"/>
      <c r="G45" s="261" t="s">
        <v>195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196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197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198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199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200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201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202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203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204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205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206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207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208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209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210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211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212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213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214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215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216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217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218</v>
      </c>
      <c r="D76" s="279"/>
      <c r="E76" s="279"/>
      <c r="F76" s="279" t="s">
        <v>219</v>
      </c>
      <c r="G76" s="280"/>
      <c r="H76" s="279" t="s">
        <v>54</v>
      </c>
      <c r="I76" s="279" t="s">
        <v>57</v>
      </c>
      <c r="J76" s="279" t="s">
        <v>220</v>
      </c>
      <c r="K76" s="278"/>
    </row>
    <row r="77" s="1" customFormat="1" ht="17.25" customHeight="1">
      <c r="B77" s="276"/>
      <c r="C77" s="281" t="s">
        <v>221</v>
      </c>
      <c r="D77" s="281"/>
      <c r="E77" s="281"/>
      <c r="F77" s="282" t="s">
        <v>222</v>
      </c>
      <c r="G77" s="283"/>
      <c r="H77" s="281"/>
      <c r="I77" s="281"/>
      <c r="J77" s="281" t="s">
        <v>223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53</v>
      </c>
      <c r="D79" s="284"/>
      <c r="E79" s="284"/>
      <c r="F79" s="286" t="s">
        <v>224</v>
      </c>
      <c r="G79" s="285"/>
      <c r="H79" s="264" t="s">
        <v>225</v>
      </c>
      <c r="I79" s="264" t="s">
        <v>226</v>
      </c>
      <c r="J79" s="264">
        <v>20</v>
      </c>
      <c r="K79" s="278"/>
    </row>
    <row r="80" s="1" customFormat="1" ht="15" customHeight="1">
      <c r="B80" s="276"/>
      <c r="C80" s="264" t="s">
        <v>227</v>
      </c>
      <c r="D80" s="264"/>
      <c r="E80" s="264"/>
      <c r="F80" s="286" t="s">
        <v>224</v>
      </c>
      <c r="G80" s="285"/>
      <c r="H80" s="264" t="s">
        <v>228</v>
      </c>
      <c r="I80" s="264" t="s">
        <v>226</v>
      </c>
      <c r="J80" s="264">
        <v>120</v>
      </c>
      <c r="K80" s="278"/>
    </row>
    <row r="81" s="1" customFormat="1" ht="15" customHeight="1">
      <c r="B81" s="287"/>
      <c r="C81" s="264" t="s">
        <v>229</v>
      </c>
      <c r="D81" s="264"/>
      <c r="E81" s="264"/>
      <c r="F81" s="286" t="s">
        <v>230</v>
      </c>
      <c r="G81" s="285"/>
      <c r="H81" s="264" t="s">
        <v>231</v>
      </c>
      <c r="I81" s="264" t="s">
        <v>226</v>
      </c>
      <c r="J81" s="264">
        <v>50</v>
      </c>
      <c r="K81" s="278"/>
    </row>
    <row r="82" s="1" customFormat="1" ht="15" customHeight="1">
      <c r="B82" s="287"/>
      <c r="C82" s="264" t="s">
        <v>232</v>
      </c>
      <c r="D82" s="264"/>
      <c r="E82" s="264"/>
      <c r="F82" s="286" t="s">
        <v>224</v>
      </c>
      <c r="G82" s="285"/>
      <c r="H82" s="264" t="s">
        <v>233</v>
      </c>
      <c r="I82" s="264" t="s">
        <v>234</v>
      </c>
      <c r="J82" s="264"/>
      <c r="K82" s="278"/>
    </row>
    <row r="83" s="1" customFormat="1" ht="15" customHeight="1">
      <c r="B83" s="287"/>
      <c r="C83" s="288" t="s">
        <v>235</v>
      </c>
      <c r="D83" s="288"/>
      <c r="E83" s="288"/>
      <c r="F83" s="289" t="s">
        <v>230</v>
      </c>
      <c r="G83" s="288"/>
      <c r="H83" s="288" t="s">
        <v>236</v>
      </c>
      <c r="I83" s="288" t="s">
        <v>226</v>
      </c>
      <c r="J83" s="288">
        <v>15</v>
      </c>
      <c r="K83" s="278"/>
    </row>
    <row r="84" s="1" customFormat="1" ht="15" customHeight="1">
      <c r="B84" s="287"/>
      <c r="C84" s="288" t="s">
        <v>237</v>
      </c>
      <c r="D84" s="288"/>
      <c r="E84" s="288"/>
      <c r="F84" s="289" t="s">
        <v>230</v>
      </c>
      <c r="G84" s="288"/>
      <c r="H84" s="288" t="s">
        <v>238</v>
      </c>
      <c r="I84" s="288" t="s">
        <v>226</v>
      </c>
      <c r="J84" s="288">
        <v>15</v>
      </c>
      <c r="K84" s="278"/>
    </row>
    <row r="85" s="1" customFormat="1" ht="15" customHeight="1">
      <c r="B85" s="287"/>
      <c r="C85" s="288" t="s">
        <v>239</v>
      </c>
      <c r="D85" s="288"/>
      <c r="E85" s="288"/>
      <c r="F85" s="289" t="s">
        <v>230</v>
      </c>
      <c r="G85" s="288"/>
      <c r="H85" s="288" t="s">
        <v>240</v>
      </c>
      <c r="I85" s="288" t="s">
        <v>226</v>
      </c>
      <c r="J85" s="288">
        <v>20</v>
      </c>
      <c r="K85" s="278"/>
    </row>
    <row r="86" s="1" customFormat="1" ht="15" customHeight="1">
      <c r="B86" s="287"/>
      <c r="C86" s="288" t="s">
        <v>241</v>
      </c>
      <c r="D86" s="288"/>
      <c r="E86" s="288"/>
      <c r="F86" s="289" t="s">
        <v>230</v>
      </c>
      <c r="G86" s="288"/>
      <c r="H86" s="288" t="s">
        <v>242</v>
      </c>
      <c r="I86" s="288" t="s">
        <v>226</v>
      </c>
      <c r="J86" s="288">
        <v>20</v>
      </c>
      <c r="K86" s="278"/>
    </row>
    <row r="87" s="1" customFormat="1" ht="15" customHeight="1">
      <c r="B87" s="287"/>
      <c r="C87" s="264" t="s">
        <v>243</v>
      </c>
      <c r="D87" s="264"/>
      <c r="E87" s="264"/>
      <c r="F87" s="286" t="s">
        <v>230</v>
      </c>
      <c r="G87" s="285"/>
      <c r="H87" s="264" t="s">
        <v>244</v>
      </c>
      <c r="I87" s="264" t="s">
        <v>226</v>
      </c>
      <c r="J87" s="264">
        <v>50</v>
      </c>
      <c r="K87" s="278"/>
    </row>
    <row r="88" s="1" customFormat="1" ht="15" customHeight="1">
      <c r="B88" s="287"/>
      <c r="C88" s="264" t="s">
        <v>245</v>
      </c>
      <c r="D88" s="264"/>
      <c r="E88" s="264"/>
      <c r="F88" s="286" t="s">
        <v>230</v>
      </c>
      <c r="G88" s="285"/>
      <c r="H88" s="264" t="s">
        <v>246</v>
      </c>
      <c r="I88" s="264" t="s">
        <v>226</v>
      </c>
      <c r="J88" s="264">
        <v>20</v>
      </c>
      <c r="K88" s="278"/>
    </row>
    <row r="89" s="1" customFormat="1" ht="15" customHeight="1">
      <c r="B89" s="287"/>
      <c r="C89" s="264" t="s">
        <v>247</v>
      </c>
      <c r="D89" s="264"/>
      <c r="E89" s="264"/>
      <c r="F89" s="286" t="s">
        <v>230</v>
      </c>
      <c r="G89" s="285"/>
      <c r="H89" s="264" t="s">
        <v>248</v>
      </c>
      <c r="I89" s="264" t="s">
        <v>226</v>
      </c>
      <c r="J89" s="264">
        <v>20</v>
      </c>
      <c r="K89" s="278"/>
    </row>
    <row r="90" s="1" customFormat="1" ht="15" customHeight="1">
      <c r="B90" s="287"/>
      <c r="C90" s="264" t="s">
        <v>249</v>
      </c>
      <c r="D90" s="264"/>
      <c r="E90" s="264"/>
      <c r="F90" s="286" t="s">
        <v>230</v>
      </c>
      <c r="G90" s="285"/>
      <c r="H90" s="264" t="s">
        <v>250</v>
      </c>
      <c r="I90" s="264" t="s">
        <v>226</v>
      </c>
      <c r="J90" s="264">
        <v>50</v>
      </c>
      <c r="K90" s="278"/>
    </row>
    <row r="91" s="1" customFormat="1" ht="15" customHeight="1">
      <c r="B91" s="287"/>
      <c r="C91" s="264" t="s">
        <v>251</v>
      </c>
      <c r="D91" s="264"/>
      <c r="E91" s="264"/>
      <c r="F91" s="286" t="s">
        <v>230</v>
      </c>
      <c r="G91" s="285"/>
      <c r="H91" s="264" t="s">
        <v>251</v>
      </c>
      <c r="I91" s="264" t="s">
        <v>226</v>
      </c>
      <c r="J91" s="264">
        <v>50</v>
      </c>
      <c r="K91" s="278"/>
    </row>
    <row r="92" s="1" customFormat="1" ht="15" customHeight="1">
      <c r="B92" s="287"/>
      <c r="C92" s="264" t="s">
        <v>252</v>
      </c>
      <c r="D92" s="264"/>
      <c r="E92" s="264"/>
      <c r="F92" s="286" t="s">
        <v>230</v>
      </c>
      <c r="G92" s="285"/>
      <c r="H92" s="264" t="s">
        <v>253</v>
      </c>
      <c r="I92" s="264" t="s">
        <v>226</v>
      </c>
      <c r="J92" s="264">
        <v>255</v>
      </c>
      <c r="K92" s="278"/>
    </row>
    <row r="93" s="1" customFormat="1" ht="15" customHeight="1">
      <c r="B93" s="287"/>
      <c r="C93" s="264" t="s">
        <v>254</v>
      </c>
      <c r="D93" s="264"/>
      <c r="E93" s="264"/>
      <c r="F93" s="286" t="s">
        <v>224</v>
      </c>
      <c r="G93" s="285"/>
      <c r="H93" s="264" t="s">
        <v>255</v>
      </c>
      <c r="I93" s="264" t="s">
        <v>256</v>
      </c>
      <c r="J93" s="264"/>
      <c r="K93" s="278"/>
    </row>
    <row r="94" s="1" customFormat="1" ht="15" customHeight="1">
      <c r="B94" s="287"/>
      <c r="C94" s="264" t="s">
        <v>257</v>
      </c>
      <c r="D94" s="264"/>
      <c r="E94" s="264"/>
      <c r="F94" s="286" t="s">
        <v>224</v>
      </c>
      <c r="G94" s="285"/>
      <c r="H94" s="264" t="s">
        <v>258</v>
      </c>
      <c r="I94" s="264" t="s">
        <v>259</v>
      </c>
      <c r="J94" s="264"/>
      <c r="K94" s="278"/>
    </row>
    <row r="95" s="1" customFormat="1" ht="15" customHeight="1">
      <c r="B95" s="287"/>
      <c r="C95" s="264" t="s">
        <v>260</v>
      </c>
      <c r="D95" s="264"/>
      <c r="E95" s="264"/>
      <c r="F95" s="286" t="s">
        <v>224</v>
      </c>
      <c r="G95" s="285"/>
      <c r="H95" s="264" t="s">
        <v>260</v>
      </c>
      <c r="I95" s="264" t="s">
        <v>259</v>
      </c>
      <c r="J95" s="264"/>
      <c r="K95" s="278"/>
    </row>
    <row r="96" s="1" customFormat="1" ht="15" customHeight="1">
      <c r="B96" s="287"/>
      <c r="C96" s="264" t="s">
        <v>38</v>
      </c>
      <c r="D96" s="264"/>
      <c r="E96" s="264"/>
      <c r="F96" s="286" t="s">
        <v>224</v>
      </c>
      <c r="G96" s="285"/>
      <c r="H96" s="264" t="s">
        <v>261</v>
      </c>
      <c r="I96" s="264" t="s">
        <v>259</v>
      </c>
      <c r="J96" s="264"/>
      <c r="K96" s="278"/>
    </row>
    <row r="97" s="1" customFormat="1" ht="15" customHeight="1">
      <c r="B97" s="287"/>
      <c r="C97" s="264" t="s">
        <v>48</v>
      </c>
      <c r="D97" s="264"/>
      <c r="E97" s="264"/>
      <c r="F97" s="286" t="s">
        <v>224</v>
      </c>
      <c r="G97" s="285"/>
      <c r="H97" s="264" t="s">
        <v>262</v>
      </c>
      <c r="I97" s="264" t="s">
        <v>259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263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218</v>
      </c>
      <c r="D103" s="279"/>
      <c r="E103" s="279"/>
      <c r="F103" s="279" t="s">
        <v>219</v>
      </c>
      <c r="G103" s="280"/>
      <c r="H103" s="279" t="s">
        <v>54</v>
      </c>
      <c r="I103" s="279" t="s">
        <v>57</v>
      </c>
      <c r="J103" s="279" t="s">
        <v>220</v>
      </c>
      <c r="K103" s="278"/>
    </row>
    <row r="104" s="1" customFormat="1" ht="17.25" customHeight="1">
      <c r="B104" s="276"/>
      <c r="C104" s="281" t="s">
        <v>221</v>
      </c>
      <c r="D104" s="281"/>
      <c r="E104" s="281"/>
      <c r="F104" s="282" t="s">
        <v>222</v>
      </c>
      <c r="G104" s="283"/>
      <c r="H104" s="281"/>
      <c r="I104" s="281"/>
      <c r="J104" s="281" t="s">
        <v>223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53</v>
      </c>
      <c r="D106" s="284"/>
      <c r="E106" s="284"/>
      <c r="F106" s="286" t="s">
        <v>224</v>
      </c>
      <c r="G106" s="295"/>
      <c r="H106" s="264" t="s">
        <v>264</v>
      </c>
      <c r="I106" s="264" t="s">
        <v>226</v>
      </c>
      <c r="J106" s="264">
        <v>20</v>
      </c>
      <c r="K106" s="278"/>
    </row>
    <row r="107" s="1" customFormat="1" ht="15" customHeight="1">
      <c r="B107" s="276"/>
      <c r="C107" s="264" t="s">
        <v>227</v>
      </c>
      <c r="D107" s="264"/>
      <c r="E107" s="264"/>
      <c r="F107" s="286" t="s">
        <v>224</v>
      </c>
      <c r="G107" s="264"/>
      <c r="H107" s="264" t="s">
        <v>264</v>
      </c>
      <c r="I107" s="264" t="s">
        <v>226</v>
      </c>
      <c r="J107" s="264">
        <v>120</v>
      </c>
      <c r="K107" s="278"/>
    </row>
    <row r="108" s="1" customFormat="1" ht="15" customHeight="1">
      <c r="B108" s="287"/>
      <c r="C108" s="264" t="s">
        <v>229</v>
      </c>
      <c r="D108" s="264"/>
      <c r="E108" s="264"/>
      <c r="F108" s="286" t="s">
        <v>230</v>
      </c>
      <c r="G108" s="264"/>
      <c r="H108" s="264" t="s">
        <v>264</v>
      </c>
      <c r="I108" s="264" t="s">
        <v>226</v>
      </c>
      <c r="J108" s="264">
        <v>50</v>
      </c>
      <c r="K108" s="278"/>
    </row>
    <row r="109" s="1" customFormat="1" ht="15" customHeight="1">
      <c r="B109" s="287"/>
      <c r="C109" s="264" t="s">
        <v>232</v>
      </c>
      <c r="D109" s="264"/>
      <c r="E109" s="264"/>
      <c r="F109" s="286" t="s">
        <v>224</v>
      </c>
      <c r="G109" s="264"/>
      <c r="H109" s="264" t="s">
        <v>264</v>
      </c>
      <c r="I109" s="264" t="s">
        <v>234</v>
      </c>
      <c r="J109" s="264"/>
      <c r="K109" s="278"/>
    </row>
    <row r="110" s="1" customFormat="1" ht="15" customHeight="1">
      <c r="B110" s="287"/>
      <c r="C110" s="264" t="s">
        <v>243</v>
      </c>
      <c r="D110" s="264"/>
      <c r="E110" s="264"/>
      <c r="F110" s="286" t="s">
        <v>230</v>
      </c>
      <c r="G110" s="264"/>
      <c r="H110" s="264" t="s">
        <v>264</v>
      </c>
      <c r="I110" s="264" t="s">
        <v>226</v>
      </c>
      <c r="J110" s="264">
        <v>50</v>
      </c>
      <c r="K110" s="278"/>
    </row>
    <row r="111" s="1" customFormat="1" ht="15" customHeight="1">
      <c r="B111" s="287"/>
      <c r="C111" s="264" t="s">
        <v>251</v>
      </c>
      <c r="D111" s="264"/>
      <c r="E111" s="264"/>
      <c r="F111" s="286" t="s">
        <v>230</v>
      </c>
      <c r="G111" s="264"/>
      <c r="H111" s="264" t="s">
        <v>264</v>
      </c>
      <c r="I111" s="264" t="s">
        <v>226</v>
      </c>
      <c r="J111" s="264">
        <v>50</v>
      </c>
      <c r="K111" s="278"/>
    </row>
    <row r="112" s="1" customFormat="1" ht="15" customHeight="1">
      <c r="B112" s="287"/>
      <c r="C112" s="264" t="s">
        <v>249</v>
      </c>
      <c r="D112" s="264"/>
      <c r="E112" s="264"/>
      <c r="F112" s="286" t="s">
        <v>230</v>
      </c>
      <c r="G112" s="264"/>
      <c r="H112" s="264" t="s">
        <v>264</v>
      </c>
      <c r="I112" s="264" t="s">
        <v>226</v>
      </c>
      <c r="J112" s="264">
        <v>50</v>
      </c>
      <c r="K112" s="278"/>
    </row>
    <row r="113" s="1" customFormat="1" ht="15" customHeight="1">
      <c r="B113" s="287"/>
      <c r="C113" s="264" t="s">
        <v>53</v>
      </c>
      <c r="D113" s="264"/>
      <c r="E113" s="264"/>
      <c r="F113" s="286" t="s">
        <v>224</v>
      </c>
      <c r="G113" s="264"/>
      <c r="H113" s="264" t="s">
        <v>265</v>
      </c>
      <c r="I113" s="264" t="s">
        <v>226</v>
      </c>
      <c r="J113" s="264">
        <v>20</v>
      </c>
      <c r="K113" s="278"/>
    </row>
    <row r="114" s="1" customFormat="1" ht="15" customHeight="1">
      <c r="B114" s="287"/>
      <c r="C114" s="264" t="s">
        <v>266</v>
      </c>
      <c r="D114" s="264"/>
      <c r="E114" s="264"/>
      <c r="F114" s="286" t="s">
        <v>224</v>
      </c>
      <c r="G114" s="264"/>
      <c r="H114" s="264" t="s">
        <v>267</v>
      </c>
      <c r="I114" s="264" t="s">
        <v>226</v>
      </c>
      <c r="J114" s="264">
        <v>120</v>
      </c>
      <c r="K114" s="278"/>
    </row>
    <row r="115" s="1" customFormat="1" ht="15" customHeight="1">
      <c r="B115" s="287"/>
      <c r="C115" s="264" t="s">
        <v>38</v>
      </c>
      <c r="D115" s="264"/>
      <c r="E115" s="264"/>
      <c r="F115" s="286" t="s">
        <v>224</v>
      </c>
      <c r="G115" s="264"/>
      <c r="H115" s="264" t="s">
        <v>268</v>
      </c>
      <c r="I115" s="264" t="s">
        <v>259</v>
      </c>
      <c r="J115" s="264"/>
      <c r="K115" s="278"/>
    </row>
    <row r="116" s="1" customFormat="1" ht="15" customHeight="1">
      <c r="B116" s="287"/>
      <c r="C116" s="264" t="s">
        <v>48</v>
      </c>
      <c r="D116" s="264"/>
      <c r="E116" s="264"/>
      <c r="F116" s="286" t="s">
        <v>224</v>
      </c>
      <c r="G116" s="264"/>
      <c r="H116" s="264" t="s">
        <v>269</v>
      </c>
      <c r="I116" s="264" t="s">
        <v>259</v>
      </c>
      <c r="J116" s="264"/>
      <c r="K116" s="278"/>
    </row>
    <row r="117" s="1" customFormat="1" ht="15" customHeight="1">
      <c r="B117" s="287"/>
      <c r="C117" s="264" t="s">
        <v>57</v>
      </c>
      <c r="D117" s="264"/>
      <c r="E117" s="264"/>
      <c r="F117" s="286" t="s">
        <v>224</v>
      </c>
      <c r="G117" s="264"/>
      <c r="H117" s="264" t="s">
        <v>270</v>
      </c>
      <c r="I117" s="264" t="s">
        <v>271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272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218</v>
      </c>
      <c r="D123" s="279"/>
      <c r="E123" s="279"/>
      <c r="F123" s="279" t="s">
        <v>219</v>
      </c>
      <c r="G123" s="280"/>
      <c r="H123" s="279" t="s">
        <v>54</v>
      </c>
      <c r="I123" s="279" t="s">
        <v>57</v>
      </c>
      <c r="J123" s="279" t="s">
        <v>220</v>
      </c>
      <c r="K123" s="305"/>
    </row>
    <row r="124" s="1" customFormat="1" ht="17.25" customHeight="1">
      <c r="B124" s="304"/>
      <c r="C124" s="281" t="s">
        <v>221</v>
      </c>
      <c r="D124" s="281"/>
      <c r="E124" s="281"/>
      <c r="F124" s="282" t="s">
        <v>222</v>
      </c>
      <c r="G124" s="283"/>
      <c r="H124" s="281"/>
      <c r="I124" s="281"/>
      <c r="J124" s="281" t="s">
        <v>223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227</v>
      </c>
      <c r="D126" s="284"/>
      <c r="E126" s="284"/>
      <c r="F126" s="286" t="s">
        <v>224</v>
      </c>
      <c r="G126" s="264"/>
      <c r="H126" s="264" t="s">
        <v>264</v>
      </c>
      <c r="I126" s="264" t="s">
        <v>226</v>
      </c>
      <c r="J126" s="264">
        <v>120</v>
      </c>
      <c r="K126" s="308"/>
    </row>
    <row r="127" s="1" customFormat="1" ht="15" customHeight="1">
      <c r="B127" s="306"/>
      <c r="C127" s="264" t="s">
        <v>273</v>
      </c>
      <c r="D127" s="264"/>
      <c r="E127" s="264"/>
      <c r="F127" s="286" t="s">
        <v>224</v>
      </c>
      <c r="G127" s="264"/>
      <c r="H127" s="264" t="s">
        <v>274</v>
      </c>
      <c r="I127" s="264" t="s">
        <v>226</v>
      </c>
      <c r="J127" s="264" t="s">
        <v>275</v>
      </c>
      <c r="K127" s="308"/>
    </row>
    <row r="128" s="1" customFormat="1" ht="15" customHeight="1">
      <c r="B128" s="306"/>
      <c r="C128" s="264" t="s">
        <v>172</v>
      </c>
      <c r="D128" s="264"/>
      <c r="E128" s="264"/>
      <c r="F128" s="286" t="s">
        <v>224</v>
      </c>
      <c r="G128" s="264"/>
      <c r="H128" s="264" t="s">
        <v>276</v>
      </c>
      <c r="I128" s="264" t="s">
        <v>226</v>
      </c>
      <c r="J128" s="264" t="s">
        <v>275</v>
      </c>
      <c r="K128" s="308"/>
    </row>
    <row r="129" s="1" customFormat="1" ht="15" customHeight="1">
      <c r="B129" s="306"/>
      <c r="C129" s="264" t="s">
        <v>235</v>
      </c>
      <c r="D129" s="264"/>
      <c r="E129" s="264"/>
      <c r="F129" s="286" t="s">
        <v>230</v>
      </c>
      <c r="G129" s="264"/>
      <c r="H129" s="264" t="s">
        <v>236</v>
      </c>
      <c r="I129" s="264" t="s">
        <v>226</v>
      </c>
      <c r="J129" s="264">
        <v>15</v>
      </c>
      <c r="K129" s="308"/>
    </row>
    <row r="130" s="1" customFormat="1" ht="15" customHeight="1">
      <c r="B130" s="306"/>
      <c r="C130" s="288" t="s">
        <v>237</v>
      </c>
      <c r="D130" s="288"/>
      <c r="E130" s="288"/>
      <c r="F130" s="289" t="s">
        <v>230</v>
      </c>
      <c r="G130" s="288"/>
      <c r="H130" s="288" t="s">
        <v>238</v>
      </c>
      <c r="I130" s="288" t="s">
        <v>226</v>
      </c>
      <c r="J130" s="288">
        <v>15</v>
      </c>
      <c r="K130" s="308"/>
    </row>
    <row r="131" s="1" customFormat="1" ht="15" customHeight="1">
      <c r="B131" s="306"/>
      <c r="C131" s="288" t="s">
        <v>239</v>
      </c>
      <c r="D131" s="288"/>
      <c r="E131" s="288"/>
      <c r="F131" s="289" t="s">
        <v>230</v>
      </c>
      <c r="G131" s="288"/>
      <c r="H131" s="288" t="s">
        <v>240</v>
      </c>
      <c r="I131" s="288" t="s">
        <v>226</v>
      </c>
      <c r="J131" s="288">
        <v>20</v>
      </c>
      <c r="K131" s="308"/>
    </row>
    <row r="132" s="1" customFormat="1" ht="15" customHeight="1">
      <c r="B132" s="306"/>
      <c r="C132" s="288" t="s">
        <v>241</v>
      </c>
      <c r="D132" s="288"/>
      <c r="E132" s="288"/>
      <c r="F132" s="289" t="s">
        <v>230</v>
      </c>
      <c r="G132" s="288"/>
      <c r="H132" s="288" t="s">
        <v>242</v>
      </c>
      <c r="I132" s="288" t="s">
        <v>226</v>
      </c>
      <c r="J132" s="288">
        <v>20</v>
      </c>
      <c r="K132" s="308"/>
    </row>
    <row r="133" s="1" customFormat="1" ht="15" customHeight="1">
      <c r="B133" s="306"/>
      <c r="C133" s="264" t="s">
        <v>229</v>
      </c>
      <c r="D133" s="264"/>
      <c r="E133" s="264"/>
      <c r="F133" s="286" t="s">
        <v>230</v>
      </c>
      <c r="G133" s="264"/>
      <c r="H133" s="264" t="s">
        <v>264</v>
      </c>
      <c r="I133" s="264" t="s">
        <v>226</v>
      </c>
      <c r="J133" s="264">
        <v>50</v>
      </c>
      <c r="K133" s="308"/>
    </row>
    <row r="134" s="1" customFormat="1" ht="15" customHeight="1">
      <c r="B134" s="306"/>
      <c r="C134" s="264" t="s">
        <v>243</v>
      </c>
      <c r="D134" s="264"/>
      <c r="E134" s="264"/>
      <c r="F134" s="286" t="s">
        <v>230</v>
      </c>
      <c r="G134" s="264"/>
      <c r="H134" s="264" t="s">
        <v>264</v>
      </c>
      <c r="I134" s="264" t="s">
        <v>226</v>
      </c>
      <c r="J134" s="264">
        <v>50</v>
      </c>
      <c r="K134" s="308"/>
    </row>
    <row r="135" s="1" customFormat="1" ht="15" customHeight="1">
      <c r="B135" s="306"/>
      <c r="C135" s="264" t="s">
        <v>249</v>
      </c>
      <c r="D135" s="264"/>
      <c r="E135" s="264"/>
      <c r="F135" s="286" t="s">
        <v>230</v>
      </c>
      <c r="G135" s="264"/>
      <c r="H135" s="264" t="s">
        <v>264</v>
      </c>
      <c r="I135" s="264" t="s">
        <v>226</v>
      </c>
      <c r="J135" s="264">
        <v>50</v>
      </c>
      <c r="K135" s="308"/>
    </row>
    <row r="136" s="1" customFormat="1" ht="15" customHeight="1">
      <c r="B136" s="306"/>
      <c r="C136" s="264" t="s">
        <v>251</v>
      </c>
      <c r="D136" s="264"/>
      <c r="E136" s="264"/>
      <c r="F136" s="286" t="s">
        <v>230</v>
      </c>
      <c r="G136" s="264"/>
      <c r="H136" s="264" t="s">
        <v>264</v>
      </c>
      <c r="I136" s="264" t="s">
        <v>226</v>
      </c>
      <c r="J136" s="264">
        <v>50</v>
      </c>
      <c r="K136" s="308"/>
    </row>
    <row r="137" s="1" customFormat="1" ht="15" customHeight="1">
      <c r="B137" s="306"/>
      <c r="C137" s="264" t="s">
        <v>252</v>
      </c>
      <c r="D137" s="264"/>
      <c r="E137" s="264"/>
      <c r="F137" s="286" t="s">
        <v>230</v>
      </c>
      <c r="G137" s="264"/>
      <c r="H137" s="264" t="s">
        <v>277</v>
      </c>
      <c r="I137" s="264" t="s">
        <v>226</v>
      </c>
      <c r="J137" s="264">
        <v>255</v>
      </c>
      <c r="K137" s="308"/>
    </row>
    <row r="138" s="1" customFormat="1" ht="15" customHeight="1">
      <c r="B138" s="306"/>
      <c r="C138" s="264" t="s">
        <v>254</v>
      </c>
      <c r="D138" s="264"/>
      <c r="E138" s="264"/>
      <c r="F138" s="286" t="s">
        <v>224</v>
      </c>
      <c r="G138" s="264"/>
      <c r="H138" s="264" t="s">
        <v>278</v>
      </c>
      <c r="I138" s="264" t="s">
        <v>256</v>
      </c>
      <c r="J138" s="264"/>
      <c r="K138" s="308"/>
    </row>
    <row r="139" s="1" customFormat="1" ht="15" customHeight="1">
      <c r="B139" s="306"/>
      <c r="C139" s="264" t="s">
        <v>257</v>
      </c>
      <c r="D139" s="264"/>
      <c r="E139" s="264"/>
      <c r="F139" s="286" t="s">
        <v>224</v>
      </c>
      <c r="G139" s="264"/>
      <c r="H139" s="264" t="s">
        <v>279</v>
      </c>
      <c r="I139" s="264" t="s">
        <v>259</v>
      </c>
      <c r="J139" s="264"/>
      <c r="K139" s="308"/>
    </row>
    <row r="140" s="1" customFormat="1" ht="15" customHeight="1">
      <c r="B140" s="306"/>
      <c r="C140" s="264" t="s">
        <v>260</v>
      </c>
      <c r="D140" s="264"/>
      <c r="E140" s="264"/>
      <c r="F140" s="286" t="s">
        <v>224</v>
      </c>
      <c r="G140" s="264"/>
      <c r="H140" s="264" t="s">
        <v>260</v>
      </c>
      <c r="I140" s="264" t="s">
        <v>259</v>
      </c>
      <c r="J140" s="264"/>
      <c r="K140" s="308"/>
    </row>
    <row r="141" s="1" customFormat="1" ht="15" customHeight="1">
      <c r="B141" s="306"/>
      <c r="C141" s="264" t="s">
        <v>38</v>
      </c>
      <c r="D141" s="264"/>
      <c r="E141" s="264"/>
      <c r="F141" s="286" t="s">
        <v>224</v>
      </c>
      <c r="G141" s="264"/>
      <c r="H141" s="264" t="s">
        <v>280</v>
      </c>
      <c r="I141" s="264" t="s">
        <v>259</v>
      </c>
      <c r="J141" s="264"/>
      <c r="K141" s="308"/>
    </row>
    <row r="142" s="1" customFormat="1" ht="15" customHeight="1">
      <c r="B142" s="306"/>
      <c r="C142" s="264" t="s">
        <v>281</v>
      </c>
      <c r="D142" s="264"/>
      <c r="E142" s="264"/>
      <c r="F142" s="286" t="s">
        <v>224</v>
      </c>
      <c r="G142" s="264"/>
      <c r="H142" s="264" t="s">
        <v>282</v>
      </c>
      <c r="I142" s="264" t="s">
        <v>259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283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218</v>
      </c>
      <c r="D148" s="279"/>
      <c r="E148" s="279"/>
      <c r="F148" s="279" t="s">
        <v>219</v>
      </c>
      <c r="G148" s="280"/>
      <c r="H148" s="279" t="s">
        <v>54</v>
      </c>
      <c r="I148" s="279" t="s">
        <v>57</v>
      </c>
      <c r="J148" s="279" t="s">
        <v>220</v>
      </c>
      <c r="K148" s="278"/>
    </row>
    <row r="149" s="1" customFormat="1" ht="17.25" customHeight="1">
      <c r="B149" s="276"/>
      <c r="C149" s="281" t="s">
        <v>221</v>
      </c>
      <c r="D149" s="281"/>
      <c r="E149" s="281"/>
      <c r="F149" s="282" t="s">
        <v>222</v>
      </c>
      <c r="G149" s="283"/>
      <c r="H149" s="281"/>
      <c r="I149" s="281"/>
      <c r="J149" s="281" t="s">
        <v>223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227</v>
      </c>
      <c r="D151" s="264"/>
      <c r="E151" s="264"/>
      <c r="F151" s="313" t="s">
        <v>224</v>
      </c>
      <c r="G151" s="264"/>
      <c r="H151" s="312" t="s">
        <v>264</v>
      </c>
      <c r="I151" s="312" t="s">
        <v>226</v>
      </c>
      <c r="J151" s="312">
        <v>120</v>
      </c>
      <c r="K151" s="308"/>
    </row>
    <row r="152" s="1" customFormat="1" ht="15" customHeight="1">
      <c r="B152" s="287"/>
      <c r="C152" s="312" t="s">
        <v>273</v>
      </c>
      <c r="D152" s="264"/>
      <c r="E152" s="264"/>
      <c r="F152" s="313" t="s">
        <v>224</v>
      </c>
      <c r="G152" s="264"/>
      <c r="H152" s="312" t="s">
        <v>284</v>
      </c>
      <c r="I152" s="312" t="s">
        <v>226</v>
      </c>
      <c r="J152" s="312" t="s">
        <v>275</v>
      </c>
      <c r="K152" s="308"/>
    </row>
    <row r="153" s="1" customFormat="1" ht="15" customHeight="1">
      <c r="B153" s="287"/>
      <c r="C153" s="312" t="s">
        <v>172</v>
      </c>
      <c r="D153" s="264"/>
      <c r="E153" s="264"/>
      <c r="F153" s="313" t="s">
        <v>224</v>
      </c>
      <c r="G153" s="264"/>
      <c r="H153" s="312" t="s">
        <v>285</v>
      </c>
      <c r="I153" s="312" t="s">
        <v>226</v>
      </c>
      <c r="J153" s="312" t="s">
        <v>275</v>
      </c>
      <c r="K153" s="308"/>
    </row>
    <row r="154" s="1" customFormat="1" ht="15" customHeight="1">
      <c r="B154" s="287"/>
      <c r="C154" s="312" t="s">
        <v>229</v>
      </c>
      <c r="D154" s="264"/>
      <c r="E154" s="264"/>
      <c r="F154" s="313" t="s">
        <v>230</v>
      </c>
      <c r="G154" s="264"/>
      <c r="H154" s="312" t="s">
        <v>264</v>
      </c>
      <c r="I154" s="312" t="s">
        <v>226</v>
      </c>
      <c r="J154" s="312">
        <v>50</v>
      </c>
      <c r="K154" s="308"/>
    </row>
    <row r="155" s="1" customFormat="1" ht="15" customHeight="1">
      <c r="B155" s="287"/>
      <c r="C155" s="312" t="s">
        <v>232</v>
      </c>
      <c r="D155" s="264"/>
      <c r="E155" s="264"/>
      <c r="F155" s="313" t="s">
        <v>224</v>
      </c>
      <c r="G155" s="264"/>
      <c r="H155" s="312" t="s">
        <v>264</v>
      </c>
      <c r="I155" s="312" t="s">
        <v>234</v>
      </c>
      <c r="J155" s="312"/>
      <c r="K155" s="308"/>
    </row>
    <row r="156" s="1" customFormat="1" ht="15" customHeight="1">
      <c r="B156" s="287"/>
      <c r="C156" s="312" t="s">
        <v>243</v>
      </c>
      <c r="D156" s="264"/>
      <c r="E156" s="264"/>
      <c r="F156" s="313" t="s">
        <v>230</v>
      </c>
      <c r="G156" s="264"/>
      <c r="H156" s="312" t="s">
        <v>264</v>
      </c>
      <c r="I156" s="312" t="s">
        <v>226</v>
      </c>
      <c r="J156" s="312">
        <v>50</v>
      </c>
      <c r="K156" s="308"/>
    </row>
    <row r="157" s="1" customFormat="1" ht="15" customHeight="1">
      <c r="B157" s="287"/>
      <c r="C157" s="312" t="s">
        <v>251</v>
      </c>
      <c r="D157" s="264"/>
      <c r="E157" s="264"/>
      <c r="F157" s="313" t="s">
        <v>230</v>
      </c>
      <c r="G157" s="264"/>
      <c r="H157" s="312" t="s">
        <v>264</v>
      </c>
      <c r="I157" s="312" t="s">
        <v>226</v>
      </c>
      <c r="J157" s="312">
        <v>50</v>
      </c>
      <c r="K157" s="308"/>
    </row>
    <row r="158" s="1" customFormat="1" ht="15" customHeight="1">
      <c r="B158" s="287"/>
      <c r="C158" s="312" t="s">
        <v>249</v>
      </c>
      <c r="D158" s="264"/>
      <c r="E158" s="264"/>
      <c r="F158" s="313" t="s">
        <v>230</v>
      </c>
      <c r="G158" s="264"/>
      <c r="H158" s="312" t="s">
        <v>264</v>
      </c>
      <c r="I158" s="312" t="s">
        <v>226</v>
      </c>
      <c r="J158" s="312">
        <v>50</v>
      </c>
      <c r="K158" s="308"/>
    </row>
    <row r="159" s="1" customFormat="1" ht="15" customHeight="1">
      <c r="B159" s="287"/>
      <c r="C159" s="312" t="s">
        <v>82</v>
      </c>
      <c r="D159" s="264"/>
      <c r="E159" s="264"/>
      <c r="F159" s="313" t="s">
        <v>224</v>
      </c>
      <c r="G159" s="264"/>
      <c r="H159" s="312" t="s">
        <v>286</v>
      </c>
      <c r="I159" s="312" t="s">
        <v>226</v>
      </c>
      <c r="J159" s="312" t="s">
        <v>287</v>
      </c>
      <c r="K159" s="308"/>
    </row>
    <row r="160" s="1" customFormat="1" ht="15" customHeight="1">
      <c r="B160" s="287"/>
      <c r="C160" s="312" t="s">
        <v>288</v>
      </c>
      <c r="D160" s="264"/>
      <c r="E160" s="264"/>
      <c r="F160" s="313" t="s">
        <v>224</v>
      </c>
      <c r="G160" s="264"/>
      <c r="H160" s="312" t="s">
        <v>289</v>
      </c>
      <c r="I160" s="312" t="s">
        <v>259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290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218</v>
      </c>
      <c r="D166" s="279"/>
      <c r="E166" s="279"/>
      <c r="F166" s="279" t="s">
        <v>219</v>
      </c>
      <c r="G166" s="316"/>
      <c r="H166" s="317" t="s">
        <v>54</v>
      </c>
      <c r="I166" s="317" t="s">
        <v>57</v>
      </c>
      <c r="J166" s="279" t="s">
        <v>220</v>
      </c>
      <c r="K166" s="256"/>
    </row>
    <row r="167" s="1" customFormat="1" ht="17.25" customHeight="1">
      <c r="B167" s="257"/>
      <c r="C167" s="281" t="s">
        <v>221</v>
      </c>
      <c r="D167" s="281"/>
      <c r="E167" s="281"/>
      <c r="F167" s="282" t="s">
        <v>222</v>
      </c>
      <c r="G167" s="318"/>
      <c r="H167" s="319"/>
      <c r="I167" s="319"/>
      <c r="J167" s="281" t="s">
        <v>223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227</v>
      </c>
      <c r="D169" s="264"/>
      <c r="E169" s="264"/>
      <c r="F169" s="286" t="s">
        <v>224</v>
      </c>
      <c r="G169" s="264"/>
      <c r="H169" s="264" t="s">
        <v>264</v>
      </c>
      <c r="I169" s="264" t="s">
        <v>226</v>
      </c>
      <c r="J169" s="264">
        <v>120</v>
      </c>
      <c r="K169" s="308"/>
    </row>
    <row r="170" s="1" customFormat="1" ht="15" customHeight="1">
      <c r="B170" s="287"/>
      <c r="C170" s="264" t="s">
        <v>273</v>
      </c>
      <c r="D170" s="264"/>
      <c r="E170" s="264"/>
      <c r="F170" s="286" t="s">
        <v>224</v>
      </c>
      <c r="G170" s="264"/>
      <c r="H170" s="264" t="s">
        <v>274</v>
      </c>
      <c r="I170" s="264" t="s">
        <v>226</v>
      </c>
      <c r="J170" s="264" t="s">
        <v>275</v>
      </c>
      <c r="K170" s="308"/>
    </row>
    <row r="171" s="1" customFormat="1" ht="15" customHeight="1">
      <c r="B171" s="287"/>
      <c r="C171" s="264" t="s">
        <v>172</v>
      </c>
      <c r="D171" s="264"/>
      <c r="E171" s="264"/>
      <c r="F171" s="286" t="s">
        <v>224</v>
      </c>
      <c r="G171" s="264"/>
      <c r="H171" s="264" t="s">
        <v>291</v>
      </c>
      <c r="I171" s="264" t="s">
        <v>226</v>
      </c>
      <c r="J171" s="264" t="s">
        <v>275</v>
      </c>
      <c r="K171" s="308"/>
    </row>
    <row r="172" s="1" customFormat="1" ht="15" customHeight="1">
      <c r="B172" s="287"/>
      <c r="C172" s="264" t="s">
        <v>229</v>
      </c>
      <c r="D172" s="264"/>
      <c r="E172" s="264"/>
      <c r="F172" s="286" t="s">
        <v>230</v>
      </c>
      <c r="G172" s="264"/>
      <c r="H172" s="264" t="s">
        <v>291</v>
      </c>
      <c r="I172" s="264" t="s">
        <v>226</v>
      </c>
      <c r="J172" s="264">
        <v>50</v>
      </c>
      <c r="K172" s="308"/>
    </row>
    <row r="173" s="1" customFormat="1" ht="15" customHeight="1">
      <c r="B173" s="287"/>
      <c r="C173" s="264" t="s">
        <v>232</v>
      </c>
      <c r="D173" s="264"/>
      <c r="E173" s="264"/>
      <c r="F173" s="286" t="s">
        <v>224</v>
      </c>
      <c r="G173" s="264"/>
      <c r="H173" s="264" t="s">
        <v>291</v>
      </c>
      <c r="I173" s="264" t="s">
        <v>234</v>
      </c>
      <c r="J173" s="264"/>
      <c r="K173" s="308"/>
    </row>
    <row r="174" s="1" customFormat="1" ht="15" customHeight="1">
      <c r="B174" s="287"/>
      <c r="C174" s="264" t="s">
        <v>243</v>
      </c>
      <c r="D174" s="264"/>
      <c r="E174" s="264"/>
      <c r="F174" s="286" t="s">
        <v>230</v>
      </c>
      <c r="G174" s="264"/>
      <c r="H174" s="264" t="s">
        <v>291</v>
      </c>
      <c r="I174" s="264" t="s">
        <v>226</v>
      </c>
      <c r="J174" s="264">
        <v>50</v>
      </c>
      <c r="K174" s="308"/>
    </row>
    <row r="175" s="1" customFormat="1" ht="15" customHeight="1">
      <c r="B175" s="287"/>
      <c r="C175" s="264" t="s">
        <v>251</v>
      </c>
      <c r="D175" s="264"/>
      <c r="E175" s="264"/>
      <c r="F175" s="286" t="s">
        <v>230</v>
      </c>
      <c r="G175" s="264"/>
      <c r="H175" s="264" t="s">
        <v>291</v>
      </c>
      <c r="I175" s="264" t="s">
        <v>226</v>
      </c>
      <c r="J175" s="264">
        <v>50</v>
      </c>
      <c r="K175" s="308"/>
    </row>
    <row r="176" s="1" customFormat="1" ht="15" customHeight="1">
      <c r="B176" s="287"/>
      <c r="C176" s="264" t="s">
        <v>249</v>
      </c>
      <c r="D176" s="264"/>
      <c r="E176" s="264"/>
      <c r="F176" s="286" t="s">
        <v>230</v>
      </c>
      <c r="G176" s="264"/>
      <c r="H176" s="264" t="s">
        <v>291</v>
      </c>
      <c r="I176" s="264" t="s">
        <v>226</v>
      </c>
      <c r="J176" s="264">
        <v>50</v>
      </c>
      <c r="K176" s="308"/>
    </row>
    <row r="177" s="1" customFormat="1" ht="15" customHeight="1">
      <c r="B177" s="287"/>
      <c r="C177" s="264" t="s">
        <v>93</v>
      </c>
      <c r="D177" s="264"/>
      <c r="E177" s="264"/>
      <c r="F177" s="286" t="s">
        <v>224</v>
      </c>
      <c r="G177" s="264"/>
      <c r="H177" s="264" t="s">
        <v>292</v>
      </c>
      <c r="I177" s="264" t="s">
        <v>293</v>
      </c>
      <c r="J177" s="264"/>
      <c r="K177" s="308"/>
    </row>
    <row r="178" s="1" customFormat="1" ht="15" customHeight="1">
      <c r="B178" s="287"/>
      <c r="C178" s="264" t="s">
        <v>57</v>
      </c>
      <c r="D178" s="264"/>
      <c r="E178" s="264"/>
      <c r="F178" s="286" t="s">
        <v>224</v>
      </c>
      <c r="G178" s="264"/>
      <c r="H178" s="264" t="s">
        <v>294</v>
      </c>
      <c r="I178" s="264" t="s">
        <v>295</v>
      </c>
      <c r="J178" s="264">
        <v>1</v>
      </c>
      <c r="K178" s="308"/>
    </row>
    <row r="179" s="1" customFormat="1" ht="15" customHeight="1">
      <c r="B179" s="287"/>
      <c r="C179" s="264" t="s">
        <v>53</v>
      </c>
      <c r="D179" s="264"/>
      <c r="E179" s="264"/>
      <c r="F179" s="286" t="s">
        <v>224</v>
      </c>
      <c r="G179" s="264"/>
      <c r="H179" s="264" t="s">
        <v>296</v>
      </c>
      <c r="I179" s="264" t="s">
        <v>226</v>
      </c>
      <c r="J179" s="264">
        <v>20</v>
      </c>
      <c r="K179" s="308"/>
    </row>
    <row r="180" s="1" customFormat="1" ht="15" customHeight="1">
      <c r="B180" s="287"/>
      <c r="C180" s="264" t="s">
        <v>54</v>
      </c>
      <c r="D180" s="264"/>
      <c r="E180" s="264"/>
      <c r="F180" s="286" t="s">
        <v>224</v>
      </c>
      <c r="G180" s="264"/>
      <c r="H180" s="264" t="s">
        <v>297</v>
      </c>
      <c r="I180" s="264" t="s">
        <v>226</v>
      </c>
      <c r="J180" s="264">
        <v>255</v>
      </c>
      <c r="K180" s="308"/>
    </row>
    <row r="181" s="1" customFormat="1" ht="15" customHeight="1">
      <c r="B181" s="287"/>
      <c r="C181" s="264" t="s">
        <v>94</v>
      </c>
      <c r="D181" s="264"/>
      <c r="E181" s="264"/>
      <c r="F181" s="286" t="s">
        <v>224</v>
      </c>
      <c r="G181" s="264"/>
      <c r="H181" s="264" t="s">
        <v>188</v>
      </c>
      <c r="I181" s="264" t="s">
        <v>226</v>
      </c>
      <c r="J181" s="264">
        <v>10</v>
      </c>
      <c r="K181" s="308"/>
    </row>
    <row r="182" s="1" customFormat="1" ht="15" customHeight="1">
      <c r="B182" s="287"/>
      <c r="C182" s="264" t="s">
        <v>95</v>
      </c>
      <c r="D182" s="264"/>
      <c r="E182" s="264"/>
      <c r="F182" s="286" t="s">
        <v>224</v>
      </c>
      <c r="G182" s="264"/>
      <c r="H182" s="264" t="s">
        <v>298</v>
      </c>
      <c r="I182" s="264" t="s">
        <v>259</v>
      </c>
      <c r="J182" s="264"/>
      <c r="K182" s="308"/>
    </row>
    <row r="183" s="1" customFormat="1" ht="15" customHeight="1">
      <c r="B183" s="287"/>
      <c r="C183" s="264" t="s">
        <v>299</v>
      </c>
      <c r="D183" s="264"/>
      <c r="E183" s="264"/>
      <c r="F183" s="286" t="s">
        <v>224</v>
      </c>
      <c r="G183" s="264"/>
      <c r="H183" s="264" t="s">
        <v>300</v>
      </c>
      <c r="I183" s="264" t="s">
        <v>259</v>
      </c>
      <c r="J183" s="264"/>
      <c r="K183" s="308"/>
    </row>
    <row r="184" s="1" customFormat="1" ht="15" customHeight="1">
      <c r="B184" s="287"/>
      <c r="C184" s="264" t="s">
        <v>288</v>
      </c>
      <c r="D184" s="264"/>
      <c r="E184" s="264"/>
      <c r="F184" s="286" t="s">
        <v>224</v>
      </c>
      <c r="G184" s="264"/>
      <c r="H184" s="264" t="s">
        <v>301</v>
      </c>
      <c r="I184" s="264" t="s">
        <v>259</v>
      </c>
      <c r="J184" s="264"/>
      <c r="K184" s="308"/>
    </row>
    <row r="185" s="1" customFormat="1" ht="15" customHeight="1">
      <c r="B185" s="287"/>
      <c r="C185" s="264" t="s">
        <v>97</v>
      </c>
      <c r="D185" s="264"/>
      <c r="E185" s="264"/>
      <c r="F185" s="286" t="s">
        <v>230</v>
      </c>
      <c r="G185" s="264"/>
      <c r="H185" s="264" t="s">
        <v>302</v>
      </c>
      <c r="I185" s="264" t="s">
        <v>226</v>
      </c>
      <c r="J185" s="264">
        <v>50</v>
      </c>
      <c r="K185" s="308"/>
    </row>
    <row r="186" s="1" customFormat="1" ht="15" customHeight="1">
      <c r="B186" s="287"/>
      <c r="C186" s="264" t="s">
        <v>303</v>
      </c>
      <c r="D186" s="264"/>
      <c r="E186" s="264"/>
      <c r="F186" s="286" t="s">
        <v>230</v>
      </c>
      <c r="G186" s="264"/>
      <c r="H186" s="264" t="s">
        <v>304</v>
      </c>
      <c r="I186" s="264" t="s">
        <v>305</v>
      </c>
      <c r="J186" s="264"/>
      <c r="K186" s="308"/>
    </row>
    <row r="187" s="1" customFormat="1" ht="15" customHeight="1">
      <c r="B187" s="287"/>
      <c r="C187" s="264" t="s">
        <v>306</v>
      </c>
      <c r="D187" s="264"/>
      <c r="E187" s="264"/>
      <c r="F187" s="286" t="s">
        <v>230</v>
      </c>
      <c r="G187" s="264"/>
      <c r="H187" s="264" t="s">
        <v>307</v>
      </c>
      <c r="I187" s="264" t="s">
        <v>305</v>
      </c>
      <c r="J187" s="264"/>
      <c r="K187" s="308"/>
    </row>
    <row r="188" s="1" customFormat="1" ht="15" customHeight="1">
      <c r="B188" s="287"/>
      <c r="C188" s="264" t="s">
        <v>308</v>
      </c>
      <c r="D188" s="264"/>
      <c r="E188" s="264"/>
      <c r="F188" s="286" t="s">
        <v>230</v>
      </c>
      <c r="G188" s="264"/>
      <c r="H188" s="264" t="s">
        <v>309</v>
      </c>
      <c r="I188" s="264" t="s">
        <v>305</v>
      </c>
      <c r="J188" s="264"/>
      <c r="K188" s="308"/>
    </row>
    <row r="189" s="1" customFormat="1" ht="15" customHeight="1">
      <c r="B189" s="287"/>
      <c r="C189" s="320" t="s">
        <v>310</v>
      </c>
      <c r="D189" s="264"/>
      <c r="E189" s="264"/>
      <c r="F189" s="286" t="s">
        <v>230</v>
      </c>
      <c r="G189" s="264"/>
      <c r="H189" s="264" t="s">
        <v>311</v>
      </c>
      <c r="I189" s="264" t="s">
        <v>312</v>
      </c>
      <c r="J189" s="321" t="s">
        <v>313</v>
      </c>
      <c r="K189" s="308"/>
    </row>
    <row r="190" s="1" customFormat="1" ht="15" customHeight="1">
      <c r="B190" s="287"/>
      <c r="C190" s="271" t="s">
        <v>42</v>
      </c>
      <c r="D190" s="264"/>
      <c r="E190" s="264"/>
      <c r="F190" s="286" t="s">
        <v>224</v>
      </c>
      <c r="G190" s="264"/>
      <c r="H190" s="261" t="s">
        <v>314</v>
      </c>
      <c r="I190" s="264" t="s">
        <v>315</v>
      </c>
      <c r="J190" s="264"/>
      <c r="K190" s="308"/>
    </row>
    <row r="191" s="1" customFormat="1" ht="15" customHeight="1">
      <c r="B191" s="287"/>
      <c r="C191" s="271" t="s">
        <v>316</v>
      </c>
      <c r="D191" s="264"/>
      <c r="E191" s="264"/>
      <c r="F191" s="286" t="s">
        <v>224</v>
      </c>
      <c r="G191" s="264"/>
      <c r="H191" s="264" t="s">
        <v>317</v>
      </c>
      <c r="I191" s="264" t="s">
        <v>259</v>
      </c>
      <c r="J191" s="264"/>
      <c r="K191" s="308"/>
    </row>
    <row r="192" s="1" customFormat="1" ht="15" customHeight="1">
      <c r="B192" s="287"/>
      <c r="C192" s="271" t="s">
        <v>318</v>
      </c>
      <c r="D192" s="264"/>
      <c r="E192" s="264"/>
      <c r="F192" s="286" t="s">
        <v>224</v>
      </c>
      <c r="G192" s="264"/>
      <c r="H192" s="264" t="s">
        <v>319</v>
      </c>
      <c r="I192" s="264" t="s">
        <v>259</v>
      </c>
      <c r="J192" s="264"/>
      <c r="K192" s="308"/>
    </row>
    <row r="193" s="1" customFormat="1" ht="15" customHeight="1">
      <c r="B193" s="287"/>
      <c r="C193" s="271" t="s">
        <v>320</v>
      </c>
      <c r="D193" s="264"/>
      <c r="E193" s="264"/>
      <c r="F193" s="286" t="s">
        <v>230</v>
      </c>
      <c r="G193" s="264"/>
      <c r="H193" s="264" t="s">
        <v>321</v>
      </c>
      <c r="I193" s="264" t="s">
        <v>259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322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323</v>
      </c>
      <c r="D200" s="323"/>
      <c r="E200" s="323"/>
      <c r="F200" s="323" t="s">
        <v>324</v>
      </c>
      <c r="G200" s="324"/>
      <c r="H200" s="323" t="s">
        <v>325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315</v>
      </c>
      <c r="D202" s="264"/>
      <c r="E202" s="264"/>
      <c r="F202" s="286" t="s">
        <v>43</v>
      </c>
      <c r="G202" s="264"/>
      <c r="H202" s="264" t="s">
        <v>326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44</v>
      </c>
      <c r="G203" s="264"/>
      <c r="H203" s="264" t="s">
        <v>327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47</v>
      </c>
      <c r="G204" s="264"/>
      <c r="H204" s="264" t="s">
        <v>328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45</v>
      </c>
      <c r="G205" s="264"/>
      <c r="H205" s="264" t="s">
        <v>329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46</v>
      </c>
      <c r="G206" s="264"/>
      <c r="H206" s="264" t="s">
        <v>330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271</v>
      </c>
      <c r="D208" s="264"/>
      <c r="E208" s="264"/>
      <c r="F208" s="286" t="s">
        <v>76</v>
      </c>
      <c r="G208" s="264"/>
      <c r="H208" s="264" t="s">
        <v>331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166</v>
      </c>
      <c r="G209" s="264"/>
      <c r="H209" s="264" t="s">
        <v>167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164</v>
      </c>
      <c r="G210" s="264"/>
      <c r="H210" s="264" t="s">
        <v>332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168</v>
      </c>
      <c r="G211" s="271"/>
      <c r="H211" s="312" t="s">
        <v>169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170</v>
      </c>
      <c r="G212" s="271"/>
      <c r="H212" s="312" t="s">
        <v>333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295</v>
      </c>
      <c r="D214" s="293"/>
      <c r="E214" s="293"/>
      <c r="F214" s="286">
        <v>1</v>
      </c>
      <c r="G214" s="271"/>
      <c r="H214" s="312" t="s">
        <v>334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335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336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337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Machuta Petr</dc:creator>
  <cp:lastModifiedBy>Machuta Petr</cp:lastModifiedBy>
  <dcterms:created xsi:type="dcterms:W3CDTF">2020-07-03T07:45:58Z</dcterms:created>
  <dcterms:modified xsi:type="dcterms:W3CDTF">2020-07-03T07:46:01Z</dcterms:modified>
</cp:coreProperties>
</file>