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ě konstrukční..." sheetId="2" r:id="rId2"/>
    <sheet name="02 - Vzduchotechnika" sheetId="3" r:id="rId3"/>
    <sheet name="03 - Zdravotní instalace" sheetId="4" r:id="rId4"/>
    <sheet name="04 - Silnoproud" sheetId="5" r:id="rId5"/>
    <sheet name="05 - Slaboproud" sheetId="6" r:id="rId6"/>
    <sheet name="07 - Vedlejší náklady" sheetId="7" r:id="rId7"/>
    <sheet name="Pokyny pro vyplnění" sheetId="8" r:id="rId8"/>
  </sheets>
  <definedNames>
    <definedName name="_xlnm.Print_Area" localSheetId="0">'Rekapitulace stavby'!$D$4:$AO$36,'Rekapitulace stavby'!$C$42:$AQ$61</definedName>
    <definedName name="_xlnm._FilterDatabase" localSheetId="1" hidden="1">'01 - Stavebně konstrukční...'!$C$103:$K$786</definedName>
    <definedName name="_xlnm.Print_Area" localSheetId="1">'01 - Stavebně konstrukční...'!$C$4:$J$39,'01 - Stavebně konstrukční...'!$C$45:$J$85,'01 - Stavebně konstrukční...'!$C$91:$K$786</definedName>
    <definedName name="_xlnm._FilterDatabase" localSheetId="2" hidden="1">'02 - Vzduchotechnika'!$C$83:$K$155</definedName>
    <definedName name="_xlnm.Print_Area" localSheetId="2">'02 - Vzduchotechnika'!$C$4:$J$39,'02 - Vzduchotechnika'!$C$45:$J$65,'02 - Vzduchotechnika'!$C$71:$K$155</definedName>
    <definedName name="_xlnm._FilterDatabase" localSheetId="3" hidden="1">'03 - Zdravotní instalace'!$C$89:$K$241</definedName>
    <definedName name="_xlnm.Print_Area" localSheetId="3">'03 - Zdravotní instalace'!$C$4:$J$39,'03 - Zdravotní instalace'!$C$45:$J$71,'03 - Zdravotní instalace'!$C$77:$K$241</definedName>
    <definedName name="_xlnm._FilterDatabase" localSheetId="4" hidden="1">'04 - Silnoproud'!$C$92:$K$339</definedName>
    <definedName name="_xlnm.Print_Area" localSheetId="4">'04 - Silnoproud'!$C$4:$J$39,'04 - Silnoproud'!$C$45:$J$74,'04 - Silnoproud'!$C$80:$K$339</definedName>
    <definedName name="_xlnm._FilterDatabase" localSheetId="5" hidden="1">'05 - Slaboproud'!$C$105:$K$266</definedName>
    <definedName name="_xlnm.Print_Area" localSheetId="5">'05 - Slaboproud'!$C$4:$J$39,'05 - Slaboproud'!$C$45:$J$87,'05 - Slaboproud'!$C$93:$K$266</definedName>
    <definedName name="_xlnm._FilterDatabase" localSheetId="6" hidden="1">'07 - Vedlejší náklady'!$C$79:$K$108</definedName>
    <definedName name="_xlnm.Print_Area" localSheetId="6">'07 - Vedlejší náklady'!$C$4:$J$39,'07 - Vedlejší náklady'!$C$45:$J$61,'07 - Vedlejší náklady'!$C$67:$K$108</definedName>
    <definedName name="_xlnm.Print_Area" localSheetId="7">'Pokyny pro vyplnění'!$B$2:$K$71,'Pokyny pro vyplnění'!$B$74:$K$118,'Pokyny pro vyplnění'!$B$121:$K$161,'Pokyny pro vyplnění'!$B$164:$K$218</definedName>
    <definedName name="_xlnm.Print_Titles" localSheetId="0">'Rekapitulace stavby'!$52:$52</definedName>
    <definedName name="_xlnm.Print_Titles" localSheetId="1">'01 - Stavebně konstrukční...'!$103:$103</definedName>
    <definedName name="_xlnm.Print_Titles" localSheetId="2">'02 - Vzduchotechnika'!$83:$83</definedName>
    <definedName name="_xlnm.Print_Titles" localSheetId="3">'03 - Zdravotní instalace'!$89:$89</definedName>
    <definedName name="_xlnm.Print_Titles" localSheetId="4">'04 - Silnoproud'!$92:$92</definedName>
    <definedName name="_xlnm.Print_Titles" localSheetId="5">'05 - Slaboproud'!$105:$105</definedName>
    <definedName name="_xlnm.Print_Titles" localSheetId="6">'07 - Vedlejší náklady'!$79:$79</definedName>
  </definedNames>
  <calcPr fullCalcOnLoad="1"/>
</workbook>
</file>

<file path=xl/sharedStrings.xml><?xml version="1.0" encoding="utf-8"?>
<sst xmlns="http://schemas.openxmlformats.org/spreadsheetml/2006/main" count="17369" uniqueCount="2593">
  <si>
    <t>Export Komplet</t>
  </si>
  <si>
    <t>VZ</t>
  </si>
  <si>
    <t>2.0</t>
  </si>
  <si>
    <t>ZAMOK</t>
  </si>
  <si>
    <t>False</t>
  </si>
  <si>
    <t>{b4efa87d-932e-43f7-9913-7297f79c49ae}</t>
  </si>
  <si>
    <t>0,01</t>
  </si>
  <si>
    <t>21</t>
  </si>
  <si>
    <t>15</t>
  </si>
  <si>
    <t>REKAPITULACE STAVBY</t>
  </si>
  <si>
    <t>v ---  níže se nacházejí doplnkové a pomocné údaje k sestavám  --- v</t>
  </si>
  <si>
    <t>Návod na vyplnění</t>
  </si>
  <si>
    <t>0,001</t>
  </si>
  <si>
    <t>Kód:</t>
  </si>
  <si>
    <t>TV19-0061A</t>
  </si>
  <si>
    <t>Měnit lze pouze buňky se žlutým podbarvením!
1) v Rekapitulaci stavby vyplňte údaje o Uchazeči (přenesou se do ostatních sestav i v jiných listech)
2) na vybraných listech vyplňte v sestavě Soupis prací ceny u položek</t>
  </si>
  <si>
    <t>Stavba:</t>
  </si>
  <si>
    <t>  Modernizace infrastruktury základních škol v Litvínově – škola Ruská 2059</t>
  </si>
  <si>
    <t>KSO:</t>
  </si>
  <si>
    <t>801 32</t>
  </si>
  <si>
    <t>CC-CZ:</t>
  </si>
  <si>
    <t>zak.202/30</t>
  </si>
  <si>
    <t>Místo:</t>
  </si>
  <si>
    <t xml:space="preserve"> </t>
  </si>
  <si>
    <t>Datum:</t>
  </si>
  <si>
    <t>19. 3. 2021</t>
  </si>
  <si>
    <t>Zadavatel:</t>
  </si>
  <si>
    <t>IČ:</t>
  </si>
  <si>
    <t/>
  </si>
  <si>
    <t>Město Litvínov</t>
  </si>
  <si>
    <t>DIČ:</t>
  </si>
  <si>
    <t>Uchazeč:</t>
  </si>
  <si>
    <t>Vyplň údaj</t>
  </si>
  <si>
    <t>Projektant:</t>
  </si>
  <si>
    <t>DPT projekty, Ostrov</t>
  </si>
  <si>
    <t>True</t>
  </si>
  <si>
    <t>Zpracovatel:</t>
  </si>
  <si>
    <t>Tomanová Ing.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</si>
  <si>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</si>
  <si>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</si>
  <si>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</si>
  <si>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</si>
  <si>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</si>
  <si>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</si>
  <si>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</si>
  <si>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</si>
  <si>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</si>
  <si>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</si>
  <si>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</si>
  <si>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</si>
  <si>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</si>
  <si>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</si>
  <si>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</si>
  <si>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</si>
  <si>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</si>
  <si>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</si>
  <si>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</si>
  <si>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</si>
  <si>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</si>
  <si>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</si>
  <si>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</si>
  <si>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</si>
  <si>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</si>
  <si>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</si>
  <si>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</si>
  <si>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</si>
  <si>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</si>
  <si>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</si>
  <si>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</si>
  <si>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</si>
  <si>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</si>
  <si>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</si>
  <si>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</si>
  <si>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</si>
  <si>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</si>
  <si>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</si>
  <si>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</si>
  <si>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</si>
  <si>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</si>
  <si>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</si>
  <si>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Stavebně konstrukční část</t>
  </si>
  <si>
    <t>STA</t>
  </si>
  <si>
    <t>1</t>
  </si>
  <si>
    <t>{20bcf122-82ce-4b66-9c64-d8e9babe263c}</t>
  </si>
  <si>
    <t>2</t>
  </si>
  <si>
    <t>02</t>
  </si>
  <si>
    <t>Vzduchotechnika</t>
  </si>
  <si>
    <t>{0839a94c-b9b4-43c2-a561-773115b8cbca}</t>
  </si>
  <si>
    <t>03</t>
  </si>
  <si>
    <t>Zdravotní instalace</t>
  </si>
  <si>
    <t>{c27e5c86-36ff-4901-a382-fba798c5ffdc}</t>
  </si>
  <si>
    <t>04</t>
  </si>
  <si>
    <t>Silnoproud</t>
  </si>
  <si>
    <t>{18aaf739-e3b6-4c14-bf4c-a2cef7565e80}</t>
  </si>
  <si>
    <t>05</t>
  </si>
  <si>
    <t>Slaboproud</t>
  </si>
  <si>
    <t>{a09ac5a7-8522-4a55-8b61-72f680458954}</t>
  </si>
  <si>
    <t>07</t>
  </si>
  <si>
    <t>Vedlejší náklady</t>
  </si>
  <si>
    <t>{797f5b26-bc28-4ea1-a2b8-54a1044cbc1a}</t>
  </si>
  <si>
    <t>KRYCÍ LIST SOUPISU PRACÍ</t>
  </si>
  <si>
    <t>Objekt:</t>
  </si>
  <si>
    <t>01 - Stavebně konstrukční část</t>
  </si>
  <si>
    <t>BPO s.r.o.Ostrov</t>
  </si>
  <si>
    <t>REKAPITULACE ČLENĚNÍ SOUPISU PRACÍ</t>
  </si>
  <si>
    <t>Kód dílu - Popis</t>
  </si>
  <si>
    <t>Cena celkem [CZK]</t>
  </si>
  <si>
    <t>-1</t>
  </si>
  <si>
    <t>HSV - Práce a dodávky HSV</t>
  </si>
  <si>
    <t xml:space="preserve">    3 - Svislé a kompletní konstrukce</t>
  </si>
  <si>
    <t xml:space="preserve">    5 - Komunikace pozemní</t>
  </si>
  <si>
    <t xml:space="preserve">    6 - Úpravy povrchů, podlahy a osazování výplní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</si>
  <si>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</si>
  <si>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</si>
  <si>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</si>
  <si>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</si>
  <si>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99 - Přesun hmot a manipulace se sutí</t>
  </si>
  <si>
    <t>PSV - Práce a dodávky PSV</t>
  </si>
  <si>
    <t xml:space="preserve">    711 - Izolace proti vodě, vlhkosti a plynům</t>
  </si>
  <si>
    <t xml:space="preserve">    713 - Izolace tepelné</t>
  </si>
  <si>
    <t xml:space="preserve">    725 - Zdravotechnika - zařizovací předměty</t>
  </si>
  <si>
    <t xml:space="preserve">    735 - Ústřední vytápění - otopná tělesa</t>
  </si>
  <si>
    <t xml:space="preserve">    763 - Konstrukce suché výstavby</t>
  </si>
  <si>
    <t xml:space="preserve">    766 - Konstrukce truhlářské</t>
  </si>
  <si>
    <t xml:space="preserve">    767 - Konstrukce zámečnické</t>
  </si>
  <si>
    <t xml:space="preserve">    768 - Konstrukce plastové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</si>
  <si>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</si>
  <si>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</si>
  <si>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</si>
  <si>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</si>
  <si>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</si>
  <si>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</si>
  <si>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DEM - Demontáže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</si>
  <si>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</si>
  <si>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</si>
  <si>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</si>
  <si>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</si>
  <si>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</si>
  <si>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</si>
  <si>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</si>
  <si>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</si>
  <si>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</si>
  <si>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</si>
  <si>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</si>
  <si>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</si>
  <si>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</si>
  <si>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</si>
  <si>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</si>
  <si>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</si>
  <si>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</si>
  <si>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</si>
  <si>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</si>
  <si>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3100000R1</t>
  </si>
  <si>
    <t>Zednické výpomoce pro instalace (elektro, ZTI, ÚT) neobsažené u jednotlivých profesí</t>
  </si>
  <si>
    <t>kpl</t>
  </si>
  <si>
    <t>4</t>
  </si>
  <si>
    <t>1932112112</t>
  </si>
  <si>
    <t>319201321</t>
  </si>
  <si>
    <t>Vyrovnání nerovného povrchu zdiva tl do 30 mm maltou</t>
  </si>
  <si>
    <t>m2</t>
  </si>
  <si>
    <t>CS ÚRS 2021 01</t>
  </si>
  <si>
    <t>1628619851</t>
  </si>
  <si>
    <t>VV</t>
  </si>
  <si>
    <t>po osekaných obkladech a odstranění olejového nátěru</t>
  </si>
  <si>
    <t>uvnitř objektu</t>
  </si>
  <si>
    <t>výměry dle položky 978059541 + 783806805</t>
  </si>
  <si>
    <t>98,51-16,40+237,26</t>
  </si>
  <si>
    <t>310231055</t>
  </si>
  <si>
    <t>Zazdívka otvorů ve zdivu nadzákladovém plochy do 4 m2 cihlami děrovanými přes P10 do P15 tl 300 mm</t>
  </si>
  <si>
    <t>437172616</t>
  </si>
  <si>
    <t>3.NP - učebna fyziky</t>
  </si>
  <si>
    <t>po vybourané zárubni</t>
  </si>
  <si>
    <t>1,0*2,05</t>
  </si>
  <si>
    <t>340231025</t>
  </si>
  <si>
    <t>Zazdívka otvorů v příčkách nebo stěnách plochy do 4 m2 cihlami děrovanými tl 115 mm</t>
  </si>
  <si>
    <t>1259098824</t>
  </si>
  <si>
    <t>1.NP pavilon D</t>
  </si>
  <si>
    <t>mezi 1.05 a 1.07, 1.04 a 1.07</t>
  </si>
  <si>
    <t>3,23*1,30+0,9*2,05</t>
  </si>
  <si>
    <t>5</t>
  </si>
  <si>
    <t>340231035</t>
  </si>
  <si>
    <t>Zazdívka otvorů v příčkách nebo stěnách plochy do 4 m2 cihlami děrovanými tl 140 mm</t>
  </si>
  <si>
    <t>1903396180</t>
  </si>
  <si>
    <t>po vybouraných zárubních</t>
  </si>
  <si>
    <t>0,90*2,05</t>
  </si>
  <si>
    <t>0,55*2,05*2</t>
  </si>
  <si>
    <t>3.NP - kabinet jazyků</t>
  </si>
  <si>
    <t>0,9*2,05</t>
  </si>
  <si>
    <t>Součet</t>
  </si>
  <si>
    <t>Komunikace pozemní</t>
  </si>
  <si>
    <t>6</t>
  </si>
  <si>
    <t>5810000R1</t>
  </si>
  <si>
    <t>Venkovní asfaltová plocha - odstranění stávající živice vč.odvozu na placenou skládku, úprava podloží, vyspádování, vyrovnání, zhutnění, nový živičný kryt (plynulý přechod na stávající chodník)</t>
  </si>
  <si>
    <t>1902428836</t>
  </si>
  <si>
    <t>7</t>
  </si>
  <si>
    <t>5810000R2</t>
  </si>
  <si>
    <t>Oprava praskliny ve stávajícím litém teacu venkovní plochy - seříznutí, očištění, adhézní můstek, doplnění povrchu, broušení, tmelení, impregnace</t>
  </si>
  <si>
    <t>m</t>
  </si>
  <si>
    <t>915755140</t>
  </si>
  <si>
    <t>Úpravy povrchů, podlahy a osazování výplní</t>
  </si>
  <si>
    <t>8</t>
  </si>
  <si>
    <t>612325225</t>
  </si>
  <si>
    <t>Vápenocementová štuková omítka malých ploch do 4,0 m2 na stěnách</t>
  </si>
  <si>
    <t>kus</t>
  </si>
  <si>
    <t>-1612706016</t>
  </si>
  <si>
    <t>po zazdění otvorů</t>
  </si>
  <si>
    <t>12</t>
  </si>
  <si>
    <t>po zazdění otvoru</t>
  </si>
  <si>
    <t>9</t>
  </si>
  <si>
    <t>612335123</t>
  </si>
  <si>
    <t>Cementová štuková omítka rýh ve stěnách šířky přes 300 mm</t>
  </si>
  <si>
    <t>1121598820</t>
  </si>
  <si>
    <t xml:space="preserve">nová příčka mezi 1.05 a 1.07 - napojení na stávající </t>
  </si>
  <si>
    <t>zdivo</t>
  </si>
  <si>
    <t>0,60*3,3*2</t>
  </si>
  <si>
    <t>10</t>
  </si>
  <si>
    <t>612142001</t>
  </si>
  <si>
    <t>Potažení vnitřních stěn sklovláknitým pletivem vtlačeným do tenkovrstvé hmoty</t>
  </si>
  <si>
    <t>-834018428</t>
  </si>
  <si>
    <t>11</t>
  </si>
  <si>
    <t>6120000R1</t>
  </si>
  <si>
    <t>Přepěnění štukem vnitřních stěn</t>
  </si>
  <si>
    <t>-1215429800</t>
  </si>
  <si>
    <t>stávající plochy stěn bez obkladů a bez ploch</t>
  </si>
  <si>
    <t>s omyvatelným nátěrem</t>
  </si>
  <si>
    <t>po oškrábání maleb</t>
  </si>
  <si>
    <t>720</t>
  </si>
  <si>
    <t>619991021</t>
  </si>
  <si>
    <t>Oblepení rámů a keramických soklů lepící páskou</t>
  </si>
  <si>
    <t>-1436619252</t>
  </si>
  <si>
    <t>okna + dveře</t>
  </si>
  <si>
    <t>2,1*4*13+0,8*2+0,9*5+2,0*2*7</t>
  </si>
  <si>
    <t>2.NP - učebna jazyků</t>
  </si>
  <si>
    <t>(2,4*2+2,1*2)*3+0,9+2,0*2</t>
  </si>
  <si>
    <t>2.NP - kabinet fyziky</t>
  </si>
  <si>
    <t>(2,4*2+2,1*2)+0,8+2,0*2</t>
  </si>
  <si>
    <t>3.NP - učebna jazyků</t>
  </si>
  <si>
    <t>(2,4*2+2,1*2)*4+0,9+2,0*2</t>
  </si>
  <si>
    <t>13</t>
  </si>
  <si>
    <t>629991011</t>
  </si>
  <si>
    <t>Zakrytí výplní otvorů a svislých ploch fólií přilepenou lepící páskou</t>
  </si>
  <si>
    <t>2018026967</t>
  </si>
  <si>
    <t>okna uvnitř</t>
  </si>
  <si>
    <t>2,1*2,1*13</t>
  </si>
  <si>
    <t>2,4*2,1*3</t>
  </si>
  <si>
    <t>2,4*2,1</t>
  </si>
  <si>
    <t>2,4*2,1*4</t>
  </si>
  <si>
    <t>14</t>
  </si>
  <si>
    <t>6220000R1</t>
  </si>
  <si>
    <t>Začištění fasády kolem nového otvoru pr.400mm</t>
  </si>
  <si>
    <t>576545220</t>
  </si>
  <si>
    <t>632451034</t>
  </si>
  <si>
    <t>Vyrovnávací potěr tl do 50 mm z MC 15 provedený v ploše</t>
  </si>
  <si>
    <t>855518509</t>
  </si>
  <si>
    <t>po odstranění podkladu pod vybouranou dlažbou</t>
  </si>
  <si>
    <t>m.č. 1.06 + 1.07</t>
  </si>
  <si>
    <t>1,5+1,67</t>
  </si>
  <si>
    <t>16</t>
  </si>
  <si>
    <t>633811111</t>
  </si>
  <si>
    <t>Broušení nerovností betonových podlah do 2 mm - stržení šlemu</t>
  </si>
  <si>
    <t>-83009934</t>
  </si>
  <si>
    <t>po vybourání PVC a dlažby</t>
  </si>
  <si>
    <t>m.č. 1.04 + 1.05</t>
  </si>
  <si>
    <t>53,68+13,27</t>
  </si>
  <si>
    <t>64,88</t>
  </si>
  <si>
    <t>19,27</t>
  </si>
  <si>
    <t>90,12</t>
  </si>
  <si>
    <t>22,84</t>
  </si>
  <si>
    <t>17</t>
  </si>
  <si>
    <t>642942611</t>
  </si>
  <si>
    <t>Osazování zárubní nebo rámů dveřních kovových do 2,5 m2 na montážní pěnu</t>
  </si>
  <si>
    <t>-509466698</t>
  </si>
  <si>
    <t>pro nové dveře - prvek D1-D5</t>
  </si>
  <si>
    <t>pro nové dveře D1</t>
  </si>
  <si>
    <t>18</t>
  </si>
  <si>
    <t>M</t>
  </si>
  <si>
    <t>5533115R</t>
  </si>
  <si>
    <t>zárubeň ocelová pro běžné zdění hranatý profil 160 800 L/P</t>
  </si>
  <si>
    <t>-1356600971</t>
  </si>
  <si>
    <t>19</t>
  </si>
  <si>
    <t>5533116R</t>
  </si>
  <si>
    <t>zárubeň ocelová pro běžné zdění hranatý profil 160 900 L/P</t>
  </si>
  <si>
    <t>-1802808801</t>
  </si>
  <si>
    <t>94</t>
  </si>
  <si>
    <t>Lešení a stavební výtahy</t>
  </si>
  <si>
    <t>20</t>
  </si>
  <si>
    <t>949101111</t>
  </si>
  <si>
    <t>Lešení pomocné pro objekty pozemních staveb s lešeňovou podlahou v do 1,9 m zatížení do 150 kg/m2</t>
  </si>
  <si>
    <t>643751708</t>
  </si>
  <si>
    <t>uvnitř</t>
  </si>
  <si>
    <t>72,92+17,03+54,29+9,76+7,14+73,28</t>
  </si>
  <si>
    <t>95</t>
  </si>
  <si>
    <t>Různé dokončovací konstrukce a práce pozemních staveb</t>
  </si>
  <si>
    <t>9500000R1</t>
  </si>
  <si>
    <t>Odstranění stávajícího zvonkového panelu u hlavního vstupu a posun niky nového osazení níže, pro možnost ovládání imobilem dle projektu elektro</t>
  </si>
  <si>
    <t>kč</t>
  </si>
  <si>
    <t>1240126341</t>
  </si>
  <si>
    <t>22</t>
  </si>
  <si>
    <t>952901111</t>
  </si>
  <si>
    <t>Vyčištění budov bytové a občanské výstavby při výšce podlaží do 4 m</t>
  </si>
  <si>
    <t>-1921104276</t>
  </si>
  <si>
    <t>výměra dle položky 949101111</t>
  </si>
  <si>
    <t>496,41</t>
  </si>
  <si>
    <t>96</t>
  </si>
  <si>
    <t>Bourání konstrukcí</t>
  </si>
  <si>
    <t>23</t>
  </si>
  <si>
    <t>962031132</t>
  </si>
  <si>
    <t>Bourání příček z cihel pálených na MVC tl do 100 mm</t>
  </si>
  <si>
    <t>-47602239</t>
  </si>
  <si>
    <t>2,20*1,3-0,6*2,0</t>
  </si>
  <si>
    <t>24</t>
  </si>
  <si>
    <t>962031133</t>
  </si>
  <si>
    <t>Bourání příček z cihel pálených na MVC tl do 150 mm</t>
  </si>
  <si>
    <t>-1942466237</t>
  </si>
  <si>
    <t>3,23*2,50</t>
  </si>
  <si>
    <t>25</t>
  </si>
  <si>
    <t>962032230</t>
  </si>
  <si>
    <t>Bourání zdiva z cihel pálených nebo vápenopískových na MV nebo MVC do 1 m3</t>
  </si>
  <si>
    <t>m3</t>
  </si>
  <si>
    <t>-2128441271</t>
  </si>
  <si>
    <t>roh v m.č.1.07</t>
  </si>
  <si>
    <t>3,23*0,5*0,5/2</t>
  </si>
  <si>
    <t>26</t>
  </si>
  <si>
    <t>965045112</t>
  </si>
  <si>
    <t>Bourání potěrů cementových nebo pískocementových tl do 50 mm pl do 4 m2</t>
  </si>
  <si>
    <t>-641586277</t>
  </si>
  <si>
    <t>odstranění podkladu pod vybouranou dlažbou</t>
  </si>
  <si>
    <t>27</t>
  </si>
  <si>
    <t>968072455</t>
  </si>
  <si>
    <t>Vybourání kovových dveřních zárubní pl do 2 m2 vč.vyvěšení křídel</t>
  </si>
  <si>
    <t>1578871136</t>
  </si>
  <si>
    <t>0,6*2,0*2+0,8*2,0*3+0,9*2,0*2</t>
  </si>
  <si>
    <t>0,9*2,0</t>
  </si>
  <si>
    <t>0,9*2,0*2</t>
  </si>
  <si>
    <t>0,8*2,0</t>
  </si>
  <si>
    <t>28</t>
  </si>
  <si>
    <t>968072456</t>
  </si>
  <si>
    <t>Vybourání kovových dveřních zárubní pl přes 2 m2 vč.vyvěšení křídel</t>
  </si>
  <si>
    <t>1639204007</t>
  </si>
  <si>
    <t>1,45*2,0*2</t>
  </si>
  <si>
    <t>29</t>
  </si>
  <si>
    <t>968082022</t>
  </si>
  <si>
    <t>Vybourání plastových zárubní dveří s křídly</t>
  </si>
  <si>
    <t>-1345348846</t>
  </si>
  <si>
    <t>stávající vchodové dveře</t>
  </si>
  <si>
    <t>1,7*3,0</t>
  </si>
  <si>
    <t>97</t>
  </si>
  <si>
    <t>Prorážení otvorů a ostatní bourací práce</t>
  </si>
  <si>
    <t>30</t>
  </si>
  <si>
    <t>973031812</t>
  </si>
  <si>
    <t>Vysekání kapes ve zdivu cihelném na MV nebo MVC pro zavázání příček tl do 100 mm</t>
  </si>
  <si>
    <t>674109205</t>
  </si>
  <si>
    <t>mezi 1.05 a 1.07</t>
  </si>
  <si>
    <t>3,23</t>
  </si>
  <si>
    <t>31</t>
  </si>
  <si>
    <t>977151131</t>
  </si>
  <si>
    <t>Jádrové vrty diamantovými korunkami do D 400 mm do stavebních materiálů</t>
  </si>
  <si>
    <t>1724214430</t>
  </si>
  <si>
    <t>pro VZT</t>
  </si>
  <si>
    <t>0,15+0,15+0,5</t>
  </si>
  <si>
    <t>32</t>
  </si>
  <si>
    <t>977151218</t>
  </si>
  <si>
    <t>Jádrové vrty dovrchní diamantovými korunkami do D 100 mm do stavebních materiálů</t>
  </si>
  <si>
    <t>816323268</t>
  </si>
  <si>
    <t>0,3*4</t>
  </si>
  <si>
    <t>33</t>
  </si>
  <si>
    <t>978059541</t>
  </si>
  <si>
    <t>Odsekání a odebrání obkladů stěn z vnitřních obkládaček plochy přes 1 m2</t>
  </si>
  <si>
    <t>485697041</t>
  </si>
  <si>
    <t>m.č. 1.01 + 1.24 za umyvadly</t>
  </si>
  <si>
    <t>1,80*2,0*2</t>
  </si>
  <si>
    <t xml:space="preserve">m.č.1.04 + 1.06.+ 1.07 do v.2m </t>
  </si>
  <si>
    <t>2,0*(8,8*2+6,25*2-0,9*2-0,6+0,6*2*3-2,1*3)</t>
  </si>
  <si>
    <t>0,95*2,1*3+0,01</t>
  </si>
  <si>
    <t>2,0*(1,3*2*2+1,0*2+1,4*2-0,6*3)</t>
  </si>
  <si>
    <t>2.NP - učebna jazyků - za umyvadlem</t>
  </si>
  <si>
    <t>1,8*(0,55*2+1,0)</t>
  </si>
  <si>
    <t>2.NP - kabinet fyziky - za umyvadlem</t>
  </si>
  <si>
    <t>1,80*(0,55*2+0,76)</t>
  </si>
  <si>
    <t>3.NP - učebna jazyků - za umyvadlem</t>
  </si>
  <si>
    <t>3.NP - učebna fyzika - za umyvadlem</t>
  </si>
  <si>
    <t>1,8*2,2</t>
  </si>
  <si>
    <t>3.NP - kabinet jazyků - za umyvadlem</t>
  </si>
  <si>
    <t>1,80*(0,55*2+1,145)</t>
  </si>
  <si>
    <t>34</t>
  </si>
  <si>
    <t>978013191</t>
  </si>
  <si>
    <t>Otlučení (osekání) vnitřní vápenné nebo vápenocementové omítky stěn v rozsahu do 100 %</t>
  </si>
  <si>
    <t>-1079222078</t>
  </si>
  <si>
    <t>99</t>
  </si>
  <si>
    <t>Přesun hmot a manipulace se sutí</t>
  </si>
  <si>
    <t>35</t>
  </si>
  <si>
    <t>997013113</t>
  </si>
  <si>
    <t>Vnitrostaveništní doprava suti a vybouraných hmot pro budovy v do 12 m s použitím mechanizace</t>
  </si>
  <si>
    <t>t</t>
  </si>
  <si>
    <t>-385212262</t>
  </si>
  <si>
    <t>36</t>
  </si>
  <si>
    <t>997013501</t>
  </si>
  <si>
    <t>Odvoz suti a vybouraných hmot na skládku nebo meziskládku do 1 km se složením</t>
  </si>
  <si>
    <t>-748410808</t>
  </si>
  <si>
    <t>37</t>
  </si>
  <si>
    <t>997013509</t>
  </si>
  <si>
    <t>Příplatek k odvozu suti a vybouraných hmot na skládku za každý další 1 km přes 1 km</t>
  </si>
  <si>
    <t>58962226</t>
  </si>
  <si>
    <t>20,04*4</t>
  </si>
  <si>
    <t>38</t>
  </si>
  <si>
    <t>997013631</t>
  </si>
  <si>
    <t>Poplatek za uložení stavebního odpadu na skládce (skládkovné) směsného stavebního a demoličního zatříděného do Katalogu odpadů pod kódem 17 09 04</t>
  </si>
  <si>
    <t>1285117883</t>
  </si>
  <si>
    <t>39</t>
  </si>
  <si>
    <t>998011002</t>
  </si>
  <si>
    <t>Přesun hmot pro budovy zděné v do 12 m</t>
  </si>
  <si>
    <t>1375481415</t>
  </si>
  <si>
    <t>PSV</t>
  </si>
  <si>
    <t>Práce a dodávky PSV</t>
  </si>
  <si>
    <t>711</t>
  </si>
  <si>
    <t>Izolace proti vodě, vlhkosti a plynům</t>
  </si>
  <si>
    <t>40</t>
  </si>
  <si>
    <t>711193131</t>
  </si>
  <si>
    <t>Izolace proti zemní vlhkosti na svislé ploše těsnicí kaší minerální</t>
  </si>
  <si>
    <t>1278141872</t>
  </si>
  <si>
    <t>nátěrová izolace pod keramické obklady</t>
  </si>
  <si>
    <t>části stěn v místech namáhání ostřikem</t>
  </si>
  <si>
    <t>kolem umyvadel, dřezů</t>
  </si>
  <si>
    <t>2,0*3,0*2+2,0*2,0*5</t>
  </si>
  <si>
    <t>2,0*2,0*5</t>
  </si>
  <si>
    <t>41</t>
  </si>
  <si>
    <t>998711102</t>
  </si>
  <si>
    <t>Přesun hmot tonážní pro izolace proti vodě, vlhkosti a plynům v objektech výšky do 12 m</t>
  </si>
  <si>
    <t>-2004403565</t>
  </si>
  <si>
    <t>713</t>
  </si>
  <si>
    <t>Izolace tepelné</t>
  </si>
  <si>
    <t>42</t>
  </si>
  <si>
    <t>713121211</t>
  </si>
  <si>
    <t>Montáž izolace tepelné podlah volně kladenými okrajovými pásky</t>
  </si>
  <si>
    <t>461431408</t>
  </si>
  <si>
    <t>imobilní WC po obvodu</t>
  </si>
  <si>
    <t>2,8*2+2,6*2</t>
  </si>
  <si>
    <t>43</t>
  </si>
  <si>
    <t>63140274</t>
  </si>
  <si>
    <t>pásek okrajový izolační minerální plovoucích podlah š 120mm tl 12mm</t>
  </si>
  <si>
    <t>-1511888656</t>
  </si>
  <si>
    <t>44</t>
  </si>
  <si>
    <t>998713102</t>
  </si>
  <si>
    <t>Přesun hmot pro izolace tepelné stanovený z hmotnosti přesunovaného materiálu vodorovná dopravní vzdálenost do 50 m v objektech výšky přes 6 m do 12 m</t>
  </si>
  <si>
    <t>281118865</t>
  </si>
  <si>
    <t>725</t>
  </si>
  <si>
    <t>Zdravotechnika - zařizovací předměty</t>
  </si>
  <si>
    <t>45</t>
  </si>
  <si>
    <t>725291712</t>
  </si>
  <si>
    <t>Doplňky zařízení koupelen a záchodů smaltované madlo krakorcové dl 834 mm</t>
  </si>
  <si>
    <t>soubor</t>
  </si>
  <si>
    <t>-923666511</t>
  </si>
  <si>
    <t>srovnatelně pro madlo pro imobilní dveře</t>
  </si>
  <si>
    <t>46</t>
  </si>
  <si>
    <t>725291721</t>
  </si>
  <si>
    <t>Doplňky zařízení koupelen a záchodů smaltované madlo krakorcové sklopné dl 550 mm</t>
  </si>
  <si>
    <t>976890950</t>
  </si>
  <si>
    <t>u umyvadla - imobilní WC</t>
  </si>
  <si>
    <t>47</t>
  </si>
  <si>
    <t>725291722</t>
  </si>
  <si>
    <t>Doplňky zařízení koupelen a záchodů smaltované madlo krakorcové sklopné dl 834 mm</t>
  </si>
  <si>
    <t>-2126820463</t>
  </si>
  <si>
    <t>u záchodové mísy - imobilní WC</t>
  </si>
  <si>
    <t>48</t>
  </si>
  <si>
    <t>725291511</t>
  </si>
  <si>
    <t>Doplňky zařízení koupelen a záchodů - dávkovač tekutého mýdla na 350 ml</t>
  </si>
  <si>
    <t>-92579777</t>
  </si>
  <si>
    <t>49</t>
  </si>
  <si>
    <t>725291521</t>
  </si>
  <si>
    <t>Doplňky zařízení koupelen a záchodů - zásobník toaletních papírů</t>
  </si>
  <si>
    <t>228456893</t>
  </si>
  <si>
    <t>50</t>
  </si>
  <si>
    <t>725291531</t>
  </si>
  <si>
    <t>Doplňky zařízení koupelen a záchodů - zásobník papírových ručníků</t>
  </si>
  <si>
    <t>1283920259</t>
  </si>
  <si>
    <t>51</t>
  </si>
  <si>
    <t>7252915R1</t>
  </si>
  <si>
    <t>Háček na stěnu</t>
  </si>
  <si>
    <t>-833141722</t>
  </si>
  <si>
    <t>52</t>
  </si>
  <si>
    <t>7252915R2</t>
  </si>
  <si>
    <t>Držák na toaletní kartáč vč.kartáče</t>
  </si>
  <si>
    <t>355069092</t>
  </si>
  <si>
    <t>53</t>
  </si>
  <si>
    <t>55431079</t>
  </si>
  <si>
    <t>koš odpadkový nášlapný (plast) 6 litrů</t>
  </si>
  <si>
    <t>-1478827032</t>
  </si>
  <si>
    <t>54</t>
  </si>
  <si>
    <t>998725102</t>
  </si>
  <si>
    <t>Přesun hmot pro zařizovací předměty stanovený z hmotnosti přesunovaného materiálu vodorovná dopravní vzdálenost do 50 m v objektech výšky přes 6 do 12 m</t>
  </si>
  <si>
    <t>-1748133717</t>
  </si>
  <si>
    <t>735</t>
  </si>
  <si>
    <t>Ústřední vytápění - otopná tělesa</t>
  </si>
  <si>
    <t>55</t>
  </si>
  <si>
    <t>7350000R1</t>
  </si>
  <si>
    <t>Demontáž a zpětná montáž otopných těles vč.všech potřebných prací, vč.vypuštění a napuštění, propláchnutí, odvzdušnění vč.opravy nátěrů</t>
  </si>
  <si>
    <t>1593204152</t>
  </si>
  <si>
    <t>763</t>
  </si>
  <si>
    <t>Konstrukce suché výstavby</t>
  </si>
  <si>
    <t>56</t>
  </si>
  <si>
    <t>763431002</t>
  </si>
  <si>
    <t>Montáž minerálního podhledu s vyjímatelnými panely vel. do 0,72 m2 na zavěšený viditelný rošt</t>
  </si>
  <si>
    <t>808078345</t>
  </si>
  <si>
    <t>m.č.1.01 + 1.03 + 1.24</t>
  </si>
  <si>
    <t>72,92</t>
  </si>
  <si>
    <t>54,29</t>
  </si>
  <si>
    <t>73,28</t>
  </si>
  <si>
    <t xml:space="preserve">2.NP - učebna jazyků </t>
  </si>
  <si>
    <t xml:space="preserve">3.NP - učebna jazyků </t>
  </si>
  <si>
    <t>57</t>
  </si>
  <si>
    <t>59036048</t>
  </si>
  <si>
    <t>panel akustický minerální velkoformátový 600x1200mm</t>
  </si>
  <si>
    <t>-657465990</t>
  </si>
  <si>
    <t>420,37*1,05</t>
  </si>
  <si>
    <t>58</t>
  </si>
  <si>
    <t>763164511</t>
  </si>
  <si>
    <t>SDK obklad kovových kcí tvaru L š do 0,4 m desky 1xA 12,5</t>
  </si>
  <si>
    <t>-1659563798</t>
  </si>
  <si>
    <t>imobilní WC</t>
  </si>
  <si>
    <t>3,3</t>
  </si>
  <si>
    <t>59</t>
  </si>
  <si>
    <t>763131431</t>
  </si>
  <si>
    <t>SDK podhled deska 1xDF 12,5 bez TI dvouvrstvá spodní kce profil CD+UD</t>
  </si>
  <si>
    <t>1721454281</t>
  </si>
  <si>
    <t>7,14</t>
  </si>
  <si>
    <t>60</t>
  </si>
  <si>
    <t>763131714</t>
  </si>
  <si>
    <t>SDK podhled základní penetrační nátěr</t>
  </si>
  <si>
    <t>1630445575</t>
  </si>
  <si>
    <t>49,25+0,4*3,3</t>
  </si>
  <si>
    <t>61</t>
  </si>
  <si>
    <t>7630000R1</t>
  </si>
  <si>
    <t>Příplatek za ztížené kotvení do dutinových stropních panelů</t>
  </si>
  <si>
    <t>-480201076</t>
  </si>
  <si>
    <t>62</t>
  </si>
  <si>
    <t>7630000R2</t>
  </si>
  <si>
    <t>Závěsné háky pro osazení elektro kostek v podhledu dílny vč.průchodů pro elektrokabely - montáž a dodávka</t>
  </si>
  <si>
    <t>-1623650041</t>
  </si>
  <si>
    <t>63</t>
  </si>
  <si>
    <t>998763101</t>
  </si>
  <si>
    <t>Přesun hmot tonážní pro dřevostavby v objektech v do 12 m</t>
  </si>
  <si>
    <t>-441982502</t>
  </si>
  <si>
    <t>766</t>
  </si>
  <si>
    <t>Konstrukce truhlářské</t>
  </si>
  <si>
    <t>64</t>
  </si>
  <si>
    <t>766660001</t>
  </si>
  <si>
    <t>Montáž dveřních křídel otvíravých 1křídlových š do 0,8 m do ocelové zárubně</t>
  </si>
  <si>
    <t>957295658</t>
  </si>
  <si>
    <t>prvek D4 + D5</t>
  </si>
  <si>
    <t>1+1</t>
  </si>
  <si>
    <t>65</t>
  </si>
  <si>
    <t>6116019R1</t>
  </si>
  <si>
    <t>dveře dřevěné vnitřní hladké plné 1křídlové bílé 80x197 cm akustické (Rw min 32dB)</t>
  </si>
  <si>
    <t>-1211824785</t>
  </si>
  <si>
    <t>prvek D4</t>
  </si>
  <si>
    <t>poznámka:</t>
  </si>
  <si>
    <t>Součástí dodávky výplní otvorů jsou veškeré kotevní a pomocné konstrukce.</t>
  </si>
  <si>
    <t>66</t>
  </si>
  <si>
    <t>6116050R</t>
  </si>
  <si>
    <t>dveře vnitřní hladké z 1/3 zasklené 1křídlové bílé 80x197 cm</t>
  </si>
  <si>
    <t>1011036935</t>
  </si>
  <si>
    <t>prvek D5</t>
  </si>
  <si>
    <t>67</t>
  </si>
  <si>
    <t>6110000R1</t>
  </si>
  <si>
    <t>Příplatek za zasklení se zvýšenou odolností proti rozbití</t>
  </si>
  <si>
    <t>814262965</t>
  </si>
  <si>
    <t>pro prvek D5</t>
  </si>
  <si>
    <t>68</t>
  </si>
  <si>
    <t>766660002</t>
  </si>
  <si>
    <t>Montáž dveřních křídel otvíravých 1křídlových š přes 0,8 m do ocelové zárubně</t>
  </si>
  <si>
    <t>76392940</t>
  </si>
  <si>
    <t>prvek D1, D2, D3</t>
  </si>
  <si>
    <t>prvek D1</t>
  </si>
  <si>
    <t>69</t>
  </si>
  <si>
    <t>6116022R1</t>
  </si>
  <si>
    <t>dveře dřevěné vnitřní hladké plné 1křídlové bílé 90x197 akustické (Rw min 32dB)</t>
  </si>
  <si>
    <t>-1869927630</t>
  </si>
  <si>
    <t>70</t>
  </si>
  <si>
    <t>6116052R</t>
  </si>
  <si>
    <t>dveře vnitřní hladké z 1/3 zasklené 1křídlové bílé 90x197 cm</t>
  </si>
  <si>
    <t>-1454909140</t>
  </si>
  <si>
    <t>prvek D2</t>
  </si>
  <si>
    <t>71</t>
  </si>
  <si>
    <t>6116023R</t>
  </si>
  <si>
    <t>dveře dřevěné vnitřní hladké plné 1křídlové bílé 90x197</t>
  </si>
  <si>
    <t>-593981005</t>
  </si>
  <si>
    <t>prvek D3</t>
  </si>
  <si>
    <t>72</t>
  </si>
  <si>
    <t>6110000R2</t>
  </si>
  <si>
    <t>Příplatek za zvýšenou mechanickou odolnost pro nové vnitřní dveře</t>
  </si>
  <si>
    <t>-428723866</t>
  </si>
  <si>
    <t>73</t>
  </si>
  <si>
    <t>7666600R1</t>
  </si>
  <si>
    <t>Větrací mřížka ve dveřích - obdélníková hliníková s fixními zkosenými horizontálními příčkami 600x200mm - montáž a dodávka</t>
  </si>
  <si>
    <t>2028980149</t>
  </si>
  <si>
    <t>pro prvek D2, D3, D4 + pro stávající dveře z 1.04 do 1.18</t>
  </si>
  <si>
    <t>74</t>
  </si>
  <si>
    <t>76666072R</t>
  </si>
  <si>
    <t>Montáž dveřního kování + zámku</t>
  </si>
  <si>
    <t>1849911448</t>
  </si>
  <si>
    <t>pro prvky D1 - D5</t>
  </si>
  <si>
    <t>5+2+1</t>
  </si>
  <si>
    <t>75</t>
  </si>
  <si>
    <t>5490000R1</t>
  </si>
  <si>
    <t>Kování štítové klika - klika + zámek vložkový - dodávka vč.dopravy</t>
  </si>
  <si>
    <t>425231073</t>
  </si>
  <si>
    <t>pro prvky D1 + D2 + D4 + D5</t>
  </si>
  <si>
    <t>4+2+1</t>
  </si>
  <si>
    <t>76</t>
  </si>
  <si>
    <t>5490000R2</t>
  </si>
  <si>
    <t>Kování štítové klika - klika, WC klička s možností odjištění z vnější strany</t>
  </si>
  <si>
    <t>1400544898</t>
  </si>
  <si>
    <t>pro prvek D3</t>
  </si>
  <si>
    <t>77</t>
  </si>
  <si>
    <t>7666600R2</t>
  </si>
  <si>
    <t>Štítek s hmatným orientačním znakem a příslušným nápisem v Braillově písmu - montáž a dodávka</t>
  </si>
  <si>
    <t>-1269901845</t>
  </si>
  <si>
    <t>78</t>
  </si>
  <si>
    <t>766695213</t>
  </si>
  <si>
    <t>Montáž truhlářských prahů dveří 1křídlových šířky přes 10 cm</t>
  </si>
  <si>
    <t>-1590510591</t>
  </si>
  <si>
    <t>1.NP pavilon D - prvek D5 + stávající dveře mezi 1.04 a 1.05</t>
  </si>
  <si>
    <t>79</t>
  </si>
  <si>
    <t>61187161</t>
  </si>
  <si>
    <t>práh dveřní dřevěný dubový tl 2cm dl 82cm š 15cm</t>
  </si>
  <si>
    <t>86847245</t>
  </si>
  <si>
    <t>80</t>
  </si>
  <si>
    <t>61187176</t>
  </si>
  <si>
    <t>práh dveřní dřevěný dubový tl 2cm dl 92cm š 10cm</t>
  </si>
  <si>
    <t>587236305</t>
  </si>
  <si>
    <t>81</t>
  </si>
  <si>
    <t>7660000R1</t>
  </si>
  <si>
    <t>Vnitřní plastové krycí parapety š.400mm s otvory v místě topného tělesa, do otvorů osazeny hliníkové mřížky, kovové konzoly + stolové nohy kulaté chromové s kotevní deskou a aretací - montáž a dodávka vč. kotevních prvků a olištování</t>
  </si>
  <si>
    <t>-441458012</t>
  </si>
  <si>
    <t>5,5*5+2,7</t>
  </si>
  <si>
    <t>2,7*3</t>
  </si>
  <si>
    <t>2,7*4</t>
  </si>
  <si>
    <t>82</t>
  </si>
  <si>
    <t>7660000R2</t>
  </si>
  <si>
    <t>Neprůhledná fólie pro okenní výplně - montáž a dodávka</t>
  </si>
  <si>
    <t>194123910</t>
  </si>
  <si>
    <t>okenní výplně spodních křídel</t>
  </si>
  <si>
    <t>2,10*0,50*12</t>
  </si>
  <si>
    <t>83</t>
  </si>
  <si>
    <t>998766102</t>
  </si>
  <si>
    <t>Přesun hmot tonážní pro konstrukce truhlářské v objektech v do 12 m</t>
  </si>
  <si>
    <t>-566540800</t>
  </si>
  <si>
    <t>767</t>
  </si>
  <si>
    <t>Konstrukce zámečnické</t>
  </si>
  <si>
    <t>84</t>
  </si>
  <si>
    <t>7670000R1</t>
  </si>
  <si>
    <t>Přechodová podlahová lišta nerez kotvená k podlaze hmoždinkami - montáž a dodávka</t>
  </si>
  <si>
    <t>2104162258</t>
  </si>
  <si>
    <t>0,8+0,9*4</t>
  </si>
  <si>
    <t>2.NP + 3.NP - učebna jazyků + fyziky</t>
  </si>
  <si>
    <t>0,9*3</t>
  </si>
  <si>
    <t>85</t>
  </si>
  <si>
    <t>7670000R2</t>
  </si>
  <si>
    <t>Venkovní rampa pro imobilní ze svařovaných ocelových válcovaných profilů a pororoštů šáře 2m, překonaný výškový rozdíl 0,2m, dl.rampy 1,6m ve sklonu, váha cca 100kg - montáž a dodávka vč.dopravy vč.všech pomocných a kotevních prvků</t>
  </si>
  <si>
    <t>1940285531</t>
  </si>
  <si>
    <t>768</t>
  </si>
  <si>
    <t>Konstrukce plastové</t>
  </si>
  <si>
    <t>86</t>
  </si>
  <si>
    <t>7680000R1</t>
  </si>
  <si>
    <t>Dveře vchodové 2-křídlové plastové prosklené otevíravé 1700 x 3000mm vč.všech doplňků - viz popis v PD - montáž a dodávka vč.dopravy</t>
  </si>
  <si>
    <t>-1332229895</t>
  </si>
  <si>
    <t>771</t>
  </si>
  <si>
    <t>Podlahy z dlaždic</t>
  </si>
  <si>
    <t>87</t>
  </si>
  <si>
    <t>7715500R1</t>
  </si>
  <si>
    <t>Oprava stávající teraco dlažby - očištění, ošetření povrchu - broušení, tmelení a finální impregnace se zajištěním protiskluznosti</t>
  </si>
  <si>
    <t>587261762</t>
  </si>
  <si>
    <t>m.č.1.01 + 1.02 + 1.24</t>
  </si>
  <si>
    <t>72,92+17,03+73,28</t>
  </si>
  <si>
    <t>88</t>
  </si>
  <si>
    <t>771474113</t>
  </si>
  <si>
    <t>Montáž soklíků z dlaždic keramických rovných flexibilní lepidlo v do 120 mm</t>
  </si>
  <si>
    <t>-57609156</t>
  </si>
  <si>
    <t>6,25*2*3+11,9*2+11,8*2+2,8*2+0,6*2*4-0,8*2-0,9*4</t>
  </si>
  <si>
    <t>m.č.1.05+ 1.07</t>
  </si>
  <si>
    <t>2,8*2*2+3,55*2+2,6*2-0,9*2</t>
  </si>
  <si>
    <t>89</t>
  </si>
  <si>
    <t>771574351</t>
  </si>
  <si>
    <t>Montáž podlah keramických režných protiskluz lepených rychletuhnoucím flexi lepidlem do 50 ks/ m2</t>
  </si>
  <si>
    <t>-1482414226</t>
  </si>
  <si>
    <t>m.č.1.05 + 1.07</t>
  </si>
  <si>
    <t>9,76+7,14</t>
  </si>
  <si>
    <t>90</t>
  </si>
  <si>
    <t>5970100R</t>
  </si>
  <si>
    <t>Dlažba keramická protiskluzná - dodávka vč.dopravy</t>
  </si>
  <si>
    <t>208963756</t>
  </si>
  <si>
    <t>16,90*1,05</t>
  </si>
  <si>
    <t>(111,80-9,90)*0,1*1,05</t>
  </si>
  <si>
    <t>91</t>
  </si>
  <si>
    <t>59761417</t>
  </si>
  <si>
    <t>sokl s požlábkem - dlaždice keramické slinuté neglazované mrazuvzdorné 200x90mm</t>
  </si>
  <si>
    <t>614535320</t>
  </si>
  <si>
    <t>m.č. 1.07</t>
  </si>
  <si>
    <t>10/0,20</t>
  </si>
  <si>
    <t>92</t>
  </si>
  <si>
    <t>998771102</t>
  </si>
  <si>
    <t>Přesun hmot tonážní pro podlahy z dlaždic v objektech v do 12 m</t>
  </si>
  <si>
    <t>-550103488</t>
  </si>
  <si>
    <t>776</t>
  </si>
  <si>
    <t>Podlahy povlakové</t>
  </si>
  <si>
    <t>93</t>
  </si>
  <si>
    <t>776111311</t>
  </si>
  <si>
    <t>Vysátí podkladu povlakových podlah</t>
  </si>
  <si>
    <t>1622032645</t>
  </si>
  <si>
    <t xml:space="preserve">po vybourání PVC </t>
  </si>
  <si>
    <t>776141114</t>
  </si>
  <si>
    <t>Vyrovnání podkladu povlakových podlah stěrkou pevnosti 20 MPa tl 10 mm</t>
  </si>
  <si>
    <t>-1652972077</t>
  </si>
  <si>
    <t>průměrná tl.5-15mm</t>
  </si>
  <si>
    <t>776221111</t>
  </si>
  <si>
    <t>Lepení pásů z PVC standardním lepidlem</t>
  </si>
  <si>
    <t>766928982</t>
  </si>
  <si>
    <t>m.č.1.04</t>
  </si>
  <si>
    <t>28411012</t>
  </si>
  <si>
    <t>PVC heterogenní protiskluzné nášlapná vrstva 0,70mm R 10 zátěž 34/43 otlak do 0,05mm hořlavost Bfl S1</t>
  </si>
  <si>
    <t>100349677</t>
  </si>
  <si>
    <t>316,28*1,10+0,09</t>
  </si>
  <si>
    <t>776223112</t>
  </si>
  <si>
    <t>Spoj povlakových podlahovin z PVC svařováním za studena</t>
  </si>
  <si>
    <t>-1671396024</t>
  </si>
  <si>
    <t>98</t>
  </si>
  <si>
    <t>776421111</t>
  </si>
  <si>
    <t>Montáž obvodových lišt lepením</t>
  </si>
  <si>
    <t>-300417955</t>
  </si>
  <si>
    <t>8,8*2+6,25*2+0,6*2*3-0,9</t>
  </si>
  <si>
    <t>9,0*2+7,6*2+0,7*2*3-0,9</t>
  </si>
  <si>
    <t>2,7*2+7,6*2-0,8</t>
  </si>
  <si>
    <t>12,15*2+7,60*2+0,8*2*3+0,55*2-0,9</t>
  </si>
  <si>
    <t>3,175*2+7,6*2-0,8</t>
  </si>
  <si>
    <t>28411008</t>
  </si>
  <si>
    <t>lišta soklová PVC 16 x 60 mm</t>
  </si>
  <si>
    <t>834911206</t>
  </si>
  <si>
    <t>190,85*1,02+0,33</t>
  </si>
  <si>
    <t>100</t>
  </si>
  <si>
    <t>998776102</t>
  </si>
  <si>
    <t>Přesun hmot tonážní pro podlahy povlakové v objektech v do 12 m</t>
  </si>
  <si>
    <t>-1598789517</t>
  </si>
  <si>
    <t>781</t>
  </si>
  <si>
    <t>Dokončovací práce - obklady</t>
  </si>
  <si>
    <t>101</t>
  </si>
  <si>
    <t>781474115</t>
  </si>
  <si>
    <t>Montáž obkladů vnitřních keramických hladkých lepených flexibilním lepidlem</t>
  </si>
  <si>
    <t>177267097</t>
  </si>
  <si>
    <t>m.č.1.01 + 1.24 za umyvadly a dřezy</t>
  </si>
  <si>
    <t>2*3*2</t>
  </si>
  <si>
    <t>m.č.1.04 + 1.07</t>
  </si>
  <si>
    <t>2,0*(8,8*2+6,25*2+0,6*2*3-0,9-2,1*3)+0,95*2,1*3+0,21</t>
  </si>
  <si>
    <t>2,0*(2,8*2+2,6*2-0,9)</t>
  </si>
  <si>
    <t>2,0*(0,55*2+1,0)</t>
  </si>
  <si>
    <t>1,50*(0,55*2+0,76)</t>
  </si>
  <si>
    <t>3.NP - učebna fyziky - za umyvadlem</t>
  </si>
  <si>
    <t>2,0*2,2</t>
  </si>
  <si>
    <t>1,50*(0,55*2+1,145)+0,04</t>
  </si>
  <si>
    <t>102</t>
  </si>
  <si>
    <t>59761039</t>
  </si>
  <si>
    <t>obkládačky keramické koupelnové (bílé i barevné)</t>
  </si>
  <si>
    <t>1490361919</t>
  </si>
  <si>
    <t>110,0*1,10</t>
  </si>
  <si>
    <t>103</t>
  </si>
  <si>
    <t>781494511</t>
  </si>
  <si>
    <t>Plastové profily ukončovací lepené flexibilním lepidlem</t>
  </si>
  <si>
    <t>-1616874509</t>
  </si>
  <si>
    <t>3*2+8,8*2+6,25*2+0,6*2*3-0,9+2,8*2+2,6*2-0,9</t>
  </si>
  <si>
    <t>(0,55*2+1,0)*2+2,2+(0,55*2+0,76)+(0,55*2+1,145)</t>
  </si>
  <si>
    <t>104</t>
  </si>
  <si>
    <t>781494111</t>
  </si>
  <si>
    <t>Plastové profily rohové lepené flexibilním lepidlem</t>
  </si>
  <si>
    <t>1976022382</t>
  </si>
  <si>
    <t>2,0*(4+11+5+2*2+1+2+2)</t>
  </si>
  <si>
    <t>105</t>
  </si>
  <si>
    <t>781491021</t>
  </si>
  <si>
    <t>Montáž zrcadel plochy do 1 m2 lepených silikonovým tmelem na keramický obklad</t>
  </si>
  <si>
    <t>56997331</t>
  </si>
  <si>
    <t>0,4*0,9</t>
  </si>
  <si>
    <t>106</t>
  </si>
  <si>
    <t>6340100R</t>
  </si>
  <si>
    <t>Nerezové zrcadlo 400x900mm pro TP pevné, provedení antivandal</t>
  </si>
  <si>
    <t>1779141993</t>
  </si>
  <si>
    <t>107</t>
  </si>
  <si>
    <t>998781102</t>
  </si>
  <si>
    <t>Přesun hmot tonážní pro obklady keramické v objektech v do 12 m</t>
  </si>
  <si>
    <t>-57249825</t>
  </si>
  <si>
    <t>783</t>
  </si>
  <si>
    <t>Dokončovací práce - nátěry</t>
  </si>
  <si>
    <t>108</t>
  </si>
  <si>
    <t>783806805</t>
  </si>
  <si>
    <t>Odstranění nátěrů z omítek opálením</t>
  </si>
  <si>
    <t>157045230</t>
  </si>
  <si>
    <t>odstranění omyvatelného nátěru</t>
  </si>
  <si>
    <t>m.č.1.01 + 1.24</t>
  </si>
  <si>
    <t>1,80*(6,25*2+11,8*2+0,6*4-2,0-2,1*4-0,8*2-1,45)</t>
  </si>
  <si>
    <t>1,30*(6,25*2+11,9*2+0,6*4-2,0-2,1*4-0,8*2-1,45)</t>
  </si>
  <si>
    <t>0,95*2,1*8+0,12</t>
  </si>
  <si>
    <t>1,30*(9,0*2+7,6*2+0,7*2*3-0,9-2,1)</t>
  </si>
  <si>
    <t>1,30*(12,15*2+7,6*2+0,8*2*3+0,55*2-0,9*2-2,2)</t>
  </si>
  <si>
    <t>109</t>
  </si>
  <si>
    <t>78300010R</t>
  </si>
  <si>
    <t>Omyvatelný nátěr stěn</t>
  </si>
  <si>
    <t>-127595419</t>
  </si>
  <si>
    <t>2,0*(11,8*2+6,25*2+0,6*2*2-0,8*2-0,9-3,0-2,1*4)</t>
  </si>
  <si>
    <t>2,0*(11,9*2+6,25*2+0,6*2*2-0,8-0,9-3,0-2,1*4)</t>
  </si>
  <si>
    <t>0,95*2,1*4*2+0,64</t>
  </si>
  <si>
    <t>2,0*(9*2+7,6*2+0,7*2*3-0,9-2,1)</t>
  </si>
  <si>
    <t>2,0*(12,15*2+7,6*2+0,8*2*3+0,55*2-0,9-2,2)</t>
  </si>
  <si>
    <t>110</t>
  </si>
  <si>
    <t>7833100R1</t>
  </si>
  <si>
    <t>Očištění zámečnických konstrukcí před provedením nátěrů</t>
  </si>
  <si>
    <t>1601556910</t>
  </si>
  <si>
    <t>stávající zárubně</t>
  </si>
  <si>
    <t>111</t>
  </si>
  <si>
    <t>783314201</t>
  </si>
  <si>
    <t>Základní antikorozní jednonásobný syntetický standardní nátěr zámečnických konstrukcí</t>
  </si>
  <si>
    <t>420985452</t>
  </si>
  <si>
    <t>nátěr nových i stávajících zárubní</t>
  </si>
  <si>
    <t>112</t>
  </si>
  <si>
    <t>783317101</t>
  </si>
  <si>
    <t>Krycí jednonásobný syntetický standardní nátěr zámečnických konstrukcí</t>
  </si>
  <si>
    <t>1011135916</t>
  </si>
  <si>
    <t>10*2</t>
  </si>
  <si>
    <t>113</t>
  </si>
  <si>
    <t>783923161</t>
  </si>
  <si>
    <t>Penetrační akrylátový nátěr pórovitých betonových podlah</t>
  </si>
  <si>
    <t>-949354726</t>
  </si>
  <si>
    <t>po odstranění nášlapných vrstev</t>
  </si>
  <si>
    <t>po vybourání PVC + dlažby</t>
  </si>
  <si>
    <t>784</t>
  </si>
  <si>
    <t>Dokončovací práce - malby a tapety</t>
  </si>
  <si>
    <t>114</t>
  </si>
  <si>
    <t>784121001</t>
  </si>
  <si>
    <t>Oškrabání malby v místnostech výšky do 3,80 m</t>
  </si>
  <si>
    <t>92538029</t>
  </si>
  <si>
    <t>stropy mimo budoucí podhledy</t>
  </si>
  <si>
    <t>17,03+9,76+0,21</t>
  </si>
  <si>
    <t>stěny mimo odstraněné obklady a olejové nátěry stěn</t>
  </si>
  <si>
    <t>3,0*(6,25*2*5+11,9*2+11,8*2+2,8*2+8,8*2+2,8*2+0,6*2*7)</t>
  </si>
  <si>
    <t>-63-94</t>
  </si>
  <si>
    <t>3,1*(9,0*2+7,6*2+0,7*2*3)-3,78-44,72</t>
  </si>
  <si>
    <t>stěny</t>
  </si>
  <si>
    <t>3,10*(2,7*2+7,6*2)-3,35</t>
  </si>
  <si>
    <t>stěny mimo odstraněné obklady a olejové nátěry</t>
  </si>
  <si>
    <t>3,1*(9*2+7,6*2+0,7*2*3)-3,78-44,72</t>
  </si>
  <si>
    <t>3,1*(12,15*2+7,6*2+0,8*2*3+0,55*2)-3,96-53,82</t>
  </si>
  <si>
    <t>3,15*(3,175*2+7,6*2)-4,04</t>
  </si>
  <si>
    <t>66+0,51</t>
  </si>
  <si>
    <t>115</t>
  </si>
  <si>
    <t>7841200R1</t>
  </si>
  <si>
    <t>Příplatek za důkladné omytí malby z povrchu stávajících luxfer a okenních skel</t>
  </si>
  <si>
    <t>-325847781</t>
  </si>
  <si>
    <t>2,70*0,50*4+2,1*2,1*9</t>
  </si>
  <si>
    <t>116</t>
  </si>
  <si>
    <t>784121031</t>
  </si>
  <si>
    <t>Mydlení podkladu v místnostech výšky do 3,80 m</t>
  </si>
  <si>
    <t>169860052</t>
  </si>
  <si>
    <t>117</t>
  </si>
  <si>
    <t>784161401</t>
  </si>
  <si>
    <t>Celoplošné vyhlazení podkladu stěrkou v místnostech výšky do 3,80 m</t>
  </si>
  <si>
    <t>-1779314896</t>
  </si>
  <si>
    <t>na SDK konstrukcích</t>
  </si>
  <si>
    <t>50,57</t>
  </si>
  <si>
    <t>na oškrábaných malbách</t>
  </si>
  <si>
    <t>118</t>
  </si>
  <si>
    <t>784211101</t>
  </si>
  <si>
    <t>Dvojnásobné bílé malby ze směsí za mokra výborně otěruvzdorných v místnostech výšky do 3,80 m</t>
  </si>
  <si>
    <t>-137790632</t>
  </si>
  <si>
    <t>stropy mimo minerální podhledy</t>
  </si>
  <si>
    <t>17,03+9,76+7,14</t>
  </si>
  <si>
    <t>stěny mimo a olejové nátěry stěn</t>
  </si>
  <si>
    <t>3,0*(6,25*2*4+11,9*2+11,8*2+2,8*2+8,8*2+0,6*2*7)</t>
  </si>
  <si>
    <t>3,0*(2,8*2*2+3,55*2+2,6*2)</t>
  </si>
  <si>
    <t>-91-117</t>
  </si>
  <si>
    <t>3,1*(9*2+7,6*2+0,7*2*3)-4,2-68,80</t>
  </si>
  <si>
    <t>strop</t>
  </si>
  <si>
    <t>3,10*(2,7*2+7,6*2)</t>
  </si>
  <si>
    <t>3,1*(9*2+7,6*2+0,7*2*3)-4,2-68,6</t>
  </si>
  <si>
    <t>3,1*(12,15*2+7,6*2+0,8*2*3+0,55*2)-4,4-84,8</t>
  </si>
  <si>
    <t>3,15*(3,175*2+7,6*2)</t>
  </si>
  <si>
    <t>60,1</t>
  </si>
  <si>
    <t>119</t>
  </si>
  <si>
    <t>784181001</t>
  </si>
  <si>
    <t>Jednonásobné pačokování v místnostech výšky do 3,80 m</t>
  </si>
  <si>
    <t>1310670879</t>
  </si>
  <si>
    <t>786</t>
  </si>
  <si>
    <t>Dokončovací práce - čalounické úpravy</t>
  </si>
  <si>
    <t>120</t>
  </si>
  <si>
    <t>7860000R1</t>
  </si>
  <si>
    <t>Zatemňovací zařízení roletové s ručním ovládáním viz popis v TZ - montáž a dodávka vč.dopravy</t>
  </si>
  <si>
    <t>1515868723</t>
  </si>
  <si>
    <t>5,6*3,0*2+5,3*3,0*2+2,4*3,1*2</t>
  </si>
  <si>
    <t>5,7*3,1*2+6,0*3,1+5,85*3,1</t>
  </si>
  <si>
    <t>DEM</t>
  </si>
  <si>
    <t>Demontáže</t>
  </si>
  <si>
    <t>121</t>
  </si>
  <si>
    <t>900000001</t>
  </si>
  <si>
    <t>Demontáž všech stávajících zařizovacích předmětů, osvětlovacích těles a veškerého vnitřního vybavení učeben a kabinetů, uzavření přívodů všech médií v místě bourání</t>
  </si>
  <si>
    <t>-1628425966</t>
  </si>
  <si>
    <t>122</t>
  </si>
  <si>
    <t>900000002</t>
  </si>
  <si>
    <t>Kontrola a odpojení všech instalací v místě bourání</t>
  </si>
  <si>
    <t>548139456</t>
  </si>
  <si>
    <t>123</t>
  </si>
  <si>
    <t>766000R10</t>
  </si>
  <si>
    <t>Demontáž stávajících dřevěných krytů na topení dl.2700mm vč.ocelové nosné konstrukce</t>
  </si>
  <si>
    <t>-2126578905</t>
  </si>
  <si>
    <t>124</t>
  </si>
  <si>
    <t>771471810</t>
  </si>
  <si>
    <t>Demontáž soklíků z dlaždic keramických kladených do malty rovných</t>
  </si>
  <si>
    <t>578735357</t>
  </si>
  <si>
    <t>m.č.1.01 + 1.02 + 1.04 + 1.05 + 1.24</t>
  </si>
  <si>
    <t>6,25*2+11,9*2-0,9*20,8</t>
  </si>
  <si>
    <t>2,8*2+6,25*2-0,9-0,8</t>
  </si>
  <si>
    <t>8,8*2+6,25*2-0,9*2-0,6</t>
  </si>
  <si>
    <t>2,8*2+6,25*2-0,9*2</t>
  </si>
  <si>
    <t>6,25*2+11,8*2-0,9-0,8-0,8</t>
  </si>
  <si>
    <t>125</t>
  </si>
  <si>
    <t>776201812</t>
  </si>
  <si>
    <t>Demontáž lepených povlakových podlah s podložkou ručně</t>
  </si>
  <si>
    <t>-1889890855</t>
  </si>
  <si>
    <t xml:space="preserve">demontáž stávajícího PVC </t>
  </si>
  <si>
    <t>126</t>
  </si>
  <si>
    <t>776410811</t>
  </si>
  <si>
    <t>Odstranění soklíků a lišt pryžových nebo plastových</t>
  </si>
  <si>
    <t>-1945305286</t>
  </si>
  <si>
    <t>8,8*2+6,25*2+0,6*2*3-0,9*2-0,6</t>
  </si>
  <si>
    <t>127</t>
  </si>
  <si>
    <t>771571810</t>
  </si>
  <si>
    <t>Demontáž podlah z dlaždic keramických kladených do malty</t>
  </si>
  <si>
    <t>-144679801</t>
  </si>
  <si>
    <t>02 - Vzduchotechnika</t>
  </si>
  <si>
    <t>Litvínov</t>
  </si>
  <si>
    <t>město Litvínov</t>
  </si>
  <si>
    <t>BPO spol. s.r.o., Ing. Zátko</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</si>
  <si>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</si>
  <si>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 xml:space="preserve">    751 - Vzduchotechnika</t>
  </si>
  <si>
    <t xml:space="preserve">      751- Zč1 - Zařízení č.1 : Dílny (havarijní větrání)</t>
  </si>
  <si>
    <t xml:space="preserve">      751- Zč2 - Zařízení č.2 : Učebna - kuchyňka</t>
  </si>
  <si>
    <t xml:space="preserve">      751- Zč3 - Zařízení č.3 - Sociální zařízení</t>
  </si>
  <si>
    <t>751</t>
  </si>
  <si>
    <t>751- Zč1</t>
  </si>
  <si>
    <t>Zařízení č.1 : Dílny (havarijní větrání)</t>
  </si>
  <si>
    <t>751122094</t>
  </si>
  <si>
    <t>Mtž vent rad ntl potrubního základního D do 400 mm</t>
  </si>
  <si>
    <t>1797567091</t>
  </si>
  <si>
    <t>42917105R</t>
  </si>
  <si>
    <t>Zvukově izolované radiální potrubní ventilátory - CAB 315 RE IP44 tichý potrubní ventilátor</t>
  </si>
  <si>
    <t>-443883075</t>
  </si>
  <si>
    <t>54233106R1</t>
  </si>
  <si>
    <t>Příslušenství vent. - VBM 315 spojovací manžeta</t>
  </si>
  <si>
    <t>-358684373</t>
  </si>
  <si>
    <t>751398042</t>
  </si>
  <si>
    <t>Mtž protidešťové žaluzie potrubí D do 400 mm</t>
  </si>
  <si>
    <t>-358901585</t>
  </si>
  <si>
    <t>42981324R</t>
  </si>
  <si>
    <t>Žaluziová klapka samotížná PER 315 W</t>
  </si>
  <si>
    <t>-252077475</t>
  </si>
  <si>
    <t>751514640</t>
  </si>
  <si>
    <t>Mtž škrtící klapky do plech potrubí bez příruby do 0,350 m2</t>
  </si>
  <si>
    <t>49589419</t>
  </si>
  <si>
    <t>42981324R1</t>
  </si>
  <si>
    <t>Zpětná klapka těsná do kruhového potrubí RSK – 315 ED</t>
  </si>
  <si>
    <t>1962063436</t>
  </si>
  <si>
    <t>751344114</t>
  </si>
  <si>
    <t>Mtž tlumiče hluku pro kruhové potrubí D do 400 mm</t>
  </si>
  <si>
    <t>784634409</t>
  </si>
  <si>
    <t>42981324R2</t>
  </si>
  <si>
    <t>-1398301528</t>
  </si>
  <si>
    <t>751311112</t>
  </si>
  <si>
    <t>Mtž vyústi čtyřhranné na kruhové potrubí do 0,080 m2</t>
  </si>
  <si>
    <t>375340701</t>
  </si>
  <si>
    <t>42981324R3</t>
  </si>
  <si>
    <t>Výústka komfortní do kruhového potrubí, jednořadá, s regulací R1 (KV – K1 – 525 x 125 – R1)</t>
  </si>
  <si>
    <t>-1158036881</t>
  </si>
  <si>
    <t>751510044</t>
  </si>
  <si>
    <t>Vzduchotechnické potrubí pozink kruhové spirálně vinuté D do 400 mm</t>
  </si>
  <si>
    <t>-985130533</t>
  </si>
  <si>
    <t>751510044R1</t>
  </si>
  <si>
    <t>1963502216</t>
  </si>
  <si>
    <t>751398033</t>
  </si>
  <si>
    <t>Mtž ventilační mřížky do dveří do 0,150 m2</t>
  </si>
  <si>
    <t>782731876</t>
  </si>
  <si>
    <t>56245613R</t>
  </si>
  <si>
    <t>Dveřní mřížka 800x150 (pro 1 dveře, např. LGL)</t>
  </si>
  <si>
    <t>344824606</t>
  </si>
  <si>
    <t>751398025</t>
  </si>
  <si>
    <t>Mtž větrací mřížky stěnové přes 0,200 m2</t>
  </si>
  <si>
    <t>-1093388873</t>
  </si>
  <si>
    <t>56245613R1</t>
  </si>
  <si>
    <t>Stěnová mřížka 700x350, rozteč lamel 20 mm, s upevňovacím rámem</t>
  </si>
  <si>
    <t>1021903607</t>
  </si>
  <si>
    <t>783601795</t>
  </si>
  <si>
    <t>Odmaštění vodou ředitelným odmašťovačem potrubí DN přes 200 mm</t>
  </si>
  <si>
    <t>-1483193606</t>
  </si>
  <si>
    <t>783614693</t>
  </si>
  <si>
    <t>Základní antikorozní jednonásobný syntetický samozákladující potrubí DN přes 200 mm</t>
  </si>
  <si>
    <t>-731353015</t>
  </si>
  <si>
    <t>783617691</t>
  </si>
  <si>
    <t>Krycí dvojnásobný syntetický nátěr potrubí DN přes 200 mm</t>
  </si>
  <si>
    <t>-961978527</t>
  </si>
  <si>
    <t>767995111</t>
  </si>
  <si>
    <t>Montáž atypických zámečnických konstrukcí hmotnosti do 5 kg</t>
  </si>
  <si>
    <t>kg</t>
  </si>
  <si>
    <t>2028983002</t>
  </si>
  <si>
    <t>55397000R</t>
  </si>
  <si>
    <t>Atypické kovové výrobky včetne zinkování</t>
  </si>
  <si>
    <t>283329909</t>
  </si>
  <si>
    <t>HZS3212</t>
  </si>
  <si>
    <t>Hodinová zúčtovací sazba montér vzduchotechniky a chlazení odborný</t>
  </si>
  <si>
    <t>hod</t>
  </si>
  <si>
    <t>-1453169497</t>
  </si>
  <si>
    <t>998751101</t>
  </si>
  <si>
    <t>Přesun hmot tonážní pro vzduchotechniku v objektech v do 12 m</t>
  </si>
  <si>
    <t>47488248</t>
  </si>
  <si>
    <t>751- Zč2</t>
  </si>
  <si>
    <t>Zařízení č.2 : Učebna - kuchyňka</t>
  </si>
  <si>
    <t>751377013</t>
  </si>
  <si>
    <t>Mtž odsávacího zákrytu (digestoř) bytového ostrůvkového</t>
  </si>
  <si>
    <t>-724698431</t>
  </si>
  <si>
    <t>42996001R</t>
  </si>
  <si>
    <t>Ostrůvkový odsavač par s osvětlením a kovovými tukovými filtry, včetně radiálního ventilátoru</t>
  </si>
  <si>
    <t>ks</t>
  </si>
  <si>
    <t>1898663315</t>
  </si>
  <si>
    <t>751377011</t>
  </si>
  <si>
    <t>Mtž odsávacího zákrytu (digestoř) bytového vestavěného</t>
  </si>
  <si>
    <t>336714940</t>
  </si>
  <si>
    <t>42996002R</t>
  </si>
  <si>
    <t>Podvěsný odsavač par s osvětlením a kovovými tukovými filtry, včetně radiálního ventilátoru a zpětné klapky</t>
  </si>
  <si>
    <t>-491043928</t>
  </si>
  <si>
    <t>1059003982</t>
  </si>
  <si>
    <t>42981324R4</t>
  </si>
  <si>
    <t>Žaluziová klapka elektricky ovládaná PAR 315 W</t>
  </si>
  <si>
    <t>2094255428</t>
  </si>
  <si>
    <t>54233106R2</t>
  </si>
  <si>
    <t>Příslušenství vent. - VBM 150 spojovací manžeta</t>
  </si>
  <si>
    <t>-436337445</t>
  </si>
  <si>
    <t>54233106R3</t>
  </si>
  <si>
    <t>Příslušenství vent. - VBM 125 spojovací manžeta</t>
  </si>
  <si>
    <t>1520665051</t>
  </si>
  <si>
    <t>751510042R</t>
  </si>
  <si>
    <t>Vzduchotechnické potrubí pozink kruhové spirálně vinuté D do 200 mm</t>
  </si>
  <si>
    <t>2039326111</t>
  </si>
  <si>
    <t>751510042R1</t>
  </si>
  <si>
    <t>19162634</t>
  </si>
  <si>
    <t>751510044R</t>
  </si>
  <si>
    <t>-2140090659</t>
  </si>
  <si>
    <t>1213311938</t>
  </si>
  <si>
    <t>1676445943</t>
  </si>
  <si>
    <t>751398032</t>
  </si>
  <si>
    <t>Mtž ventilační mřížky do dveří do 0,100 m2</t>
  </si>
  <si>
    <t>1780977068</t>
  </si>
  <si>
    <t>56245613R2</t>
  </si>
  <si>
    <t>Dveřní mřížka 600x150 (pro 1 dveře, např. LGL)</t>
  </si>
  <si>
    <t>-873375455</t>
  </si>
  <si>
    <t>751398024</t>
  </si>
  <si>
    <t>Mtž větrací mřížky stěnové do 0,200 m2</t>
  </si>
  <si>
    <t>-1957221386</t>
  </si>
  <si>
    <t>56245613R3</t>
  </si>
  <si>
    <t>Stěnová mřížka 600x300, rozteč lamel 20 mm, s upevňovacím rámem</t>
  </si>
  <si>
    <t>586309404</t>
  </si>
  <si>
    <t>-81021398</t>
  </si>
  <si>
    <t>-1282331098</t>
  </si>
  <si>
    <t>-225853205</t>
  </si>
  <si>
    <t>-371784368</t>
  </si>
  <si>
    <t>-2082659651</t>
  </si>
  <si>
    <t>-456337814</t>
  </si>
  <si>
    <t>-558122627</t>
  </si>
  <si>
    <t>751- Zč3</t>
  </si>
  <si>
    <t>Zařízení č.3 - Sociální zařízení</t>
  </si>
  <si>
    <t>751122012</t>
  </si>
  <si>
    <t>Mtž vent rad ntl nástěnného základního D do 200 mm</t>
  </si>
  <si>
    <t>-919586886</t>
  </si>
  <si>
    <t>54233105R</t>
  </si>
  <si>
    <t>ventilátor radiální malý plastový CF 200 T</t>
  </si>
  <si>
    <t>-1230691679</t>
  </si>
  <si>
    <t>790259757</t>
  </si>
  <si>
    <t>751398041</t>
  </si>
  <si>
    <t>Mtž protidešťové žaluzie potrubí D do 300 mm</t>
  </si>
  <si>
    <t>-43324293</t>
  </si>
  <si>
    <t>42981301R</t>
  </si>
  <si>
    <t>Žaluziová klapka PER 100 W</t>
  </si>
  <si>
    <t>-844911930</t>
  </si>
  <si>
    <t>751510041</t>
  </si>
  <si>
    <t>Vzduchotechnické potrubí pozink kruhové spirálně vinuté D do 100 mm</t>
  </si>
  <si>
    <t>-597776425</t>
  </si>
  <si>
    <t>372675659</t>
  </si>
  <si>
    <t>56245613R4</t>
  </si>
  <si>
    <t>Dveřní mřížka 600x80 (pro 1 dveře, např. LGL)</t>
  </si>
  <si>
    <t>-499239091</t>
  </si>
  <si>
    <t>-1280679904</t>
  </si>
  <si>
    <t>-1670980600</t>
  </si>
  <si>
    <t>-1461768973</t>
  </si>
  <si>
    <t>751510870</t>
  </si>
  <si>
    <t>Demontáž vzduchotechnického potrubí plechového kruhového spirálně vinutého do suti D do 200 mm</t>
  </si>
  <si>
    <t>354922157</t>
  </si>
  <si>
    <t>997013153</t>
  </si>
  <si>
    <t>Vnitrostaveništní doprava suti a vybouraných hmot pro budovy v do 12 m s omezením mechanizace</t>
  </si>
  <si>
    <t>1945165956</t>
  </si>
  <si>
    <t>-634921676</t>
  </si>
  <si>
    <t>805610215</t>
  </si>
  <si>
    <t>0,01*14 "Přepočtené koeficientem množství</t>
  </si>
  <si>
    <t>997013831</t>
  </si>
  <si>
    <t>Poplatek za uložení na skládce (skládkovné) stavebního odpadu směsného kód odpadu 170 904</t>
  </si>
  <si>
    <t>CS ÚRS 2018 01</t>
  </si>
  <si>
    <t>251891557</t>
  </si>
  <si>
    <t>1393928792</t>
  </si>
  <si>
    <t>03 - Zdravotní instalace</t>
  </si>
  <si>
    <t xml:space="preserve">    9 - DOKONCUJICI KONSTRUKCE</t>
  </si>
  <si>
    <t xml:space="preserve">    997 - Přesun sutě</t>
  </si>
  <si>
    <t xml:space="preserve">    998 - Přesun hmot</t>
  </si>
  <si>
    <t xml:space="preserve">    713 - IZOLACE TEPELNE</t>
  </si>
  <si>
    <t xml:space="preserve">    721 - VNITRNI KANALIZACE</t>
  </si>
  <si>
    <t xml:space="preserve">    722 - VNITRNI VODOVOD</t>
  </si>
  <si>
    <t xml:space="preserve">    725 - ZARIZOVACI PREDMETY</t>
  </si>
  <si>
    <t xml:space="preserve">    763 - DREVOSTAVBY</t>
  </si>
  <si>
    <t>HZS - Hodinové zúčtovací sazby</t>
  </si>
  <si>
    <t>DOKONCUJICI KONSTRUKCE</t>
  </si>
  <si>
    <t>953943112</t>
  </si>
  <si>
    <t>Osazování výrobků do 5 kg/kus do vysekaných kapes zdiva bez jejich dodání</t>
  </si>
  <si>
    <t>-1794625135</t>
  </si>
  <si>
    <t xml:space="preserve">3*3                                               </t>
  </si>
  <si>
    <t>4239609R</t>
  </si>
  <si>
    <t>Objímky potr.závěs+guma 20-24 G 1/2"</t>
  </si>
  <si>
    <t>2009451446</t>
  </si>
  <si>
    <t>4239608R</t>
  </si>
  <si>
    <t>Objímka potr.závěs+guma 31-38 G 1"</t>
  </si>
  <si>
    <t>1132664046</t>
  </si>
  <si>
    <t>997</t>
  </si>
  <si>
    <t>Přesun sutě</t>
  </si>
  <si>
    <t>-1782121660</t>
  </si>
  <si>
    <t>-664481846</t>
  </si>
  <si>
    <t>0,176*4</t>
  </si>
  <si>
    <t>-1354198759</t>
  </si>
  <si>
    <t>998</t>
  </si>
  <si>
    <t>Přesun hmot</t>
  </si>
  <si>
    <t>-810707800</t>
  </si>
  <si>
    <t>IZOLACE TEPELNE</t>
  </si>
  <si>
    <t>713463131</t>
  </si>
  <si>
    <t>Montáž izolace tepelné potrubí potrubními pouzdry bez úpravy slepenými 1x tl izolace do 25 mm</t>
  </si>
  <si>
    <t>1673932931</t>
  </si>
  <si>
    <t xml:space="preserve">" DN 22" 14+37.5                                           </t>
  </si>
  <si>
    <t xml:space="preserve">" DN 28" 7.5+7.5                                           </t>
  </si>
  <si>
    <t xml:space="preserve">" DN 35" 11.5+10                                           </t>
  </si>
  <si>
    <t>28377102</t>
  </si>
  <si>
    <t>izolace tepelná potrubí z pěnového polyetylenu 22 x 6 mm</t>
  </si>
  <si>
    <t>262864855</t>
  </si>
  <si>
    <t>28377045</t>
  </si>
  <si>
    <t>izolace tepelná potrubí z pěnového polyetylenu 22 x 20 mm</t>
  </si>
  <si>
    <t>231471029</t>
  </si>
  <si>
    <t>28377109</t>
  </si>
  <si>
    <t>izolace tepelná potrubí z pěnového polyetylenu 28 x 6 mm</t>
  </si>
  <si>
    <t>-319658737</t>
  </si>
  <si>
    <t>28377048</t>
  </si>
  <si>
    <t>izolace tepelná potrubí z pěnového polyetylenu 28 x 20 mm</t>
  </si>
  <si>
    <t>956827023</t>
  </si>
  <si>
    <t>28377113</t>
  </si>
  <si>
    <t>izolace tepelná potrubí z pěnového polyetylenu 35 x 6 mm</t>
  </si>
  <si>
    <t>-1974774042</t>
  </si>
  <si>
    <t>28377055</t>
  </si>
  <si>
    <t>izolace tepelná potrubí z pěnového polyetylenu 35 x 20 mm</t>
  </si>
  <si>
    <t>-1502694662</t>
  </si>
  <si>
    <t>Přesun hmot tonážní pro izolace tepelné v objektech v do 12 m</t>
  </si>
  <si>
    <t>883652429</t>
  </si>
  <si>
    <t>721</t>
  </si>
  <si>
    <t>VNITRNI KANALIZACE</t>
  </si>
  <si>
    <t>721140802</t>
  </si>
  <si>
    <t>Demontáž potrubí litinové do DN 100</t>
  </si>
  <si>
    <t>-2071806893</t>
  </si>
  <si>
    <t>721290822</t>
  </si>
  <si>
    <t>Vnitrostaveništní přemístění vybouraných (demontovaných) hmot vnitřní kanalizace vodorovně do 100 m v objektech výšky přes 6 do 12 m</t>
  </si>
  <si>
    <t>-180119318</t>
  </si>
  <si>
    <t>721140905</t>
  </si>
  <si>
    <t>Potrubí litinové vsazení odbočky DN 100</t>
  </si>
  <si>
    <t>-1858876830</t>
  </si>
  <si>
    <t>721140915</t>
  </si>
  <si>
    <t>Potrubí litinové propojení potrubí DN 100</t>
  </si>
  <si>
    <t>1989342643</t>
  </si>
  <si>
    <t>28611520</t>
  </si>
  <si>
    <t>přechod kanalizační KG litina-plast DN 110</t>
  </si>
  <si>
    <t>-815770288</t>
  </si>
  <si>
    <t>721171914</t>
  </si>
  <si>
    <t>Potrubí z PP propojení potrubí DN 75</t>
  </si>
  <si>
    <t>-247197630</t>
  </si>
  <si>
    <t>721174024</t>
  </si>
  <si>
    <t>Potrubí kanalizační z PP odpadní DN 70</t>
  </si>
  <si>
    <t>-2047065057</t>
  </si>
  <si>
    <t xml:space="preserve">3+0.5+7                                           </t>
  </si>
  <si>
    <t>721174025</t>
  </si>
  <si>
    <t>Potrubí kanalizační z PP odpadní DN 100</t>
  </si>
  <si>
    <t>-2078468775</t>
  </si>
  <si>
    <t xml:space="preserve">(0.25+1+1)*2+4.5+0.5+0.5                          </t>
  </si>
  <si>
    <t>721174042</t>
  </si>
  <si>
    <t>Potrubí kanalizační z PP připojovací DN 40</t>
  </si>
  <si>
    <t>1156607508</t>
  </si>
  <si>
    <t xml:space="preserve">5*1+2*2+1.5+1+1+1.5+0.5+1                         </t>
  </si>
  <si>
    <t>721174043</t>
  </si>
  <si>
    <t>Potrubí kanalizační z PP připojovací DN 50</t>
  </si>
  <si>
    <t>-2191475</t>
  </si>
  <si>
    <t xml:space="preserve">1.4+0.4*4+2*2+1                                   </t>
  </si>
  <si>
    <t>721194104</t>
  </si>
  <si>
    <t>Vyvedení a upevnění odpadních výpustek DN 40</t>
  </si>
  <si>
    <t>83183062</t>
  </si>
  <si>
    <t xml:space="preserve">8+1+3                                             </t>
  </si>
  <si>
    <t>721194105</t>
  </si>
  <si>
    <t>Vyvedení a upevnění odpadních výpustek DN 50</t>
  </si>
  <si>
    <t>1193574693</t>
  </si>
  <si>
    <t>721194109</t>
  </si>
  <si>
    <t>Vyvedení a upevnění odpadních výpustek DN 100</t>
  </si>
  <si>
    <t>-1982332169</t>
  </si>
  <si>
    <t>721211912</t>
  </si>
  <si>
    <t>Montáž vpustí podlahových DN 50/75</t>
  </si>
  <si>
    <t>1645064074</t>
  </si>
  <si>
    <t>55161812</t>
  </si>
  <si>
    <t>Vpusť.podlah.svis.odpad DN 50/70mm</t>
  </si>
  <si>
    <t>-1627996611</t>
  </si>
  <si>
    <t>721226511</t>
  </si>
  <si>
    <t>Zápachová uzávěrka podomítková pro pračku a myčku DN 40</t>
  </si>
  <si>
    <t>760362570</t>
  </si>
  <si>
    <t>721290111</t>
  </si>
  <si>
    <t>Zkouška těsnosti potrubí kanalizace vodou do DN 125</t>
  </si>
  <si>
    <t>-1650205347</t>
  </si>
  <si>
    <t xml:space="preserve">10.5+10+15.5+8                                    </t>
  </si>
  <si>
    <t>998721102</t>
  </si>
  <si>
    <t>Přesun hmot tonážní pro vnitřní kanalizace v objektech v do 12 m</t>
  </si>
  <si>
    <t>734271160</t>
  </si>
  <si>
    <t>722</t>
  </si>
  <si>
    <t>VNITRNI VODOVOD</t>
  </si>
  <si>
    <t>722131913</t>
  </si>
  <si>
    <t>Potrubí pozinkované závitové vsazení odbočky do potrubí DN 25</t>
  </si>
  <si>
    <t>-303993819</t>
  </si>
  <si>
    <t>28654299</t>
  </si>
  <si>
    <t>přechodka PPR s vnějším kovovým závitem D 32x1"</t>
  </si>
  <si>
    <t>-1768878501</t>
  </si>
  <si>
    <t>722131914</t>
  </si>
  <si>
    <t>Potrubí pozinkované závitové vsazení odbočky do potrubí DN 32</t>
  </si>
  <si>
    <t>807304684</t>
  </si>
  <si>
    <t>28654300</t>
  </si>
  <si>
    <t>přechodka PPR s vnějším kovovým závitem D 40x5/4"</t>
  </si>
  <si>
    <t>1465615917</t>
  </si>
  <si>
    <t>722131931</t>
  </si>
  <si>
    <t>Potrubí pozinkované závitové propojení potrubí DN 15</t>
  </si>
  <si>
    <t>-1237452731</t>
  </si>
  <si>
    <t>28654296</t>
  </si>
  <si>
    <t>přechodka PPR s vnějším kovovým závitem D 20x1/2"</t>
  </si>
  <si>
    <t>-1675601271</t>
  </si>
  <si>
    <t>722174002</t>
  </si>
  <si>
    <t>Potrubí vodovodní plastové PPR svar polyfuze PN 16 D 20 x 2,8 mm</t>
  </si>
  <si>
    <t>-1475789706</t>
  </si>
  <si>
    <t xml:space="preserve">studená                                           </t>
  </si>
  <si>
    <t xml:space="preserve">1.2+0.4*5+1.5*2+0.5+1+0.5+1+0.5+1+0.4+0.4+2.5     </t>
  </si>
  <si>
    <t>722174003</t>
  </si>
  <si>
    <t>Potrubí vodovodní plastové PPR svar polyfuze PN 16 D 25 x 3,5 mm</t>
  </si>
  <si>
    <t>-1964409128</t>
  </si>
  <si>
    <t xml:space="preserve">1.5+1.5*2+2+1                                     </t>
  </si>
  <si>
    <t>722174004</t>
  </si>
  <si>
    <t>Potrubí vodovodní plastové PPR svar polyfuze PN 16 D 32 x 4,4 mm</t>
  </si>
  <si>
    <t>801183265</t>
  </si>
  <si>
    <t xml:space="preserve">1.3+1.8+0.4+1.9+4.3+1.5+0.3                       </t>
  </si>
  <si>
    <t>722171221R.1</t>
  </si>
  <si>
    <t>Potrubí PPR s Al fólií D20x2,8 PN 16</t>
  </si>
  <si>
    <t>407259244</t>
  </si>
  <si>
    <t xml:space="preserve">teplá                                             </t>
  </si>
  <si>
    <t>1.4+0.5+0.4*4+0.5*6+1.5*2+0.5+0.6+0.6+0.5+0.8+0.5+0,5</t>
  </si>
  <si>
    <t xml:space="preserve">cirkulace                                         </t>
  </si>
  <si>
    <t xml:space="preserve">1.5+1.7+0.7+2.6+7.4+0.6+2.5*2+4.5                 </t>
  </si>
  <si>
    <t>722171222R.1</t>
  </si>
  <si>
    <t>Potrubí PPR s Al fólií D25x3,5 PN 16</t>
  </si>
  <si>
    <t>-2092831696</t>
  </si>
  <si>
    <t xml:space="preserve">1.5+1.5*2*2                                       </t>
  </si>
  <si>
    <t>722171223R.1</t>
  </si>
  <si>
    <t>Potrubí PPR s Al fólií D32x4,4 PN 16</t>
  </si>
  <si>
    <t>1700453234</t>
  </si>
  <si>
    <t xml:space="preserve">1.3+1.9+0.4+2.1+4.3                               </t>
  </si>
  <si>
    <t>722190401</t>
  </si>
  <si>
    <t>Vyvedení a upevnění výpustku do DN 25</t>
  </si>
  <si>
    <t>-1930761165</t>
  </si>
  <si>
    <t xml:space="preserve">Upev vypust DN 15                                 </t>
  </si>
  <si>
    <t xml:space="preserve">(5+3+1+10)*2+1+2                                  </t>
  </si>
  <si>
    <t>722220111</t>
  </si>
  <si>
    <t>Nástěnka pro výtokový ventil G 1/2 s jedním závitem</t>
  </si>
  <si>
    <t>-1084119454</t>
  </si>
  <si>
    <t xml:space="preserve">1+2                                               </t>
  </si>
  <si>
    <t>722220121</t>
  </si>
  <si>
    <t>Nástěnka pro baterii G 1/2 s jedním závitem</t>
  </si>
  <si>
    <t>pár</t>
  </si>
  <si>
    <t>132831671</t>
  </si>
  <si>
    <t xml:space="preserve">5+3+1+10                                          </t>
  </si>
  <si>
    <t>722239103</t>
  </si>
  <si>
    <t>Montáž armatur vodovodních se dvěma závity G 1</t>
  </si>
  <si>
    <t>820570556</t>
  </si>
  <si>
    <t>55114106</t>
  </si>
  <si>
    <t>kohout kulový, 2x vnější závit, páčka, PN 35, T 185°C 1" červený</t>
  </si>
  <si>
    <t>-2000698976</t>
  </si>
  <si>
    <t>722290226</t>
  </si>
  <si>
    <t>Zkouška těsnosti vodovodního potrubí závitového do DN 50</t>
  </si>
  <si>
    <t>-658756165</t>
  </si>
  <si>
    <t xml:space="preserve">14+7.5+11.5+37.5+7.5+10                           </t>
  </si>
  <si>
    <t>722290234</t>
  </si>
  <si>
    <t>Proplach a dezinfekce vodovodního potrubí do DN 80</t>
  </si>
  <si>
    <t>-802568050</t>
  </si>
  <si>
    <t>998722102</t>
  </si>
  <si>
    <t>Přesun hmot tonážní pro vnitřní vodovod v objektech v do 12 m</t>
  </si>
  <si>
    <t>-806032572</t>
  </si>
  <si>
    <t>ZARIZOVACI PREDMETY</t>
  </si>
  <si>
    <t>725210821</t>
  </si>
  <si>
    <t>Demontáž umyvadel bez výtokových armatur</t>
  </si>
  <si>
    <t>-1336785717</t>
  </si>
  <si>
    <t>725820801</t>
  </si>
  <si>
    <t>Demontáž baterie nástěnné do G 3 / 4</t>
  </si>
  <si>
    <t>784046572</t>
  </si>
  <si>
    <t>725860811</t>
  </si>
  <si>
    <t>Demontáž uzávěrů zápachu jednoduchých</t>
  </si>
  <si>
    <t>368135900</t>
  </si>
  <si>
    <t>725590812</t>
  </si>
  <si>
    <t>Přemístění vnitrostaveništní demontovaných zařizovacích předmětů v objektech výšky do 12 m</t>
  </si>
  <si>
    <t>1314149932</t>
  </si>
  <si>
    <t>725112173</t>
  </si>
  <si>
    <t>Kombi klozeti s hlubokým splachováním zvýšený odpad svislý</t>
  </si>
  <si>
    <t>-428291327</t>
  </si>
  <si>
    <t>725900952</t>
  </si>
  <si>
    <t>Přišroubování doplňků koupelen</t>
  </si>
  <si>
    <t>1628677647</t>
  </si>
  <si>
    <t xml:space="preserve">1*2*2                                             </t>
  </si>
  <si>
    <t>5539616R</t>
  </si>
  <si>
    <t>Madlo nerez pevné k WC dl=600mm</t>
  </si>
  <si>
    <t>-957036697</t>
  </si>
  <si>
    <t>5539626R</t>
  </si>
  <si>
    <t>Madlo sklop.WC dl.834cm-nerez</t>
  </si>
  <si>
    <t>1604489419</t>
  </si>
  <si>
    <t>725211602</t>
  </si>
  <si>
    <t>Umyvadlo keramické připevněné na stěnu šrouby bílé bez krytu na sifon 550 mm</t>
  </si>
  <si>
    <t>-1262922490</t>
  </si>
  <si>
    <t>725211681</t>
  </si>
  <si>
    <t>Umyvadlo keramické zdravotní připevněné na stěnu šrouby bílé 640 mm</t>
  </si>
  <si>
    <t>-1638261410</t>
  </si>
  <si>
    <t>1406818366</t>
  </si>
  <si>
    <t>5539636R</t>
  </si>
  <si>
    <t>Madlo nerez k umyvadlu dl=550</t>
  </si>
  <si>
    <t>1969040974</t>
  </si>
  <si>
    <t>725319111</t>
  </si>
  <si>
    <t>Montáž dřezu ostatních typů</t>
  </si>
  <si>
    <t>854811315</t>
  </si>
  <si>
    <t>6429706R</t>
  </si>
  <si>
    <t>Keramický dřez 600x630mm</t>
  </si>
  <si>
    <t>1629784249</t>
  </si>
  <si>
    <t>725813112</t>
  </si>
  <si>
    <t>Ventil rohový pračkový G 3/4</t>
  </si>
  <si>
    <t>-949669845</t>
  </si>
  <si>
    <t>725813111</t>
  </si>
  <si>
    <t>Ventil rohový bez připojovací trubičky nebo flexi hadičky G 1/2</t>
  </si>
  <si>
    <t>-424159930</t>
  </si>
  <si>
    <t xml:space="preserve">(8+1+10)*2                                        </t>
  </si>
  <si>
    <t>725819401</t>
  </si>
  <si>
    <t>Montáž ventilů rohových G 1/2 s připojovací trubičkou</t>
  </si>
  <si>
    <t>1212073514</t>
  </si>
  <si>
    <t>150047875500000024</t>
  </si>
  <si>
    <t>Ventil rohový designový regulační 1/2"x3/8" chrom</t>
  </si>
  <si>
    <t>KS</t>
  </si>
  <si>
    <t>1342418790</t>
  </si>
  <si>
    <t>725829101</t>
  </si>
  <si>
    <t>Montáž baterie nástěnné dřezové pákové a klasické</t>
  </si>
  <si>
    <t>-609272389</t>
  </si>
  <si>
    <t>55143974</t>
  </si>
  <si>
    <t>baterie dřezová páková stojánková s otáčivým ústím dl ramínka 220 mm</t>
  </si>
  <si>
    <t>407719443</t>
  </si>
  <si>
    <t>725829131</t>
  </si>
  <si>
    <t>Montáž baterie umyvadlové stojánkové G 1/2 ostatní typ</t>
  </si>
  <si>
    <t>-2003716607</t>
  </si>
  <si>
    <t>8+1</t>
  </si>
  <si>
    <t>55144006</t>
  </si>
  <si>
    <t>baterie umyvadlová stojánková páková nízkotlaká otáčivé ústí</t>
  </si>
  <si>
    <t>1618346419</t>
  </si>
  <si>
    <t>5519994R</t>
  </si>
  <si>
    <t>Lékařská páka</t>
  </si>
  <si>
    <t>1324547302</t>
  </si>
  <si>
    <t>725869204</t>
  </si>
  <si>
    <t>Montáž zápachových uzávěrek džezových jednodílných DN 50</t>
  </si>
  <si>
    <t>-1234269671</t>
  </si>
  <si>
    <t>55161101</t>
  </si>
  <si>
    <t>uzávěrka zápachová dřezová odpad 50/40mm</t>
  </si>
  <si>
    <t>447981092</t>
  </si>
  <si>
    <t>Přesun hmot tonážní pro zařizovací předměty v objektech v do 12 m</t>
  </si>
  <si>
    <t>-142452713</t>
  </si>
  <si>
    <t>DREVOSTAVBY</t>
  </si>
  <si>
    <t>763164517</t>
  </si>
  <si>
    <t>SDK obklad kovových kcí tvaru L š do 0,4 m desky 2xDF 12,5</t>
  </si>
  <si>
    <t>-332991327</t>
  </si>
  <si>
    <t>" obklad potrubí 12x12cm" 3,5</t>
  </si>
  <si>
    <t>998763194</t>
  </si>
  <si>
    <t>Příplatek k přesunu hmot tonážní pro 763 dřevostavby za zvětšený přesun do 1000 m</t>
  </si>
  <si>
    <t>-2091377567</t>
  </si>
  <si>
    <t>HZS</t>
  </si>
  <si>
    <t>Hodinové zúčtovací sazby</t>
  </si>
  <si>
    <t>HZS2491</t>
  </si>
  <si>
    <t>Hodinová zúčtovací sazba dělník zednických výpomocí</t>
  </si>
  <si>
    <t>512</t>
  </si>
  <si>
    <t>1727498783</t>
  </si>
  <si>
    <t>04 - Silnoproud</t>
  </si>
  <si>
    <t>M - Materiál  (dodávka)</t>
  </si>
  <si>
    <t>P - Práce (montáže)</t>
  </si>
  <si>
    <t xml:space="preserve">    00 - Rozvaděč RP - C2.08</t>
  </si>
  <si>
    <t xml:space="preserve">    01 - Rozvaděč RP - C3.02</t>
  </si>
  <si>
    <t xml:space="preserve">    02 - Rozvaděč RP - C3.08</t>
  </si>
  <si>
    <t xml:space="preserve">    03 - Rozvaděč RP - D1.04</t>
  </si>
  <si>
    <t xml:space="preserve">    04 - Rozvaděč RP - D1.24</t>
  </si>
  <si>
    <t xml:space="preserve">    05 - Doplnění rozvaděčů</t>
  </si>
  <si>
    <t xml:space="preserve">    06 - Svítidla, zdroje</t>
  </si>
  <si>
    <t xml:space="preserve">    07 - Elektromontáže</t>
  </si>
  <si>
    <t xml:space="preserve">    08 - Napájecí zdroje, kostky</t>
  </si>
  <si>
    <t xml:space="preserve">    09 - Kabely, lišty, trubky</t>
  </si>
  <si>
    <t xml:space="preserve">    10 - Pomocné stavební práce</t>
  </si>
  <si>
    <t>O - Ostatní</t>
  </si>
  <si>
    <t>Materiál  (dodávka)</t>
  </si>
  <si>
    <t>0001</t>
  </si>
  <si>
    <t>Rozvodnice nástěnná IP41/36M (12x3), Mistral41W vč. N/PE, plná dvířka</t>
  </si>
  <si>
    <t>-1870519690</t>
  </si>
  <si>
    <t>0002</t>
  </si>
  <si>
    <t>SHD203/32; 3 pólový odpínač; In: 32A;pro 415 V AC</t>
  </si>
  <si>
    <t>1576354947</t>
  </si>
  <si>
    <t>0003</t>
  </si>
  <si>
    <t>SLP-275 V/4 Přepěťová ochrana - optická signalizace poruchy Saltek</t>
  </si>
  <si>
    <t>-1432478914</t>
  </si>
  <si>
    <t>0004</t>
  </si>
  <si>
    <t>S201M-B10; 1 fázový jistič, jmenovitý proud In: 10 A, vypínací charakteristika: B, vypínací schopnost Icn: 10 kA</t>
  </si>
  <si>
    <t>1227882591</t>
  </si>
  <si>
    <t>0005</t>
  </si>
  <si>
    <t>S201M-B16; 1 fázový jistič, jmenovitý proud In: 16 A, vypínací charakteristika: B, vypínací schopnost Icn: 10 kA</t>
  </si>
  <si>
    <t>1558789960</t>
  </si>
  <si>
    <t>0006</t>
  </si>
  <si>
    <t>S203M-B16; 3 fázový jistič, jmenovitý proud In: 16 A, vypínací charakteristika: B, vypínací schopnost Icn: 10 kA</t>
  </si>
  <si>
    <t>1289134896</t>
  </si>
  <si>
    <t>0007</t>
  </si>
  <si>
    <t>F204AC-40/0,03; proudový chránič; čtyřpólový; jmenovitý proud: 40 A; citlivost: 30 mA; Typ: AC – pro střídavý reziduální proud</t>
  </si>
  <si>
    <t>-634930649</t>
  </si>
  <si>
    <t>0008</t>
  </si>
  <si>
    <t>Sada zámku s klíčem pro Mistral41W, pro plná dvířka</t>
  </si>
  <si>
    <t>243297752</t>
  </si>
  <si>
    <t>0101</t>
  </si>
  <si>
    <t>-624974109</t>
  </si>
  <si>
    <t>0102</t>
  </si>
  <si>
    <t>2068997376</t>
  </si>
  <si>
    <t>0103</t>
  </si>
  <si>
    <t>-2110141193</t>
  </si>
  <si>
    <t>0104</t>
  </si>
  <si>
    <t>-1544024766</t>
  </si>
  <si>
    <t>0105</t>
  </si>
  <si>
    <t>287992653</t>
  </si>
  <si>
    <t>0106</t>
  </si>
  <si>
    <t>S201M-B20; 1 fázový jistič, jmenovitý proud In: 20 A, vypínací charakteristika: B, vypínací schopnost Icn: 10 kA</t>
  </si>
  <si>
    <t>-2116872506</t>
  </si>
  <si>
    <t>0107</t>
  </si>
  <si>
    <t>-202039378</t>
  </si>
  <si>
    <t>0108</t>
  </si>
  <si>
    <t>-2056184494</t>
  </si>
  <si>
    <t>0109</t>
  </si>
  <si>
    <t>-1171429310</t>
  </si>
  <si>
    <t>0201</t>
  </si>
  <si>
    <t>-6387998</t>
  </si>
  <si>
    <t>0202</t>
  </si>
  <si>
    <t>2076457830</t>
  </si>
  <si>
    <t>0203</t>
  </si>
  <si>
    <t>-1159073440</t>
  </si>
  <si>
    <t>0204</t>
  </si>
  <si>
    <t>-457099667</t>
  </si>
  <si>
    <t>0205</t>
  </si>
  <si>
    <t>-1225428949</t>
  </si>
  <si>
    <t>0206</t>
  </si>
  <si>
    <t>-916308703</t>
  </si>
  <si>
    <t>0207</t>
  </si>
  <si>
    <t>1504906459</t>
  </si>
  <si>
    <t>0208</t>
  </si>
  <si>
    <t>-521162946</t>
  </si>
  <si>
    <t>0301</t>
  </si>
  <si>
    <t>Rozvodnice nástěná, 54 Modulů, plastová plná dvířka, krytí IP41, řada Mistral41W, včetně N+PE svorek (32 + 32)</t>
  </si>
  <si>
    <t>352879706</t>
  </si>
  <si>
    <t>0302</t>
  </si>
  <si>
    <t>-1853458031</t>
  </si>
  <si>
    <t>0303</t>
  </si>
  <si>
    <t>SHD203/40; 3 pólový odpínač; In: 40A; pro 415 V AC; HOME</t>
  </si>
  <si>
    <t>1716525966</t>
  </si>
  <si>
    <t>0304</t>
  </si>
  <si>
    <t>857499818</t>
  </si>
  <si>
    <t>0305</t>
  </si>
  <si>
    <t>S201M-B6; 1 fázový jistič, jmenovitý proud In: 6 A, vypínací charakteristika: B, vypínací schopnost Icn: 10 kA</t>
  </si>
  <si>
    <t>-1242614200</t>
  </si>
  <si>
    <t>0306</t>
  </si>
  <si>
    <t>-1530680798</t>
  </si>
  <si>
    <t>0307</t>
  </si>
  <si>
    <t>-1057114614</t>
  </si>
  <si>
    <t>0308</t>
  </si>
  <si>
    <t>E290-16-20/230 Impulzní relé 16A, 2NO, Cívka 230VAC/110VDC</t>
  </si>
  <si>
    <t>812683765</t>
  </si>
  <si>
    <t>0309</t>
  </si>
  <si>
    <t>E290-16-10/230 Impulzní relé 16A, 1NO, Cívka 230VAC/110VDC</t>
  </si>
  <si>
    <t>-491981926</t>
  </si>
  <si>
    <t>0310</t>
  </si>
  <si>
    <t>-724840082</t>
  </si>
  <si>
    <t>0311</t>
  </si>
  <si>
    <t>SD203/40; 3 pólový odpínač; In: 40A; pro 440V AC; dle IEC/EN 60947-3</t>
  </si>
  <si>
    <t>-860703164</t>
  </si>
  <si>
    <t>0312</t>
  </si>
  <si>
    <t>S2C-A2 vypínací cívka</t>
  </si>
  <si>
    <t>-1475824405</t>
  </si>
  <si>
    <t>0313</t>
  </si>
  <si>
    <t>S2C-H6R pomocný kontakt</t>
  </si>
  <si>
    <t>773017729</t>
  </si>
  <si>
    <t>0401</t>
  </si>
  <si>
    <t>2028763153</t>
  </si>
  <si>
    <t>0402</t>
  </si>
  <si>
    <t>-1138992948</t>
  </si>
  <si>
    <t>0403</t>
  </si>
  <si>
    <t>1777108513</t>
  </si>
  <si>
    <t>0404</t>
  </si>
  <si>
    <t>-546728230</t>
  </si>
  <si>
    <t>0405</t>
  </si>
  <si>
    <t>S203M-B20; 3 fázový jistič, jmenovitý proud In: 20 A, vypínací charakteristika: B, vypínací schopnost Icn: 10 kA</t>
  </si>
  <si>
    <t>96265809</t>
  </si>
  <si>
    <t>0406</t>
  </si>
  <si>
    <t>520960626</t>
  </si>
  <si>
    <t>0407</t>
  </si>
  <si>
    <t>-441360737</t>
  </si>
  <si>
    <t>0408</t>
  </si>
  <si>
    <t>-1809467259</t>
  </si>
  <si>
    <t>0409</t>
  </si>
  <si>
    <t>1433391587</t>
  </si>
  <si>
    <t>0501</t>
  </si>
  <si>
    <t>F204AC-25/0,03; proudový chránič; čtyřpólový; jmenovitý proud: 25 A; citlivost: 30 mA; Typ: AC – pro střídavý reziduální proud (RH3,R-2.np)</t>
  </si>
  <si>
    <t>-1658822068</t>
  </si>
  <si>
    <t>0502</t>
  </si>
  <si>
    <t>S203M-B25; 3 fázový jistič, jmenovitý proud In: 25 A, vypínací charakteristika: B, vypínací schopnost Icn: 10 kA (R-2np, R3C)</t>
  </si>
  <si>
    <t>902671942</t>
  </si>
  <si>
    <t>0503</t>
  </si>
  <si>
    <t>S203M-B32; 3 fázový jistič, jmenovitý proud In: 32 A, vypínací charakteristika: B, vypínací schopnost Icn: 10 kA (R-1np)</t>
  </si>
  <si>
    <t>-1758930599</t>
  </si>
  <si>
    <t>0504</t>
  </si>
  <si>
    <t>S201M-B16; 1 fázový jistič, jmenovitý proud In: 16 A, vypínací charakteristika: B, vypínací schopnost Icn: 10 Ka (RH3,R-2np)</t>
  </si>
  <si>
    <t>872457643</t>
  </si>
  <si>
    <t>0505</t>
  </si>
  <si>
    <t>S201M-B10; 1 fázový jistič, jmenovitý proud In: 10 A, vypínací charakteristika: B, vypínací schopnost Icn: 10 kA (RH3,R-2np)</t>
  </si>
  <si>
    <t>-2141797772</t>
  </si>
  <si>
    <t>0601</t>
  </si>
  <si>
    <t>A - MODUS LLX 2x58 W bílá, nízké, EP, Kód: LLX258BEP</t>
  </si>
  <si>
    <t>981697338</t>
  </si>
  <si>
    <t>0602</t>
  </si>
  <si>
    <t>A1- MODUS LLX 2x58 W hliník DP typ 2, nízké, 2 EP, Kód: LLX258ALDP2EP2</t>
  </si>
  <si>
    <t>-1076766774</t>
  </si>
  <si>
    <t>0603</t>
  </si>
  <si>
    <t>B - MODUS AREL, asymetrický reflektor,1200mm, přisazené/závěsné, LED 840 LED, SELV 925mA, nestmívatelné, Kód: AREL4000RMAS4ND</t>
  </si>
  <si>
    <t>2015706275</t>
  </si>
  <si>
    <t>0604</t>
  </si>
  <si>
    <t>C - MODUS LLX 1x36 W bílá mříž., EP, Kód: LLX136BEP</t>
  </si>
  <si>
    <t>-66323299</t>
  </si>
  <si>
    <t>0605</t>
  </si>
  <si>
    <t>D -MODUS LLX 2x36 W bílá, nízké, elektron. předřad., Kód: LLX236BEP</t>
  </si>
  <si>
    <t>-1109633481</t>
  </si>
  <si>
    <t>0606</t>
  </si>
  <si>
    <t>E  - MODUS ZL11MKO V1/700, 1xLED3000K, opál.kryt, 700mA, Kód: ZL11MKO3V1/700ND vč. Držáku</t>
  </si>
  <si>
    <t>-727557341</t>
  </si>
  <si>
    <t>0607</t>
  </si>
  <si>
    <t>F - MODUS SB 1x15 W bílá,EP, Kód: SB115EP</t>
  </si>
  <si>
    <t>-282424949</t>
  </si>
  <si>
    <t>0608</t>
  </si>
  <si>
    <t>G - Svítidlo BRS, 8x12 LED, 3000 K, kryt opál PMMA, IP40, prům. 480mm, 900mA, Kód: BRS3KO480V3/ND</t>
  </si>
  <si>
    <t>-1821266977</t>
  </si>
  <si>
    <t>0609</t>
  </si>
  <si>
    <t>Zářivka, zářivková trubice T8/15W</t>
  </si>
  <si>
    <t>-540429995</t>
  </si>
  <si>
    <t>0610</t>
  </si>
  <si>
    <t>Zářivka 36W 840 T8, PHILIPS MASTER TL-D, zářivková trubice</t>
  </si>
  <si>
    <t>537090968</t>
  </si>
  <si>
    <t>0611</t>
  </si>
  <si>
    <t>Zářivka 58W 840 T8, PHILIPS MASTER TL-D, zářivková trubice</t>
  </si>
  <si>
    <t>-2033351275</t>
  </si>
  <si>
    <t>0701</t>
  </si>
  <si>
    <t>3559-A01345 Přístroj spínače jednopólového</t>
  </si>
  <si>
    <t>1825490157</t>
  </si>
  <si>
    <t>0702</t>
  </si>
  <si>
    <t>3558A-A651 B Kryt spínače kolébkového</t>
  </si>
  <si>
    <t>425961436</t>
  </si>
  <si>
    <t>0703</t>
  </si>
  <si>
    <t>3558A-A00620 BKryt spínače kolébkového s popisovým polem</t>
  </si>
  <si>
    <t>-35397322</t>
  </si>
  <si>
    <t>0704</t>
  </si>
  <si>
    <t>3558A-A27 Pole popisové bez symbolu</t>
  </si>
  <si>
    <t>273962654</t>
  </si>
  <si>
    <t>0705</t>
  </si>
  <si>
    <t>3559-A21345 Přístroj spínače jednopólového se svorkou N</t>
  </si>
  <si>
    <t>1607434863</t>
  </si>
  <si>
    <t>0706</t>
  </si>
  <si>
    <t>3558A-A653 B Kryt spínače kolébkového s čirým průzorem</t>
  </si>
  <si>
    <t>277409252</t>
  </si>
  <si>
    <t>0707</t>
  </si>
  <si>
    <t>3916-22221 Doutnavka signalizační pro spínače</t>
  </si>
  <si>
    <t>-1484286845</t>
  </si>
  <si>
    <t>0708</t>
  </si>
  <si>
    <t>3559-A91345 Přístroj ovládače zapínacího, se svorkou N</t>
  </si>
  <si>
    <t>1982016959</t>
  </si>
  <si>
    <t>0709</t>
  </si>
  <si>
    <t>987011481</t>
  </si>
  <si>
    <t>0710</t>
  </si>
  <si>
    <t>-796908414</t>
  </si>
  <si>
    <t>0711</t>
  </si>
  <si>
    <t>3559-A05345 Přístroj přepínače sériového</t>
  </si>
  <si>
    <t>64660922</t>
  </si>
  <si>
    <t>0712</t>
  </si>
  <si>
    <t>3558A-A652 B Kryt spínače kolébkového dělený</t>
  </si>
  <si>
    <t>-1311961576</t>
  </si>
  <si>
    <t>0713</t>
  </si>
  <si>
    <t>5519A-A02357 B Zásuvka jednonásobná s ochranným kolíkem, s clonkami</t>
  </si>
  <si>
    <t>214216840</t>
  </si>
  <si>
    <t>0714</t>
  </si>
  <si>
    <t>5589A-A02357 B Zásuvka jednonásobná s ochranným kolíkem, s clonkami, s ochranou před přepětím</t>
  </si>
  <si>
    <t>-1958230327</t>
  </si>
  <si>
    <t>0715</t>
  </si>
  <si>
    <t>5513A-C02357 B Zásuvka dvojnásobná s ochrannými kolíky, s clonkami, s natočenou dutinou</t>
  </si>
  <si>
    <t>1436778794</t>
  </si>
  <si>
    <t>0716</t>
  </si>
  <si>
    <t>3901A-B10 B Rámeček pro elektroinstalační přístroje, jednonásobný</t>
  </si>
  <si>
    <t>-1752664425</t>
  </si>
  <si>
    <t>0717</t>
  </si>
  <si>
    <t>3901A-B20 B Rámeček pro elektroinstalační přístroje, dvojnásobný vodorovný</t>
  </si>
  <si>
    <t>-694555727</t>
  </si>
  <si>
    <t>0718</t>
  </si>
  <si>
    <t>3901A-B30 B Rámeček pro elektroinstalační přístroje, trojnásobný vodorovný</t>
  </si>
  <si>
    <t>-805025497</t>
  </si>
  <si>
    <t>0719</t>
  </si>
  <si>
    <t>Čidlo + detektor přítomnosti IS4-DP 230V pro LED</t>
  </si>
  <si>
    <t>-251140752</t>
  </si>
  <si>
    <t>0720</t>
  </si>
  <si>
    <t>Osazená skříňka, bezpečnostní STOP tlačítko, uvolnění otočením, barva: žlutá, CEPY1-1001</t>
  </si>
  <si>
    <t>-1593533255</t>
  </si>
  <si>
    <t>0721</t>
  </si>
  <si>
    <t>Krabice + bezšroub.svorky</t>
  </si>
  <si>
    <t>1601140855</t>
  </si>
  <si>
    <t>0722</t>
  </si>
  <si>
    <t>005.CS.K - KRABICE HF IP65, konfigurace KB, barva ŠEDÁ/RAL 7035 + + bezšroub.svorky</t>
  </si>
  <si>
    <t>-2121822159</t>
  </si>
  <si>
    <t>0723</t>
  </si>
  <si>
    <t>KP 68_KA Krabice přístrojová, světle šedá</t>
  </si>
  <si>
    <t>-1497913734</t>
  </si>
  <si>
    <t>0724</t>
  </si>
  <si>
    <t>Parapetní kanál PK 140x70D HD (2m) ,vč. Příslušenství</t>
  </si>
  <si>
    <t>-1701644032</t>
  </si>
  <si>
    <t>0725</t>
  </si>
  <si>
    <t>Kanál SK 40x20 stínící 2m</t>
  </si>
  <si>
    <t>1575210774</t>
  </si>
  <si>
    <t>0726</t>
  </si>
  <si>
    <t>Krabice KP PK do kanálu</t>
  </si>
  <si>
    <t>-818476552</t>
  </si>
  <si>
    <t>0727</t>
  </si>
  <si>
    <t>Podložka 8440-12 přístrojová dvojitá</t>
  </si>
  <si>
    <t>92750165</t>
  </si>
  <si>
    <t>0728</t>
  </si>
  <si>
    <t>Spínač KEM316U otočný s krytem IP65 uzamykatelný</t>
  </si>
  <si>
    <t>407501012</t>
  </si>
  <si>
    <t>0729</t>
  </si>
  <si>
    <t>2CMA193115R1000 Zásuvka průmyslová IP 44, nástěnná</t>
  </si>
  <si>
    <t>-959413379</t>
  </si>
  <si>
    <t>0801</t>
  </si>
  <si>
    <t>Napájecí zdroj 0-25V AC/DC, 10A, IP30  (typ 5312.1)</t>
  </si>
  <si>
    <t>-775459845</t>
  </si>
  <si>
    <t>0802</t>
  </si>
  <si>
    <t>Školní rozvaqděč ŠR08</t>
  </si>
  <si>
    <t>1213727472</t>
  </si>
  <si>
    <t>0803</t>
  </si>
  <si>
    <t>Elektro kostka závěsná pod strop, typ HA001</t>
  </si>
  <si>
    <t>-194937110</t>
  </si>
  <si>
    <t>0901</t>
  </si>
  <si>
    <t>Kanál EKD 100x40 vč.víka bílá 2m</t>
  </si>
  <si>
    <t>-1755245787</t>
  </si>
  <si>
    <t>0902</t>
  </si>
  <si>
    <t>Lišta LHD 40x20 vkládací bílá 2m</t>
  </si>
  <si>
    <t>-2035735729</t>
  </si>
  <si>
    <t>0903</t>
  </si>
  <si>
    <t>Lišta LH 60x40 vkládací bílá 2m</t>
  </si>
  <si>
    <t>-2027430062</t>
  </si>
  <si>
    <t>0904</t>
  </si>
  <si>
    <t>Trubka ohebná KOPOFLEX 40</t>
  </si>
  <si>
    <t>1053810185</t>
  </si>
  <si>
    <t>0905</t>
  </si>
  <si>
    <t>CYKY-J 5x6 (CYKY 5Cx6) silový kabel</t>
  </si>
  <si>
    <t>586036582</t>
  </si>
  <si>
    <t>0906</t>
  </si>
  <si>
    <t>CYKY-J 5x4 (CYKY 5Cx4) silový kabel</t>
  </si>
  <si>
    <t>-886456921</t>
  </si>
  <si>
    <t>0907</t>
  </si>
  <si>
    <t>CYKY-J 5x2,5 (CYKY 5Cx2,5) silový kabel</t>
  </si>
  <si>
    <t>-1780528113</t>
  </si>
  <si>
    <t>0908</t>
  </si>
  <si>
    <t>CYKY-J 3x2,5 (CYKY 3Cx2,5) silový kabel</t>
  </si>
  <si>
    <t>-1133906012</t>
  </si>
  <si>
    <t>0909</t>
  </si>
  <si>
    <t>CYKY-J 3x1,5 (CYKY 3Cx1,5) silový kabel</t>
  </si>
  <si>
    <t>686900997</t>
  </si>
  <si>
    <t>0910</t>
  </si>
  <si>
    <t>CYKY-O 3x1,5 (CYKY 3Ax1,5) silový kabel</t>
  </si>
  <si>
    <t>1817698174</t>
  </si>
  <si>
    <t>0911</t>
  </si>
  <si>
    <t>Kabel CYKY-O 3x2,5</t>
  </si>
  <si>
    <t>2027702830</t>
  </si>
  <si>
    <t>0912</t>
  </si>
  <si>
    <t>H07V-K 6 (CYA 6) ohebný vodič, zeleno-žlutý</t>
  </si>
  <si>
    <t>44772790</t>
  </si>
  <si>
    <t>0913</t>
  </si>
  <si>
    <t>H07V-K 4 (CYA 4) ohebný vodič, zeleno-žlutý</t>
  </si>
  <si>
    <t>2078959807</t>
  </si>
  <si>
    <t>P</t>
  </si>
  <si>
    <t>Práce (montáže)</t>
  </si>
  <si>
    <t>00</t>
  </si>
  <si>
    <t>Rozvaděč RP - C2.08</t>
  </si>
  <si>
    <t>-946281784</t>
  </si>
  <si>
    <t>-1730152565</t>
  </si>
  <si>
    <t>1353345182</t>
  </si>
  <si>
    <t>1094914126</t>
  </si>
  <si>
    <t>-59709145</t>
  </si>
  <si>
    <t>-207927557</t>
  </si>
  <si>
    <t>-1766170364</t>
  </si>
  <si>
    <t>-1190496198</t>
  </si>
  <si>
    <t>Rozvaděč RP - C3.02</t>
  </si>
  <si>
    <t>1470034767</t>
  </si>
  <si>
    <t>987669878</t>
  </si>
  <si>
    <t>1329716814</t>
  </si>
  <si>
    <t>1409928693</t>
  </si>
  <si>
    <t>654338098</t>
  </si>
  <si>
    <t>-966443546</t>
  </si>
  <si>
    <t>941321967</t>
  </si>
  <si>
    <t>798533647</t>
  </si>
  <si>
    <t>1331249250</t>
  </si>
  <si>
    <t>Rozvaděč RP - C3.08</t>
  </si>
  <si>
    <t>-1353316206</t>
  </si>
  <si>
    <t>1622058455</t>
  </si>
  <si>
    <t>128</t>
  </si>
  <si>
    <t>-1186601447</t>
  </si>
  <si>
    <t>129</t>
  </si>
  <si>
    <t>-1813118264</t>
  </si>
  <si>
    <t>130</t>
  </si>
  <si>
    <t>-1915606825</t>
  </si>
  <si>
    <t>131</t>
  </si>
  <si>
    <t>67333718</t>
  </si>
  <si>
    <t>132</t>
  </si>
  <si>
    <t>-1880350935</t>
  </si>
  <si>
    <t>133</t>
  </si>
  <si>
    <t>141464218</t>
  </si>
  <si>
    <t>Rozvaděč RP - D1.04</t>
  </si>
  <si>
    <t>134</t>
  </si>
  <si>
    <t>-1244146960</t>
  </si>
  <si>
    <t>135</t>
  </si>
  <si>
    <t>-667415351</t>
  </si>
  <si>
    <t>136</t>
  </si>
  <si>
    <t>-94504628</t>
  </si>
  <si>
    <t>137</t>
  </si>
  <si>
    <t>1367737853</t>
  </si>
  <si>
    <t>138</t>
  </si>
  <si>
    <t>-592224233</t>
  </si>
  <si>
    <t>139</t>
  </si>
  <si>
    <t>-1131203386</t>
  </si>
  <si>
    <t>140</t>
  </si>
  <si>
    <t>-2091142984</t>
  </si>
  <si>
    <t>141</t>
  </si>
  <si>
    <t>-151992675</t>
  </si>
  <si>
    <t>142</t>
  </si>
  <si>
    <t>560895874</t>
  </si>
  <si>
    <t>143</t>
  </si>
  <si>
    <t>-729654226</t>
  </si>
  <si>
    <t>144</t>
  </si>
  <si>
    <t>-1327987929</t>
  </si>
  <si>
    <t>145</t>
  </si>
  <si>
    <t>-91762131</t>
  </si>
  <si>
    <t>146</t>
  </si>
  <si>
    <t>-181115078</t>
  </si>
  <si>
    <t>Rozvaděč RP - D1.24</t>
  </si>
  <si>
    <t>147</t>
  </si>
  <si>
    <t>472081258</t>
  </si>
  <si>
    <t>148</t>
  </si>
  <si>
    <t>-1346257590</t>
  </si>
  <si>
    <t>149</t>
  </si>
  <si>
    <t>495872402</t>
  </si>
  <si>
    <t>150</t>
  </si>
  <si>
    <t>625273835</t>
  </si>
  <si>
    <t>151</t>
  </si>
  <si>
    <t>-1833039257</t>
  </si>
  <si>
    <t>152</t>
  </si>
  <si>
    <t>23315098</t>
  </si>
  <si>
    <t>153</t>
  </si>
  <si>
    <t>-1244388905</t>
  </si>
  <si>
    <t>154</t>
  </si>
  <si>
    <t>-2083535600</t>
  </si>
  <si>
    <t>155</t>
  </si>
  <si>
    <t>-1081099522</t>
  </si>
  <si>
    <t>Doplnění rozvaděčů</t>
  </si>
  <si>
    <t>156</t>
  </si>
  <si>
    <t>-1426915961</t>
  </si>
  <si>
    <t>157</t>
  </si>
  <si>
    <t>1071079886</t>
  </si>
  <si>
    <t>158</t>
  </si>
  <si>
    <t>68907385</t>
  </si>
  <si>
    <t>159</t>
  </si>
  <si>
    <t>40698778</t>
  </si>
  <si>
    <t>160</t>
  </si>
  <si>
    <t>1971817230</t>
  </si>
  <si>
    <t>06</t>
  </si>
  <si>
    <t>Svítidla, zdroje</t>
  </si>
  <si>
    <t>161</t>
  </si>
  <si>
    <t>-1239560917</t>
  </si>
  <si>
    <t>162</t>
  </si>
  <si>
    <t>-277821368</t>
  </si>
  <si>
    <t>163</t>
  </si>
  <si>
    <t>-1420151877</t>
  </si>
  <si>
    <t>164</t>
  </si>
  <si>
    <t>-687102021</t>
  </si>
  <si>
    <t>165</t>
  </si>
  <si>
    <t>640654853</t>
  </si>
  <si>
    <t>166</t>
  </si>
  <si>
    <t>E - MODUS ZL11MKO V1/700, 1xLED3000K, opál.kryt, 700mA, Kód: ZL11MKO3V1/700ND vč. Držáku</t>
  </si>
  <si>
    <t>1328054373</t>
  </si>
  <si>
    <t>167</t>
  </si>
  <si>
    <t>-385039509</t>
  </si>
  <si>
    <t>168</t>
  </si>
  <si>
    <t>-888913610</t>
  </si>
  <si>
    <t>169</t>
  </si>
  <si>
    <t>2126091153</t>
  </si>
  <si>
    <t>170</t>
  </si>
  <si>
    <t>-1803627446</t>
  </si>
  <si>
    <t>171</t>
  </si>
  <si>
    <t>-816177221</t>
  </si>
  <si>
    <t>Elektromontáže</t>
  </si>
  <si>
    <t>172</t>
  </si>
  <si>
    <t>1951204352</t>
  </si>
  <si>
    <t>173</t>
  </si>
  <si>
    <t>267175310</t>
  </si>
  <si>
    <t>174</t>
  </si>
  <si>
    <t>-768725103</t>
  </si>
  <si>
    <t>175</t>
  </si>
  <si>
    <t>1832578256</t>
  </si>
  <si>
    <t>176</t>
  </si>
  <si>
    <t>1170596682</t>
  </si>
  <si>
    <t>177</t>
  </si>
  <si>
    <t>2122495333</t>
  </si>
  <si>
    <t>178</t>
  </si>
  <si>
    <t>916873238</t>
  </si>
  <si>
    <t>179</t>
  </si>
  <si>
    <t>-514791772</t>
  </si>
  <si>
    <t>180</t>
  </si>
  <si>
    <t>-1010402430</t>
  </si>
  <si>
    <t>181</t>
  </si>
  <si>
    <t>-1635385596</t>
  </si>
  <si>
    <t>182</t>
  </si>
  <si>
    <t>1376711007</t>
  </si>
  <si>
    <t>183</t>
  </si>
  <si>
    <t>1614004677</t>
  </si>
  <si>
    <t>184</t>
  </si>
  <si>
    <t>1830156946</t>
  </si>
  <si>
    <t>185</t>
  </si>
  <si>
    <t>1126020875</t>
  </si>
  <si>
    <t>186</t>
  </si>
  <si>
    <t>-1333096569</t>
  </si>
  <si>
    <t>187</t>
  </si>
  <si>
    <t>-769152286</t>
  </si>
  <si>
    <t>188</t>
  </si>
  <si>
    <t>-1222202459</t>
  </si>
  <si>
    <t>189</t>
  </si>
  <si>
    <t>1703861317</t>
  </si>
  <si>
    <t>190</t>
  </si>
  <si>
    <t>-1879999151</t>
  </si>
  <si>
    <t>191</t>
  </si>
  <si>
    <t>648070504</t>
  </si>
  <si>
    <t>192</t>
  </si>
  <si>
    <t>471341570</t>
  </si>
  <si>
    <t>193</t>
  </si>
  <si>
    <t>5513A-C02357 BZásuvka dvojnásobná s ochrannými kolíky, s clonkami, s natočenou dutinou</t>
  </si>
  <si>
    <t>37405925</t>
  </si>
  <si>
    <t>194</t>
  </si>
  <si>
    <t>-185892026</t>
  </si>
  <si>
    <t>195</t>
  </si>
  <si>
    <t>-1155670106</t>
  </si>
  <si>
    <t>196</t>
  </si>
  <si>
    <t>1501195793</t>
  </si>
  <si>
    <t>197</t>
  </si>
  <si>
    <t>-556255152</t>
  </si>
  <si>
    <t>198</t>
  </si>
  <si>
    <t>613660078</t>
  </si>
  <si>
    <t>199</t>
  </si>
  <si>
    <t>-2127163356</t>
  </si>
  <si>
    <t>200</t>
  </si>
  <si>
    <t>-1668420380</t>
  </si>
  <si>
    <t>08</t>
  </si>
  <si>
    <t>Napájecí zdroje, kostky</t>
  </si>
  <si>
    <t>201</t>
  </si>
  <si>
    <t>Napájecí zdroj 0-25V AC/DC, 10A, IP30 (typ 5312.1)</t>
  </si>
  <si>
    <t>1707629189</t>
  </si>
  <si>
    <t>202</t>
  </si>
  <si>
    <t>-1348726313</t>
  </si>
  <si>
    <t>203</t>
  </si>
  <si>
    <t>524813165</t>
  </si>
  <si>
    <t>09</t>
  </si>
  <si>
    <t>Kabely, lišty, trubky</t>
  </si>
  <si>
    <t>204</t>
  </si>
  <si>
    <t>2114339736</t>
  </si>
  <si>
    <t>205</t>
  </si>
  <si>
    <t>-1689230813</t>
  </si>
  <si>
    <t>206</t>
  </si>
  <si>
    <t>1160376253</t>
  </si>
  <si>
    <t>207</t>
  </si>
  <si>
    <t>992196186</t>
  </si>
  <si>
    <t>208</t>
  </si>
  <si>
    <t>-2074123297</t>
  </si>
  <si>
    <t>209</t>
  </si>
  <si>
    <t>1551198017</t>
  </si>
  <si>
    <t>210</t>
  </si>
  <si>
    <t>579990160</t>
  </si>
  <si>
    <t>211</t>
  </si>
  <si>
    <t>1075954916</t>
  </si>
  <si>
    <t>212</t>
  </si>
  <si>
    <t>480768201</t>
  </si>
  <si>
    <t>213</t>
  </si>
  <si>
    <t>553915793</t>
  </si>
  <si>
    <t>214</t>
  </si>
  <si>
    <t>-1581063687</t>
  </si>
  <si>
    <t>215</t>
  </si>
  <si>
    <t>-777643903</t>
  </si>
  <si>
    <t>216</t>
  </si>
  <si>
    <t>0914</t>
  </si>
  <si>
    <t>ukončení vodičů v rozváděči nebo na přístroji do 6 mm2</t>
  </si>
  <si>
    <t>720987337</t>
  </si>
  <si>
    <t>217</t>
  </si>
  <si>
    <t>0915</t>
  </si>
  <si>
    <t>ukončení vodičů v rozváděči nebo na přístroji do 2,5 mm2</t>
  </si>
  <si>
    <t>-366730879</t>
  </si>
  <si>
    <t>Pomocné stavební práce</t>
  </si>
  <si>
    <t>218</t>
  </si>
  <si>
    <t>1001</t>
  </si>
  <si>
    <t>vybourání otvoru v betonu, plochy do 15 x 15 cm, tloušťky do 15 cm</t>
  </si>
  <si>
    <t>-110118587</t>
  </si>
  <si>
    <t>219</t>
  </si>
  <si>
    <t>1002</t>
  </si>
  <si>
    <t>vysekání kapsy ve zdivu, 10 x 10 x 8 cm</t>
  </si>
  <si>
    <t>1655650219</t>
  </si>
  <si>
    <t>220</t>
  </si>
  <si>
    <t>1003</t>
  </si>
  <si>
    <t>vysekání rýh, hloubky do 3 cm, šířky přes 3 do 5 cm</t>
  </si>
  <si>
    <t>-159303671</t>
  </si>
  <si>
    <t>221</t>
  </si>
  <si>
    <t>1004</t>
  </si>
  <si>
    <t>vysekání rýh, hloubky do 3 cm, šířky přes 5 do 7 cm</t>
  </si>
  <si>
    <t>-361960512</t>
  </si>
  <si>
    <t>222</t>
  </si>
  <si>
    <t>1005</t>
  </si>
  <si>
    <t>vysekání rýh v betonových podlahách, hloubky do 5 cm, šířky přes 7 do 10 cm</t>
  </si>
  <si>
    <t>-482646234</t>
  </si>
  <si>
    <t>223</t>
  </si>
  <si>
    <t>1006</t>
  </si>
  <si>
    <t>vyplnění a omítnutí rýh ve stěnách, hloubky do 3 cm, šířky přes 3 do 5 cm</t>
  </si>
  <si>
    <t>-394128511</t>
  </si>
  <si>
    <t>224</t>
  </si>
  <si>
    <t>1007</t>
  </si>
  <si>
    <t>vyplnění a omítnutí rýh ve stěnách, hloubky do 3 cm, šířky přes 5 do 7 cm</t>
  </si>
  <si>
    <t>1798348197</t>
  </si>
  <si>
    <t>225</t>
  </si>
  <si>
    <t>1008</t>
  </si>
  <si>
    <t>vyplnění a omítnutí rýh v podlahách, hloubky přes 5 do 7 cm, šířky přes 7 do 10 cm</t>
  </si>
  <si>
    <t>840046860</t>
  </si>
  <si>
    <t>O</t>
  </si>
  <si>
    <t>Ostatní</t>
  </si>
  <si>
    <t>226</t>
  </si>
  <si>
    <t>001</t>
  </si>
  <si>
    <t>-1503380974</t>
  </si>
  <si>
    <t>227</t>
  </si>
  <si>
    <t>002</t>
  </si>
  <si>
    <t>Úprava stávajících rozvaděčů</t>
  </si>
  <si>
    <t>-1615341129</t>
  </si>
  <si>
    <t>228</t>
  </si>
  <si>
    <t>003</t>
  </si>
  <si>
    <t>Výchozí revize</t>
  </si>
  <si>
    <t>-549350773</t>
  </si>
  <si>
    <t>229</t>
  </si>
  <si>
    <t>004</t>
  </si>
  <si>
    <t>PPV - 6% z mat.+mont.</t>
  </si>
  <si>
    <t>%</t>
  </si>
  <si>
    <t>1394459998</t>
  </si>
  <si>
    <t>230</t>
  </si>
  <si>
    <t>005</t>
  </si>
  <si>
    <t>Doprava - 3,6% z mat.</t>
  </si>
  <si>
    <t>-813663098</t>
  </si>
  <si>
    <t>231</t>
  </si>
  <si>
    <t>006</t>
  </si>
  <si>
    <t>Přesun - 4,0% z mat</t>
  </si>
  <si>
    <t>-267460736</t>
  </si>
  <si>
    <t>232</t>
  </si>
  <si>
    <t>007</t>
  </si>
  <si>
    <t>Dokumentace skutečného provedení</t>
  </si>
  <si>
    <t>2128673045</t>
  </si>
  <si>
    <t>05 - Slaboproud</t>
  </si>
  <si>
    <t>D1 - Zařízení pro přivolání pomoci</t>
  </si>
  <si>
    <t xml:space="preserve">    D2 - TECHNOLOGIE</t>
  </si>
  <si>
    <t xml:space="preserve">    D3 - TRASY</t>
  </si>
  <si>
    <t xml:space="preserve">    D4 - OSTATNÍ NÁKLADY</t>
  </si>
  <si>
    <t>D5 - STK</t>
  </si>
  <si>
    <t>D6 - WLAN</t>
  </si>
  <si>
    <t>D7 - Multimediální vybavení</t>
  </si>
  <si>
    <t xml:space="preserve">    D8 - TECHNOLOGIE JAZYKOVÉ UČEBNY 308, 312</t>
  </si>
  <si>
    <t xml:space="preserve">    D9 - TECHNOLOGIE VZDÁLENÉHO PŘÍSTUPU - VOLITELNÉ</t>
  </si>
  <si>
    <t xml:space="preserve">    D10 - MONTÁŽ TECHNOLOGIÍ</t>
  </si>
  <si>
    <t xml:space="preserve">    D11 - PŘÍPRAVA INDUKČNÍCH SMYČEK</t>
  </si>
  <si>
    <t>D12 - Školní rozhlas</t>
  </si>
  <si>
    <t>D13 - PZTS</t>
  </si>
  <si>
    <t>D1</t>
  </si>
  <si>
    <t>Zařízení pro přivolání pomoci</t>
  </si>
  <si>
    <t>D2</t>
  </si>
  <si>
    <t>TECHNOLOGIE</t>
  </si>
  <si>
    <t>Pol1</t>
  </si>
  <si>
    <t>Sada asistenčního systému (táhlo, tlačítko, zdroj), D+M</t>
  </si>
  <si>
    <t>959832837</t>
  </si>
  <si>
    <t>Pol2</t>
  </si>
  <si>
    <t>Indikátor nad dveře pro asistenční systém, D+M</t>
  </si>
  <si>
    <t>1469468596</t>
  </si>
  <si>
    <t>Pol3</t>
  </si>
  <si>
    <t>Jednotka asistenčního systému - 4 vstupy, bez zdroje, D+M</t>
  </si>
  <si>
    <t>72558055</t>
  </si>
  <si>
    <t>Pol4</t>
  </si>
  <si>
    <t>Napájecí zdroj pro asistenční systém, D+M</t>
  </si>
  <si>
    <t>518279424</t>
  </si>
  <si>
    <t>Pol5</t>
  </si>
  <si>
    <t>Instalační krabice univerzální KU68, pod omítku, D+M</t>
  </si>
  <si>
    <t>-1772349466</t>
  </si>
  <si>
    <t>D3</t>
  </si>
  <si>
    <t>TRASY</t>
  </si>
  <si>
    <t>Pol6</t>
  </si>
  <si>
    <t>Oranžový stíněný kabel 1x2x0,8, B2caS1D0, D+M</t>
  </si>
  <si>
    <t>-996328228</t>
  </si>
  <si>
    <t>Pol7</t>
  </si>
  <si>
    <t>Kabel komunikační U/UTP, Cat5E, LSOH, D+M</t>
  </si>
  <si>
    <t>-1031703440</t>
  </si>
  <si>
    <t>Pol8</t>
  </si>
  <si>
    <t>Trubka ohebná (samozhášivá, oheň nešířící), D+M</t>
  </si>
  <si>
    <t>305245045</t>
  </si>
  <si>
    <t>D4</t>
  </si>
  <si>
    <t>OSTATNÍ NÁKLADY</t>
  </si>
  <si>
    <t>Pol9</t>
  </si>
  <si>
    <t>Drobný a nespecifikovaný.</t>
  </si>
  <si>
    <t>-1910724252</t>
  </si>
  <si>
    <t>Pol10</t>
  </si>
  <si>
    <t>Konektory a propojovací kabely.</t>
  </si>
  <si>
    <t>-1291325657</t>
  </si>
  <si>
    <t>Pol11</t>
  </si>
  <si>
    <t>Zednické práce, průrazy, drážkování</t>
  </si>
  <si>
    <t>815006756</t>
  </si>
  <si>
    <t>Pol12</t>
  </si>
  <si>
    <t>Oživení a konfigurace systému.</t>
  </si>
  <si>
    <t>668408949</t>
  </si>
  <si>
    <t>Pol13</t>
  </si>
  <si>
    <t>Dokumentace skutečného stavu.</t>
  </si>
  <si>
    <t>559621571</t>
  </si>
  <si>
    <t>Pol14</t>
  </si>
  <si>
    <t>Výchozí revize a protokol.</t>
  </si>
  <si>
    <t>-838627211</t>
  </si>
  <si>
    <t>Pol15</t>
  </si>
  <si>
    <t>Zaškolení obsluhy</t>
  </si>
  <si>
    <t>-117831637</t>
  </si>
  <si>
    <t>Pol16</t>
  </si>
  <si>
    <t>Režijní náklady, doprava materiálu.</t>
  </si>
  <si>
    <t>-1529660537</t>
  </si>
  <si>
    <t>D5</t>
  </si>
  <si>
    <t>STK</t>
  </si>
  <si>
    <t>Pol17</t>
  </si>
  <si>
    <t>Nástěnný rozváděč, dělěný, 15U/500mm, včetně příslušenství, D+M</t>
  </si>
  <si>
    <t>347800193</t>
  </si>
  <si>
    <t>Pol18</t>
  </si>
  <si>
    <t>19"' vyvazovací panel 1U, 5x háček 60x30mm zacvakávací pro čtvercový otvor 9x9, D+M</t>
  </si>
  <si>
    <t>-1310634855</t>
  </si>
  <si>
    <t>Pol19</t>
  </si>
  <si>
    <t>19',8x CZ zásuvka, 3x1.5mm 2m kabel CZ-DE, RAL9005, D+M</t>
  </si>
  <si>
    <t>1265424252</t>
  </si>
  <si>
    <t>Pol20</t>
  </si>
  <si>
    <t>Patch panel, 24p, cat6, UTP, 1U, D+M</t>
  </si>
  <si>
    <t>80057897</t>
  </si>
  <si>
    <t>Pol21</t>
  </si>
  <si>
    <t>Patch panel, 48p, cat6, UTP, 2U, D+M</t>
  </si>
  <si>
    <t>-1419243146</t>
  </si>
  <si>
    <t>Pol22</t>
  </si>
  <si>
    <t>Patch kabel, různé délky, cat6, UTP, D+M</t>
  </si>
  <si>
    <t>-167035996</t>
  </si>
  <si>
    <t>Pol23</t>
  </si>
  <si>
    <t>Switch / 8x Gigabit SFP / PoE / 2x Combo, kompatibilní s aktuálním systémem, D+M</t>
  </si>
  <si>
    <t>1795227441</t>
  </si>
  <si>
    <t>Pol24</t>
  </si>
  <si>
    <t>Switch 26-Port 10 / 100 / 1000 / PoE+ / 2x SFP combo, kompatibilní s aktuálním systémem, D+M</t>
  </si>
  <si>
    <t>1537811418</t>
  </si>
  <si>
    <t>Pol25</t>
  </si>
  <si>
    <t>Switch / 52-Port 10 / 100 / 1000 / PoE / 2x Gigabit Ethernet Combo, kompatibilní s aktuálním systémem, D+M</t>
  </si>
  <si>
    <t>-425935535</t>
  </si>
  <si>
    <t>Pol26</t>
  </si>
  <si>
    <t>Zásuvka 2xRJ45 do zdi, D+M</t>
  </si>
  <si>
    <t>-2089478350</t>
  </si>
  <si>
    <t>Pol27</t>
  </si>
  <si>
    <t>Zásuvka 2xRJ45 do pop-up krabice, katedra, D+M</t>
  </si>
  <si>
    <t>-941330451</t>
  </si>
  <si>
    <t>Pol28</t>
  </si>
  <si>
    <t>Zásuvka pro HDMI do zdi, D+M</t>
  </si>
  <si>
    <t>1886903676</t>
  </si>
  <si>
    <t>Pol29</t>
  </si>
  <si>
    <t>Krabice elektroinstalační KU68, D+M</t>
  </si>
  <si>
    <t>1613924705</t>
  </si>
  <si>
    <t>Pol30</t>
  </si>
  <si>
    <t>Pop-up krabice prostor pro 8 modulů, včetně sady pro instalaci do nábytku, D+M</t>
  </si>
  <si>
    <t>-1300177062</t>
  </si>
  <si>
    <t>Pol31</t>
  </si>
  <si>
    <t>Měření datového bodu, včetně protokolu, D+M</t>
  </si>
  <si>
    <t>-88010533</t>
  </si>
  <si>
    <t>Pol32</t>
  </si>
  <si>
    <t>SFP modul, D+M</t>
  </si>
  <si>
    <t>1268393145</t>
  </si>
  <si>
    <t>Pol33</t>
  </si>
  <si>
    <t>Výsuvná optická vana 8x SM LC, D+M</t>
  </si>
  <si>
    <t>-1239397955</t>
  </si>
  <si>
    <t>Pol34</t>
  </si>
  <si>
    <t>Čelo optické vany s 8 otvory, D+M</t>
  </si>
  <si>
    <t>-972788632</t>
  </si>
  <si>
    <t>Pol35</t>
  </si>
  <si>
    <t>Optická kazeta pro 8 svárů, včetně příslušenství, D+M</t>
  </si>
  <si>
    <t>-989876520</t>
  </si>
  <si>
    <t>Pol36</t>
  </si>
  <si>
    <t>Průchodky pro optické kabely, D+M</t>
  </si>
  <si>
    <t>-539780574</t>
  </si>
  <si>
    <t>Pol37</t>
  </si>
  <si>
    <t>Pigtail SM LC, 1m, 9um, D+M</t>
  </si>
  <si>
    <t>1900667974</t>
  </si>
  <si>
    <t>Pol38</t>
  </si>
  <si>
    <t>Adaptér duplex SM LC, D+M</t>
  </si>
  <si>
    <t>1104335567</t>
  </si>
  <si>
    <t>Pol39</t>
  </si>
  <si>
    <t>Patchcord duplex 9/125 SM LC, 1m, D+M</t>
  </si>
  <si>
    <t>1821451610</t>
  </si>
  <si>
    <t>Pol40</t>
  </si>
  <si>
    <t>Svár optického vlákna včetně ochrany</t>
  </si>
  <si>
    <t>-80035935</t>
  </si>
  <si>
    <t>Pol41</t>
  </si>
  <si>
    <t>Certifikační měřící protokoly</t>
  </si>
  <si>
    <t>1072567479</t>
  </si>
  <si>
    <t>Pol42</t>
  </si>
  <si>
    <t>Parapetní žlab, včetně příslošenství, D+M</t>
  </si>
  <si>
    <t>-91755166</t>
  </si>
  <si>
    <t>Pol43</t>
  </si>
  <si>
    <t>Podlahový pozinkový kanál, D+M</t>
  </si>
  <si>
    <t>1623375064</t>
  </si>
  <si>
    <t>Pol44</t>
  </si>
  <si>
    <t>Kabel komunikační U/UTP, Cat6, LSOH, D+M</t>
  </si>
  <si>
    <t>-786184331</t>
  </si>
  <si>
    <t>589108431</t>
  </si>
  <si>
    <t>Pol45</t>
  </si>
  <si>
    <t>Lišta elektroinstalační 40x40, včetně příslušenství, D+M</t>
  </si>
  <si>
    <t>90259787</t>
  </si>
  <si>
    <t>Pol46</t>
  </si>
  <si>
    <t>Optický kabel 8 vláken E9/125μm, LSZH, se zvýšenou ochranou proti hlodavcům, D+M</t>
  </si>
  <si>
    <t>230239877</t>
  </si>
  <si>
    <t>Pol47</t>
  </si>
  <si>
    <t>1483206985</t>
  </si>
  <si>
    <t>Pol48</t>
  </si>
  <si>
    <t>1417620649</t>
  </si>
  <si>
    <t>Pol49</t>
  </si>
  <si>
    <t>1164063784</t>
  </si>
  <si>
    <t>Pol50</t>
  </si>
  <si>
    <t>115426649</t>
  </si>
  <si>
    <t>Pol51</t>
  </si>
  <si>
    <t>1675146174</t>
  </si>
  <si>
    <t>Pol52</t>
  </si>
  <si>
    <t>1586055124</t>
  </si>
  <si>
    <t>Pol53</t>
  </si>
  <si>
    <t>-1492166873</t>
  </si>
  <si>
    <t>Pol54</t>
  </si>
  <si>
    <t>-1080710047</t>
  </si>
  <si>
    <t>D6</t>
  </si>
  <si>
    <t>WLAN</t>
  </si>
  <si>
    <t>Pol55</t>
  </si>
  <si>
    <t>WiFi AP Vnitřní MIMO / 2.4GHz - 450Mbps / 5GHz - 867Mbps / 183m / 802.3af / A PoE &amp; 24V PoE, D+M</t>
  </si>
  <si>
    <t>-1711529031</t>
  </si>
  <si>
    <t>1095890586</t>
  </si>
  <si>
    <t>-1532653237</t>
  </si>
  <si>
    <t>-1131279247</t>
  </si>
  <si>
    <t>-1965734634</t>
  </si>
  <si>
    <t>777950035</t>
  </si>
  <si>
    <t>Pol56</t>
  </si>
  <si>
    <t>350855774</t>
  </si>
  <si>
    <t>Pol57</t>
  </si>
  <si>
    <t>-1460688832</t>
  </si>
  <si>
    <t>Pol58</t>
  </si>
  <si>
    <t>-1803422797</t>
  </si>
  <si>
    <t>-1415360861</t>
  </si>
  <si>
    <t>Pol59</t>
  </si>
  <si>
    <t>-843667548</t>
  </si>
  <si>
    <t>Pol60</t>
  </si>
  <si>
    <t>-449017795</t>
  </si>
  <si>
    <t>D7</t>
  </si>
  <si>
    <t>Multimediální vybavení</t>
  </si>
  <si>
    <t>Pol61</t>
  </si>
  <si>
    <t>Televize SMART LED, 151cm, 4K Ultra HD, True Motion 100 (50Hz), Active HDR, Local Diming, DCI 83%, DVB-T2/S2/C, H.265/HEVC, 4x HDMI, 2x USB, CI+, LAN, WiFi, DLNA, Bluetooth, HbbTV, Miracast, WiDi, web prohlížeč, magické spojení s mobilem, USB nahrávání, webOS 3.5, VESA, repro 20W, A+</t>
  </si>
  <si>
    <t>68676079</t>
  </si>
  <si>
    <t>Pol62</t>
  </si>
  <si>
    <t>Nástěnný držák LED televize, pro 60" televize</t>
  </si>
  <si>
    <t>-490382375</t>
  </si>
  <si>
    <t>Pol63</t>
  </si>
  <si>
    <t>Interaktivní dotykový monitor 70“, 4K UHD (3840 x 2160px), Typ obrazovky - TFT LCD (přímé podsvícení LED), Zobrazené barvy- 1,07 miliardy, Pozorovací úhel displeje LCD - 178˚, Doba odezvy 8 ms,Tvrdost povrchu - 9H (tužka) 7 (podle Mohsovy stupnice), Svítivost - 350 cd/m2, Kontrast dynamický 4 000 : 1, 20 dotykových bodů, Pera v rámci balení 2ks (Pero bez baterie), Reproduktory 2, Kompatibilita Windows 10, Windows 8, Windows 7, Linux, Mac, Android, Chrome OS, Operační systém Android 8.0, Připojení USB 2.0, HDMI IN, HDMI OUT, DISPLAY PORT, VGA, LAN, JACK, USB 2.0, 1x RS 232 IN, BLUETOOTH, WIFI, RAM 4 GB, Vnitřní úložiště 64 GB (32 GB × 2)</t>
  </si>
  <si>
    <t>-360217772</t>
  </si>
  <si>
    <t>Pol64</t>
  </si>
  <si>
    <t>Software pro přípravu a sdílení digitálních učebních materiálů, prostředí software lokalizované do češtiny, obsahuju šablony, interaktivní a multimediální obrázky (animace) a pozadí pro přípravu podkladů pro výuku vč. návodů v češtině. Software obsahuje nástroje pro import, zpracování a ovládání 3D obrázků. Licence umnožňuje instalaci až pro 4 PC. Po dobu následujících 12 měs. záruka na bezplatný upgrade.</t>
  </si>
  <si>
    <t>-1587192975</t>
  </si>
  <si>
    <t>Pol66</t>
  </si>
  <si>
    <t>Reproduktory s možností uchycení na zeď nebo plyonový pojezd, stereo, aktivní, 2 x 20W, vč. montážních úchytů.</t>
  </si>
  <si>
    <t>2042862747</t>
  </si>
  <si>
    <t>Pol67</t>
  </si>
  <si>
    <t>Pylonový pojezd s křídly. Stabilní konstrukce z hliníkových profilů o výšce min.250cm. Rozsah posunu min. 100cm. Rozložení hmotnosti sestavy na stěnu a podlahu. Boční křídla k interaktivní tabuli pro popisování fixou,nebo křídou.Možnost kombinace: z venku pro psaní křídou, uvnitř pro psaní fixou - nebo naopak, celá fixová, celá křídová.</t>
  </si>
  <si>
    <t>-1966414243</t>
  </si>
  <si>
    <t>Pol68</t>
  </si>
  <si>
    <t>Kabel HDMI (male-male), 10 m, vysoce flexibilní kabel s trojitým stíněním, podpora rozlišení 4K*2K @ 60Hz, Audio-Return Channel (ARC), 3D, HDCP, CEC. Audio - linkový kabel, 20 m, ultra flexibilní, dvojité stínění, 3.5 mm jack MM, zlacené konektory.</t>
  </si>
  <si>
    <t>-1260099985</t>
  </si>
  <si>
    <t>D8</t>
  </si>
  <si>
    <t>TECHNOLOGIE JAZYKOVÉ UČEBNY 308, 312</t>
  </si>
  <si>
    <t>Pol70</t>
  </si>
  <si>
    <t>Učitelský SW modul pro LAN přístup do databáze studijních materiálů, mimo jazykovou laboratoř. Příprava cvičení, kontrola vyplněných úkolů. S garantovaným upgradem po dobu 5-ti let.</t>
  </si>
  <si>
    <t>1096282371</t>
  </si>
  <si>
    <t>Pol72</t>
  </si>
  <si>
    <t>PC ovládací a prezentační stanice pro učitele: Minimální konfigurace: case SFF s min. 200W zdrojem s účinnosti 92%, výkon CPU min. 7000 bodu dle nezávislého testu benchmark.net, operační paměť 4GB DDR4, pevný SSD disk s kapacitou 256GB, DVD-RW optická mechanika, Gbit síťová karta, Wifi standardu 802.11ac, Bluetooth, čtečka pam. karet, min. 2x DisplayPort a 1x video výstup VGA, sériový port RS-232, klávesnici a myš stejného výrobce, operační systém s podporu AD (domény).</t>
  </si>
  <si>
    <t>-1588048810</t>
  </si>
  <si>
    <t>Pol73</t>
  </si>
  <si>
    <t>Záložní zdroj napájení s minimální konfigurací: výstupní výkon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t>
  </si>
  <si>
    <t>501949496</t>
  </si>
  <si>
    <t>Pol74</t>
  </si>
  <si>
    <t>Monitor s min. viditelnou uhlopříčkou 20.7", s LED podsvícením, formátu 16:9, rozlišením 1920x1080 bodu, video vstupy DVI a VGA, odezva 5ms, dynamickým kontrastním poměrem 5mil:1, jas 200cd/m2, 3 roky záruky.</t>
  </si>
  <si>
    <t>-1331389678</t>
  </si>
  <si>
    <t>Pol75</t>
  </si>
  <si>
    <t>Webová kamera s minimální konfigurací: Videohovory v rozlišení Full HD 1080p (až 1920 x 1080 pixelů) s nejnovější verzí SW videokonferenčních klientu, videohovory v rozlišení HD 720p (až 1280 x 720 pixelů) s podporovanými klienty, záznam videa Full HD (až 1920 x 1080 pixelů), komprese videa H.264, vestavěné duální stereofonní mikrofony s automatickým potlačením šumu, automatická korekce špatného osvětlení, univerzální klip s možností připevnění ke stativu pro přichycení k notebookům, monitorům LCD nebo CRT, 3 roky záruky.</t>
  </si>
  <si>
    <t>-1265040684</t>
  </si>
  <si>
    <t>Pol77</t>
  </si>
  <si>
    <t>Dobíjecí a úložná skříňka pro tablety s minimální konfigurací: počet zařízení až 32 ks. Max. velikost zařízení - 44 x 465 x 342mm (mm), Rozměry (Š x H x V) 1015 x 703 x 1115, barevné provedení: fialová, modrá, šedá, oranžová, lime.</t>
  </si>
  <si>
    <t>-1980331711</t>
  </si>
  <si>
    <t>Pol78</t>
  </si>
  <si>
    <t>Access point, Stropní / nástěnné Dual Radio AP, 802.11a/c, dvě rádia, 2.4GHz a 5GHz, 6 optimalizovaných embedded antén, 3x3 MIMO, PoE 12.5W, management, 2x RJ45</t>
  </si>
  <si>
    <t>1741119050</t>
  </si>
  <si>
    <t>Pol79</t>
  </si>
  <si>
    <t>Switch 8port 10/100/1000, managed, IPv6, desktop, PoE max. 70W</t>
  </si>
  <si>
    <t>272634350</t>
  </si>
  <si>
    <t>D9</t>
  </si>
  <si>
    <t>TECHNOLOGIE VZDÁLENÉHO PŘÍSTUPU - VOLITELNÉ</t>
  </si>
  <si>
    <t>Pol80</t>
  </si>
  <si>
    <t>Pracovní stanice určena pro nepřetržitý provoz s minimální konfigurací: Case s min. 400W zdrojem s účinností 92%, sestav pro provoz 24/7, výkon CPU min. 7000 bodu dle nezávislého testu benchmark.net, operační paměť min. 4GB DDR4, SSD disk s kapacitou min. 256GB, DVD-RW optická mechanika, Gbit síťová karta, min. 1x video výstup VGA a 2x DP, klávesnici a myš stejného výrobce, operační systém s podporu AD (domény). Včetně redukce DVI/DP.</t>
  </si>
  <si>
    <t>-1188168361</t>
  </si>
  <si>
    <t>Pol81</t>
  </si>
  <si>
    <t>NAS úložiště s minimální konfigurací: dvou-jádrový procesor, rychlosti šifrovaného čtení 111MB/s, zápisu 74MB/s, jedno Gbit síťové rozhraní, 2x USB 3.0, hardwarové šifrování, možnost výměny disků za provozu, přihlášení uživatelů domény, včetně softwarového vybavení pro zálohování dat.</t>
  </si>
  <si>
    <t>-1260881747</t>
  </si>
  <si>
    <t>Pol82</t>
  </si>
  <si>
    <t>HDD pro provoz 24/7 a RAID kompatibilní, min. kapacita 2TB s 7.200ot/s, rozhraní SATA s přenosovou rychlosti 6Gb/s, formátu 3.5“ - Vždy dva ks (RAID1).</t>
  </si>
  <si>
    <t>-202567781</t>
  </si>
  <si>
    <t>Pol83</t>
  </si>
  <si>
    <t>Záložní zdroj napájení s výstupním výkonem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 Cena včetně dopravy, instalace.</t>
  </si>
  <si>
    <t>1245762432</t>
  </si>
  <si>
    <t>Pol84</t>
  </si>
  <si>
    <t>SW modul pro internetový přístup do databáze studijních materiálů, možnost vyplňování učitelem přiřazených samostatných nebo domácích úkolů mimo jazykovou laboratoř. Licence je platná pro databázi studentů do 499 osob. S garantovaným upgradem po dobu 5-ti let. Cena včetně dopravy, instalace, nastavení.</t>
  </si>
  <si>
    <t>557402133</t>
  </si>
  <si>
    <t>D10</t>
  </si>
  <si>
    <t>MONTÁŽ TECHNOLOGIÍ</t>
  </si>
  <si>
    <t>Pol85</t>
  </si>
  <si>
    <t>Instalace audio - video techniky (datový projektor, interaktivní tabule, pylonový pojezd, reproduktory)</t>
  </si>
  <si>
    <t>-1951697796</t>
  </si>
  <si>
    <t>Pol86</t>
  </si>
  <si>
    <t>Instalace kabeláže včetně konektorů (příprava a pokládka kabelového svazku). Konektory: audio, video, řízení, napájení)</t>
  </si>
  <si>
    <t>-359914931</t>
  </si>
  <si>
    <t>Pol87</t>
  </si>
  <si>
    <t>Instalace jazykové laboratoře, kompletní seřízení, testování systému</t>
  </si>
  <si>
    <t>-1609320884</t>
  </si>
  <si>
    <t>Pol88</t>
  </si>
  <si>
    <t>Programování a SW práce</t>
  </si>
  <si>
    <t>-820964143</t>
  </si>
  <si>
    <t>Pol89</t>
  </si>
  <si>
    <t>Rozvojové školení dle metodiky Robotel - začátečník 3 hod. on-line školení lektorem výrobce, v českém jazyce, doporučeno pro max. 6 účastníků vč. technické asistence</t>
  </si>
  <si>
    <t>-1631472079</t>
  </si>
  <si>
    <t>Pol90</t>
  </si>
  <si>
    <t>Rozvojové školení dle metodiky Robotel - opakování, dle externího požadavku 3 hod. on-line školení lektorem výrobce, v českém jazyce, doporučeno pro max. 6 účastníků vč. technické asistence</t>
  </si>
  <si>
    <t>1998151385</t>
  </si>
  <si>
    <t>D11</t>
  </si>
  <si>
    <t>PŘÍPRAVA INDUKČNÍCH SMYČEK</t>
  </si>
  <si>
    <t>Pol91</t>
  </si>
  <si>
    <t>Kabel 3x1mm2, D+M</t>
  </si>
  <si>
    <t>2075186119</t>
  </si>
  <si>
    <t>-281333846</t>
  </si>
  <si>
    <t>-1719164272</t>
  </si>
  <si>
    <t>-596141778</t>
  </si>
  <si>
    <t>-1905124051</t>
  </si>
  <si>
    <t>Pol92</t>
  </si>
  <si>
    <t>-542409174</t>
  </si>
  <si>
    <t>Pol93</t>
  </si>
  <si>
    <t>-1408297486</t>
  </si>
  <si>
    <t>D12</t>
  </si>
  <si>
    <t>Školní rozhlas</t>
  </si>
  <si>
    <t>Pol94</t>
  </si>
  <si>
    <t>Zesilovač 2x200W RMS, D+M</t>
  </si>
  <si>
    <t>-1600430563</t>
  </si>
  <si>
    <t>Pol95</t>
  </si>
  <si>
    <t>Reproduktor 100V/10W, 93dB, 100Hz-17kHz, D+M</t>
  </si>
  <si>
    <t>570700003</t>
  </si>
  <si>
    <t>Pol96</t>
  </si>
  <si>
    <t>Regulátor hlasitosti reproduktoru, D+M</t>
  </si>
  <si>
    <t>-2140303213</t>
  </si>
  <si>
    <t>-2036904906</t>
  </si>
  <si>
    <t>Pol97</t>
  </si>
  <si>
    <t>Kabel stíněný 2x1,5, D+M</t>
  </si>
  <si>
    <t>1388774926</t>
  </si>
  <si>
    <t>Pol98</t>
  </si>
  <si>
    <t>Kabel komunikační U/UTP, Cat5E, LSOH, připojení do sítě, D+M</t>
  </si>
  <si>
    <t>-1357082133</t>
  </si>
  <si>
    <t>418481115</t>
  </si>
  <si>
    <t>Pol99</t>
  </si>
  <si>
    <t>Napojení na stávající systém a servis</t>
  </si>
  <si>
    <t>h</t>
  </si>
  <si>
    <t>1986497637</t>
  </si>
  <si>
    <t>Pol100</t>
  </si>
  <si>
    <t>-1133465939</t>
  </si>
  <si>
    <t>378458703</t>
  </si>
  <si>
    <t>Pol101</t>
  </si>
  <si>
    <t>Spojovací a upevňovací materiál.</t>
  </si>
  <si>
    <t>-447865280</t>
  </si>
  <si>
    <t>Pol102</t>
  </si>
  <si>
    <t>1781245669</t>
  </si>
  <si>
    <t>Pol103</t>
  </si>
  <si>
    <t>659685368</t>
  </si>
  <si>
    <t>Pol104</t>
  </si>
  <si>
    <t>-812282894</t>
  </si>
  <si>
    <t>739287250</t>
  </si>
  <si>
    <t>Pol105</t>
  </si>
  <si>
    <t>-532711392</t>
  </si>
  <si>
    <t>857497516</t>
  </si>
  <si>
    <t>D13</t>
  </si>
  <si>
    <t>PZTS</t>
  </si>
  <si>
    <t>Pol106</t>
  </si>
  <si>
    <t>Deska ústředny, D+M</t>
  </si>
  <si>
    <t>-492844495</t>
  </si>
  <si>
    <t>Pol107</t>
  </si>
  <si>
    <t>Expandér 8 vstupů, D+M</t>
  </si>
  <si>
    <t>-1012416010</t>
  </si>
  <si>
    <t>Pol108</t>
  </si>
  <si>
    <t>PIR detektor, kompatibilní se stávajícím systémem, D+M</t>
  </si>
  <si>
    <t>-882822273</t>
  </si>
  <si>
    <t>Pol109</t>
  </si>
  <si>
    <t>Kabel napojení detektorů, 3x2x0.5, ohniodolný, LSZH, D+M</t>
  </si>
  <si>
    <t>1909461154</t>
  </si>
  <si>
    <t>Pol110</t>
  </si>
  <si>
    <t>Komunikační kabel sběrnice, F/UTP, LSZH, cat. 5E, D+M</t>
  </si>
  <si>
    <t>8068430</t>
  </si>
  <si>
    <t>654014058</t>
  </si>
  <si>
    <t>762707115</t>
  </si>
  <si>
    <t>-1794446602</t>
  </si>
  <si>
    <t>781931050</t>
  </si>
  <si>
    <t>878000039</t>
  </si>
  <si>
    <t>513463713</t>
  </si>
  <si>
    <t>677921216</t>
  </si>
  <si>
    <t>-633350816</t>
  </si>
  <si>
    <t>1663826269</t>
  </si>
  <si>
    <t>504716672</t>
  </si>
  <si>
    <t>-551981216</t>
  </si>
  <si>
    <t>07 - Vedlejší náklady</t>
  </si>
  <si>
    <t>VRN - Vedlejší rozpočtové náklady</t>
  </si>
  <si>
    <t>VRN</t>
  </si>
  <si>
    <t>Vedlejší rozpočtové náklady</t>
  </si>
  <si>
    <t>030001000</t>
  </si>
  <si>
    <t>Zařízení staveniště</t>
  </si>
  <si>
    <t>1024</t>
  </si>
  <si>
    <t>1454121551</t>
  </si>
  <si>
    <t xml:space="preserve">zahrnuje:  vybavení staveniště, připojení a spotřebu energií pro ZS, </t>
  </si>
  <si>
    <t>zabezpečení staveniště včetně oplocení a zrušení staveniště</t>
  </si>
  <si>
    <t>1,0</t>
  </si>
  <si>
    <t>070001000</t>
  </si>
  <si>
    <t>Provozní vlivy</t>
  </si>
  <si>
    <t>167520194</t>
  </si>
  <si>
    <t>013254000</t>
  </si>
  <si>
    <t>Dokumentace skutečného provedení stavby a doklady ke kolaudaci
obsahuje zejména:
1) Protokol o měření doby dozvuku, viz požadavky KHS.
2) Protokol o měření umělého osvětlení, viz požadavky KHS.
3) Dokumentace o provozu a údržbě osvětlovací soustavy, viz požadavky KHS.</t>
  </si>
  <si>
    <t>44659727</t>
  </si>
  <si>
    <t xml:space="preserve">Zpracování skutečného provedení stavby a geodetického zaměření realizované stavby </t>
  </si>
  <si>
    <t>vč.zpracování podkladů pro vklad novostavby do katastru nemovitostí</t>
  </si>
  <si>
    <t>032002000</t>
  </si>
  <si>
    <t>Dodávka vybavení stavby dle příslušných ČSN se zaměřením na požární ochranu objektu a bezpečnost práce (hasící přístroje, výstražné tabulky, lékárničky) vč.čištění tohoto značení po dobu realizace</t>
  </si>
  <si>
    <t>-1421559159</t>
  </si>
  <si>
    <t>034002000a</t>
  </si>
  <si>
    <t>Bezpečnostní opatření proti vniknutí cizích osob do budovy po celou dobu výstavby</t>
  </si>
  <si>
    <t>-1551899702</t>
  </si>
  <si>
    <t>034002000b</t>
  </si>
  <si>
    <t>Opatření k zajištění bezpečnosti účastníků realizace akce a veřejnosti (zejména zajištění staveniště, bezpečnostní tabulky) + návrhy provozních řádů příslušných zařízení zhotovitelem stavby</t>
  </si>
  <si>
    <t>-746139778</t>
  </si>
  <si>
    <t>technologický postup bude zahrnovat také kontroly</t>
  </si>
  <si>
    <t>Poznámka :</t>
  </si>
  <si>
    <t xml:space="preserve">Provozovatel objektu bude upozorněn na probíhající práce, bezpečnostní </t>
  </si>
  <si>
    <t>opatření, hlučnost a na zákaz jakýchkoliv svévolných zásahů do</t>
  </si>
  <si>
    <t>realizovaných úprav.</t>
  </si>
  <si>
    <t>045203000</t>
  </si>
  <si>
    <t>Kompletační činnost</t>
  </si>
  <si>
    <t>1190883314</t>
  </si>
  <si>
    <t>091003000b</t>
  </si>
  <si>
    <t>Ostatní náklady bez rozlišeníí - úklid dokončené stavby a uvedení jejího okolí do původního stavu</t>
  </si>
  <si>
    <t>-1070227799</t>
  </si>
  <si>
    <t>091003000c</t>
  </si>
  <si>
    <t>Ostatní náklady bez rozlišeníí - informační tabule s údaji o stavbě</t>
  </si>
  <si>
    <t>-117899912</t>
  </si>
  <si>
    <t>094103000</t>
  </si>
  <si>
    <t>Náklady na plánované vyklizení objektu</t>
  </si>
  <si>
    <t>-1773117180</t>
  </si>
  <si>
    <t xml:space="preserve">zhrnuje  : demontáž  stávajícího vybavení učeben (včetně zabudovaného), </t>
  </si>
  <si>
    <t>vyklizení všech stavbou dotčených prostor</t>
  </si>
  <si>
    <t xml:space="preserve"> - způsob uskladnění, popř. likvidace nutno </t>
  </si>
  <si>
    <t>konzultovat s uživatelem objektu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</si>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</sst>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9" fillId="0" borderId="28" xfId="0" applyFont="1" applyBorder="1" applyAlignment="1">
      <alignment horizontal="left" wrapText="1"/>
    </xf>
    <xf numFmtId="0" fontId="13"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1"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8" fillId="0" borderId="0" xfId="0" applyFont="1" applyBorder="1" applyAlignment="1">
      <alignment horizontal="center" vertical="center"/>
    </xf>
    <xf numFmtId="0" fontId="13"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1"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3"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28</v>
      </c>
      <c r="AO10" s="23"/>
      <c r="AP10" s="23"/>
      <c r="AQ10" s="23"/>
      <c r="AR10" s="21"/>
      <c r="BE10" s="32"/>
      <c r="BS10" s="18" t="s">
        <v>6</v>
      </c>
    </row>
    <row r="11" spans="2:71" s="1" customFormat="1" ht="18.45"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30</v>
      </c>
      <c r="AL11" s="23"/>
      <c r="AM11" s="23"/>
      <c r="AN11" s="28" t="s">
        <v>28</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30</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28</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30</v>
      </c>
      <c r="AL17" s="23"/>
      <c r="AM17" s="23"/>
      <c r="AN17" s="28" t="s">
        <v>28</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28</v>
      </c>
      <c r="AO19" s="23"/>
      <c r="AP19" s="23"/>
      <c r="AQ19" s="23"/>
      <c r="AR19" s="21"/>
      <c r="BE19" s="32"/>
      <c r="BS19" s="18" t="s">
        <v>6</v>
      </c>
    </row>
    <row r="20" spans="2:71" s="1" customFormat="1" ht="18.45"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30</v>
      </c>
      <c r="AL20" s="23"/>
      <c r="AM20" s="23"/>
      <c r="AN20" s="28" t="s">
        <v>28</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39</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41</v>
      </c>
      <c r="M28" s="46"/>
      <c r="N28" s="46"/>
      <c r="O28" s="46"/>
      <c r="P28" s="46"/>
      <c r="Q28" s="41"/>
      <c r="R28" s="41"/>
      <c r="S28" s="41"/>
      <c r="T28" s="41"/>
      <c r="U28" s="41"/>
      <c r="V28" s="41"/>
      <c r="W28" s="46" t="s">
        <v>42</v>
      </c>
      <c r="X28" s="46"/>
      <c r="Y28" s="46"/>
      <c r="Z28" s="46"/>
      <c r="AA28" s="46"/>
      <c r="AB28" s="46"/>
      <c r="AC28" s="46"/>
      <c r="AD28" s="46"/>
      <c r="AE28" s="46"/>
      <c r="AF28" s="41"/>
      <c r="AG28" s="41"/>
      <c r="AH28" s="41"/>
      <c r="AI28" s="41"/>
      <c r="AJ28" s="41"/>
      <c r="AK28" s="46" t="s">
        <v>43</v>
      </c>
      <c r="AL28" s="46"/>
      <c r="AM28" s="46"/>
      <c r="AN28" s="46"/>
      <c r="AO28" s="46"/>
      <c r="AP28" s="41"/>
      <c r="AQ28" s="41"/>
      <c r="AR28" s="45"/>
      <c r="BE28" s="32"/>
    </row>
    <row r="29" spans="1:57" s="3" customFormat="1" ht="14.4" customHeight="1">
      <c r="A29" s="3"/>
      <c r="B29" s="47"/>
      <c r="C29" s="48"/>
      <c r="D29" s="33" t="s">
        <v>44</v>
      </c>
      <c r="E29" s="48"/>
      <c r="F29" s="33" t="s">
        <v>45</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46</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47</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48</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49</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50</v>
      </c>
      <c r="E35" s="55"/>
      <c r="F35" s="55"/>
      <c r="G35" s="55"/>
      <c r="H35" s="55"/>
      <c r="I35" s="55"/>
      <c r="J35" s="55"/>
      <c r="K35" s="55"/>
      <c r="L35" s="55"/>
      <c r="M35" s="55"/>
      <c r="N35" s="55"/>
      <c r="O35" s="55"/>
      <c r="P35" s="55"/>
      <c r="Q35" s="55"/>
      <c r="R35" s="55"/>
      <c r="S35" s="55"/>
      <c r="T35" s="56" t="s">
        <v>51</v>
      </c>
      <c r="U35" s="55"/>
      <c r="V35" s="55"/>
      <c r="W35" s="55"/>
      <c r="X35" s="57" t="s">
        <v>52</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53</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TV19-0061A</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  Modernizace infrastruktury základních škol v Litvínově – škola Ruská 2059</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19. 3. 2021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26</v>
      </c>
      <c r="D49" s="41"/>
      <c r="E49" s="41"/>
      <c r="F49" s="41"/>
      <c r="G49" s="41"/>
      <c r="H49" s="41"/>
      <c r="I49" s="41"/>
      <c r="J49" s="41"/>
      <c r="K49" s="41"/>
      <c r="L49" s="65" t="str">
        <f>IF(E11="","",E11)</f>
        <v>Město Litvínov</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DPT projekty, Ostrov</v>
      </c>
      <c r="AN49" s="65"/>
      <c r="AO49" s="65"/>
      <c r="AP49" s="65"/>
      <c r="AQ49" s="41"/>
      <c r="AR49" s="45"/>
      <c r="AS49" s="75" t="s">
        <v>54</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36</v>
      </c>
      <c r="AJ50" s="41"/>
      <c r="AK50" s="41"/>
      <c r="AL50" s="41"/>
      <c r="AM50" s="74" t="str">
        <f>IF(E20="","",E20)</f>
        <v>Tomanová Ing.</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55</v>
      </c>
      <c r="D52" s="88"/>
      <c r="E52" s="88"/>
      <c r="F52" s="88"/>
      <c r="G52" s="88"/>
      <c r="H52" s="89"/>
      <c r="I52" s="90" t="s">
        <v>56</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57</v>
      </c>
      <c r="AH52" s="88"/>
      <c r="AI52" s="88"/>
      <c r="AJ52" s="88"/>
      <c r="AK52" s="88"/>
      <c r="AL52" s="88"/>
      <c r="AM52" s="88"/>
      <c r="AN52" s="90" t="s">
        <v>58</v>
      </c>
      <c r="AO52" s="88"/>
      <c r="AP52" s="88"/>
      <c r="AQ52" s="92" t="s">
        <v>59</v>
      </c>
      <c r="AR52" s="45"/>
      <c r="AS52" s="93" t="s">
        <v>60</v>
      </c>
      <c r="AT52" s="94" t="s">
        <v>61</v>
      </c>
      <c r="AU52" s="94" t="s">
        <v>62</v>
      </c>
      <c r="AV52" s="94" t="s">
        <v>63</v>
      </c>
      <c r="AW52" s="94" t="s">
        <v>64</v>
      </c>
      <c r="AX52" s="94" t="s">
        <v>65</v>
      </c>
      <c r="AY52" s="94" t="s">
        <v>66</v>
      </c>
      <c r="AZ52" s="94" t="s">
        <v>67</v>
      </c>
      <c r="BA52" s="94" t="s">
        <v>68</v>
      </c>
      <c r="BB52" s="94" t="s">
        <v>69</v>
      </c>
      <c r="BC52" s="94" t="s">
        <v>70</v>
      </c>
      <c r="BD52" s="95" t="s">
        <v>71</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72</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ROUND(SUM(AG55:AG60),2)</f>
        <v>0</v>
      </c>
      <c r="AH54" s="102"/>
      <c r="AI54" s="102"/>
      <c r="AJ54" s="102"/>
      <c r="AK54" s="102"/>
      <c r="AL54" s="102"/>
      <c r="AM54" s="102"/>
      <c r="AN54" s="103">
        <f>SUM(AG54,AT54)</f>
        <v>0</v>
      </c>
      <c r="AO54" s="103"/>
      <c r="AP54" s="103"/>
      <c r="AQ54" s="104" t="s">
        <v>28</v>
      </c>
      <c r="AR54" s="105"/>
      <c r="AS54" s="106">
        <f>ROUND(SUM(AS55:AS60),2)</f>
        <v>0</v>
      </c>
      <c r="AT54" s="107">
        <f>ROUND(SUM(AV54:AW54),2)</f>
        <v>0</v>
      </c>
      <c r="AU54" s="108">
        <f>ROUND(SUM(AU55:AU60),5)</f>
        <v>0</v>
      </c>
      <c r="AV54" s="107">
        <f>ROUND(AZ54*L29,2)</f>
        <v>0</v>
      </c>
      <c r="AW54" s="107">
        <f>ROUND(BA54*L30,2)</f>
        <v>0</v>
      </c>
      <c r="AX54" s="107">
        <f>ROUND(BB54*L29,2)</f>
        <v>0</v>
      </c>
      <c r="AY54" s="107">
        <f>ROUND(BC54*L30,2)</f>
        <v>0</v>
      </c>
      <c r="AZ54" s="107">
        <f>ROUND(SUM(AZ55:AZ60),2)</f>
        <v>0</v>
      </c>
      <c r="BA54" s="107">
        <f>ROUND(SUM(BA55:BA60),2)</f>
        <v>0</v>
      </c>
      <c r="BB54" s="107">
        <f>ROUND(SUM(BB55:BB60),2)</f>
        <v>0</v>
      </c>
      <c r="BC54" s="107">
        <f>ROUND(SUM(BC55:BC60),2)</f>
        <v>0</v>
      </c>
      <c r="BD54" s="109">
        <f>ROUND(SUM(BD55:BD60),2)</f>
        <v>0</v>
      </c>
      <c r="BE54" s="6"/>
      <c r="BS54" s="110" t="s">
        <v>73</v>
      </c>
      <c r="BT54" s="110" t="s">
        <v>74</v>
      </c>
      <c r="BU54" s="111" t="s">
        <v>75</v>
      </c>
      <c r="BV54" s="110" t="s">
        <v>76</v>
      </c>
      <c r="BW54" s="110" t="s">
        <v>5</v>
      </c>
      <c r="BX54" s="110" t="s">
        <v>77</v>
      </c>
      <c r="CL54" s="110" t="s">
        <v>19</v>
      </c>
    </row>
    <row r="55" spans="1:91" s="7" customFormat="1" ht="16.5" customHeight="1">
      <c r="A55" s="112" t="s">
        <v>78</v>
      </c>
      <c r="B55" s="113"/>
      <c r="C55" s="114"/>
      <c r="D55" s="115" t="s">
        <v>79</v>
      </c>
      <c r="E55" s="115"/>
      <c r="F55" s="115"/>
      <c r="G55" s="115"/>
      <c r="H55" s="115"/>
      <c r="I55" s="116"/>
      <c r="J55" s="115" t="s">
        <v>80</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Stavebně konstrukční...'!J30</f>
        <v>0</v>
      </c>
      <c r="AH55" s="116"/>
      <c r="AI55" s="116"/>
      <c r="AJ55" s="116"/>
      <c r="AK55" s="116"/>
      <c r="AL55" s="116"/>
      <c r="AM55" s="116"/>
      <c r="AN55" s="117">
        <f>SUM(AG55,AT55)</f>
        <v>0</v>
      </c>
      <c r="AO55" s="116"/>
      <c r="AP55" s="116"/>
      <c r="AQ55" s="118" t="s">
        <v>81</v>
      </c>
      <c r="AR55" s="119"/>
      <c r="AS55" s="120">
        <v>0</v>
      </c>
      <c r="AT55" s="121">
        <f>ROUND(SUM(AV55:AW55),2)</f>
        <v>0</v>
      </c>
      <c r="AU55" s="122">
        <f>'01 - Stavebně konstrukční...'!P104</f>
        <v>0</v>
      </c>
      <c r="AV55" s="121">
        <f>'01 - Stavebně konstrukční...'!J33</f>
        <v>0</v>
      </c>
      <c r="AW55" s="121">
        <f>'01 - Stavebně konstrukční...'!J34</f>
        <v>0</v>
      </c>
      <c r="AX55" s="121">
        <f>'01 - Stavebně konstrukční...'!J35</f>
        <v>0</v>
      </c>
      <c r="AY55" s="121">
        <f>'01 - Stavebně konstrukční...'!J36</f>
        <v>0</v>
      </c>
      <c r="AZ55" s="121">
        <f>'01 - Stavebně konstrukční...'!F33</f>
        <v>0</v>
      </c>
      <c r="BA55" s="121">
        <f>'01 - Stavebně konstrukční...'!F34</f>
        <v>0</v>
      </c>
      <c r="BB55" s="121">
        <f>'01 - Stavebně konstrukční...'!F35</f>
        <v>0</v>
      </c>
      <c r="BC55" s="121">
        <f>'01 - Stavebně konstrukční...'!F36</f>
        <v>0</v>
      </c>
      <c r="BD55" s="123">
        <f>'01 - Stavebně konstrukční...'!F37</f>
        <v>0</v>
      </c>
      <c r="BE55" s="7"/>
      <c r="BT55" s="124" t="s">
        <v>82</v>
      </c>
      <c r="BV55" s="124" t="s">
        <v>76</v>
      </c>
      <c r="BW55" s="124" t="s">
        <v>83</v>
      </c>
      <c r="BX55" s="124" t="s">
        <v>5</v>
      </c>
      <c r="CL55" s="124" t="s">
        <v>28</v>
      </c>
      <c r="CM55" s="124" t="s">
        <v>84</v>
      </c>
    </row>
    <row r="56" spans="1:91" s="7" customFormat="1" ht="16.5" customHeight="1">
      <c r="A56" s="112" t="s">
        <v>78</v>
      </c>
      <c r="B56" s="113"/>
      <c r="C56" s="114"/>
      <c r="D56" s="115" t="s">
        <v>85</v>
      </c>
      <c r="E56" s="115"/>
      <c r="F56" s="115"/>
      <c r="G56" s="115"/>
      <c r="H56" s="115"/>
      <c r="I56" s="116"/>
      <c r="J56" s="115" t="s">
        <v>86</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Vzduchotechnika'!J30</f>
        <v>0</v>
      </c>
      <c r="AH56" s="116"/>
      <c r="AI56" s="116"/>
      <c r="AJ56" s="116"/>
      <c r="AK56" s="116"/>
      <c r="AL56" s="116"/>
      <c r="AM56" s="116"/>
      <c r="AN56" s="117">
        <f>SUM(AG56,AT56)</f>
        <v>0</v>
      </c>
      <c r="AO56" s="116"/>
      <c r="AP56" s="116"/>
      <c r="AQ56" s="118" t="s">
        <v>81</v>
      </c>
      <c r="AR56" s="119"/>
      <c r="AS56" s="120">
        <v>0</v>
      </c>
      <c r="AT56" s="121">
        <f>ROUND(SUM(AV56:AW56),2)</f>
        <v>0</v>
      </c>
      <c r="AU56" s="122">
        <f>'02 - Vzduchotechnika'!P84</f>
        <v>0</v>
      </c>
      <c r="AV56" s="121">
        <f>'02 - Vzduchotechnika'!J33</f>
        <v>0</v>
      </c>
      <c r="AW56" s="121">
        <f>'02 - Vzduchotechnika'!J34</f>
        <v>0</v>
      </c>
      <c r="AX56" s="121">
        <f>'02 - Vzduchotechnika'!J35</f>
        <v>0</v>
      </c>
      <c r="AY56" s="121">
        <f>'02 - Vzduchotechnika'!J36</f>
        <v>0</v>
      </c>
      <c r="AZ56" s="121">
        <f>'02 - Vzduchotechnika'!F33</f>
        <v>0</v>
      </c>
      <c r="BA56" s="121">
        <f>'02 - Vzduchotechnika'!F34</f>
        <v>0</v>
      </c>
      <c r="BB56" s="121">
        <f>'02 - Vzduchotechnika'!F35</f>
        <v>0</v>
      </c>
      <c r="BC56" s="121">
        <f>'02 - Vzduchotechnika'!F36</f>
        <v>0</v>
      </c>
      <c r="BD56" s="123">
        <f>'02 - Vzduchotechnika'!F37</f>
        <v>0</v>
      </c>
      <c r="BE56" s="7"/>
      <c r="BT56" s="124" t="s">
        <v>82</v>
      </c>
      <c r="BV56" s="124" t="s">
        <v>76</v>
      </c>
      <c r="BW56" s="124" t="s">
        <v>87</v>
      </c>
      <c r="BX56" s="124" t="s">
        <v>5</v>
      </c>
      <c r="CL56" s="124" t="s">
        <v>28</v>
      </c>
      <c r="CM56" s="124" t="s">
        <v>84</v>
      </c>
    </row>
    <row r="57" spans="1:91" s="7" customFormat="1" ht="16.5" customHeight="1">
      <c r="A57" s="112" t="s">
        <v>78</v>
      </c>
      <c r="B57" s="113"/>
      <c r="C57" s="114"/>
      <c r="D57" s="115" t="s">
        <v>88</v>
      </c>
      <c r="E57" s="115"/>
      <c r="F57" s="115"/>
      <c r="G57" s="115"/>
      <c r="H57" s="115"/>
      <c r="I57" s="116"/>
      <c r="J57" s="115" t="s">
        <v>89</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Zdravotní instalace'!J30</f>
        <v>0</v>
      </c>
      <c r="AH57" s="116"/>
      <c r="AI57" s="116"/>
      <c r="AJ57" s="116"/>
      <c r="AK57" s="116"/>
      <c r="AL57" s="116"/>
      <c r="AM57" s="116"/>
      <c r="AN57" s="117">
        <f>SUM(AG57,AT57)</f>
        <v>0</v>
      </c>
      <c r="AO57" s="116"/>
      <c r="AP57" s="116"/>
      <c r="AQ57" s="118" t="s">
        <v>81</v>
      </c>
      <c r="AR57" s="119"/>
      <c r="AS57" s="120">
        <v>0</v>
      </c>
      <c r="AT57" s="121">
        <f>ROUND(SUM(AV57:AW57),2)</f>
        <v>0</v>
      </c>
      <c r="AU57" s="122">
        <f>'03 - Zdravotní instalace'!P90</f>
        <v>0</v>
      </c>
      <c r="AV57" s="121">
        <f>'03 - Zdravotní instalace'!J33</f>
        <v>0</v>
      </c>
      <c r="AW57" s="121">
        <f>'03 - Zdravotní instalace'!J34</f>
        <v>0</v>
      </c>
      <c r="AX57" s="121">
        <f>'03 - Zdravotní instalace'!J35</f>
        <v>0</v>
      </c>
      <c r="AY57" s="121">
        <f>'03 - Zdravotní instalace'!J36</f>
        <v>0</v>
      </c>
      <c r="AZ57" s="121">
        <f>'03 - Zdravotní instalace'!F33</f>
        <v>0</v>
      </c>
      <c r="BA57" s="121">
        <f>'03 - Zdravotní instalace'!F34</f>
        <v>0</v>
      </c>
      <c r="BB57" s="121">
        <f>'03 - Zdravotní instalace'!F35</f>
        <v>0</v>
      </c>
      <c r="BC57" s="121">
        <f>'03 - Zdravotní instalace'!F36</f>
        <v>0</v>
      </c>
      <c r="BD57" s="123">
        <f>'03 - Zdravotní instalace'!F37</f>
        <v>0</v>
      </c>
      <c r="BE57" s="7"/>
      <c r="BT57" s="124" t="s">
        <v>82</v>
      </c>
      <c r="BV57" s="124" t="s">
        <v>76</v>
      </c>
      <c r="BW57" s="124" t="s">
        <v>90</v>
      </c>
      <c r="BX57" s="124" t="s">
        <v>5</v>
      </c>
      <c r="CL57" s="124" t="s">
        <v>28</v>
      </c>
      <c r="CM57" s="124" t="s">
        <v>84</v>
      </c>
    </row>
    <row r="58" spans="1:91" s="7" customFormat="1" ht="16.5" customHeight="1">
      <c r="A58" s="112" t="s">
        <v>78</v>
      </c>
      <c r="B58" s="113"/>
      <c r="C58" s="114"/>
      <c r="D58" s="115" t="s">
        <v>91</v>
      </c>
      <c r="E58" s="115"/>
      <c r="F58" s="115"/>
      <c r="G58" s="115"/>
      <c r="H58" s="115"/>
      <c r="I58" s="116"/>
      <c r="J58" s="115" t="s">
        <v>92</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'04 - Silnoproud'!J30</f>
        <v>0</v>
      </c>
      <c r="AH58" s="116"/>
      <c r="AI58" s="116"/>
      <c r="AJ58" s="116"/>
      <c r="AK58" s="116"/>
      <c r="AL58" s="116"/>
      <c r="AM58" s="116"/>
      <c r="AN58" s="117">
        <f>SUM(AG58,AT58)</f>
        <v>0</v>
      </c>
      <c r="AO58" s="116"/>
      <c r="AP58" s="116"/>
      <c r="AQ58" s="118" t="s">
        <v>81</v>
      </c>
      <c r="AR58" s="119"/>
      <c r="AS58" s="120">
        <v>0</v>
      </c>
      <c r="AT58" s="121">
        <f>ROUND(SUM(AV58:AW58),2)</f>
        <v>0</v>
      </c>
      <c r="AU58" s="122">
        <f>'04 - Silnoproud'!P93</f>
        <v>0</v>
      </c>
      <c r="AV58" s="121">
        <f>'04 - Silnoproud'!J33</f>
        <v>0</v>
      </c>
      <c r="AW58" s="121">
        <f>'04 - Silnoproud'!J34</f>
        <v>0</v>
      </c>
      <c r="AX58" s="121">
        <f>'04 - Silnoproud'!J35</f>
        <v>0</v>
      </c>
      <c r="AY58" s="121">
        <f>'04 - Silnoproud'!J36</f>
        <v>0</v>
      </c>
      <c r="AZ58" s="121">
        <f>'04 - Silnoproud'!F33</f>
        <v>0</v>
      </c>
      <c r="BA58" s="121">
        <f>'04 - Silnoproud'!F34</f>
        <v>0</v>
      </c>
      <c r="BB58" s="121">
        <f>'04 - Silnoproud'!F35</f>
        <v>0</v>
      </c>
      <c r="BC58" s="121">
        <f>'04 - Silnoproud'!F36</f>
        <v>0</v>
      </c>
      <c r="BD58" s="123">
        <f>'04 - Silnoproud'!F37</f>
        <v>0</v>
      </c>
      <c r="BE58" s="7"/>
      <c r="BT58" s="124" t="s">
        <v>82</v>
      </c>
      <c r="BV58" s="124" t="s">
        <v>76</v>
      </c>
      <c r="BW58" s="124" t="s">
        <v>93</v>
      </c>
      <c r="BX58" s="124" t="s">
        <v>5</v>
      </c>
      <c r="CL58" s="124" t="s">
        <v>28</v>
      </c>
      <c r="CM58" s="124" t="s">
        <v>84</v>
      </c>
    </row>
    <row r="59" spans="1:91" s="7" customFormat="1" ht="16.5" customHeight="1">
      <c r="A59" s="112" t="s">
        <v>78</v>
      </c>
      <c r="B59" s="113"/>
      <c r="C59" s="114"/>
      <c r="D59" s="115" t="s">
        <v>94</v>
      </c>
      <c r="E59" s="115"/>
      <c r="F59" s="115"/>
      <c r="G59" s="115"/>
      <c r="H59" s="115"/>
      <c r="I59" s="116"/>
      <c r="J59" s="115" t="s">
        <v>95</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'05 - Slaboproud'!J30</f>
        <v>0</v>
      </c>
      <c r="AH59" s="116"/>
      <c r="AI59" s="116"/>
      <c r="AJ59" s="116"/>
      <c r="AK59" s="116"/>
      <c r="AL59" s="116"/>
      <c r="AM59" s="116"/>
      <c r="AN59" s="117">
        <f>SUM(AG59,AT59)</f>
        <v>0</v>
      </c>
      <c r="AO59" s="116"/>
      <c r="AP59" s="116"/>
      <c r="AQ59" s="118" t="s">
        <v>81</v>
      </c>
      <c r="AR59" s="119"/>
      <c r="AS59" s="120">
        <v>0</v>
      </c>
      <c r="AT59" s="121">
        <f>ROUND(SUM(AV59:AW59),2)</f>
        <v>0</v>
      </c>
      <c r="AU59" s="122">
        <f>'05 - Slaboproud'!P106</f>
        <v>0</v>
      </c>
      <c r="AV59" s="121">
        <f>'05 - Slaboproud'!J33</f>
        <v>0</v>
      </c>
      <c r="AW59" s="121">
        <f>'05 - Slaboproud'!J34</f>
        <v>0</v>
      </c>
      <c r="AX59" s="121">
        <f>'05 - Slaboproud'!J35</f>
        <v>0</v>
      </c>
      <c r="AY59" s="121">
        <f>'05 - Slaboproud'!J36</f>
        <v>0</v>
      </c>
      <c r="AZ59" s="121">
        <f>'05 - Slaboproud'!F33</f>
        <v>0</v>
      </c>
      <c r="BA59" s="121">
        <f>'05 - Slaboproud'!F34</f>
        <v>0</v>
      </c>
      <c r="BB59" s="121">
        <f>'05 - Slaboproud'!F35</f>
        <v>0</v>
      </c>
      <c r="BC59" s="121">
        <f>'05 - Slaboproud'!F36</f>
        <v>0</v>
      </c>
      <c r="BD59" s="123">
        <f>'05 - Slaboproud'!F37</f>
        <v>0</v>
      </c>
      <c r="BE59" s="7"/>
      <c r="BT59" s="124" t="s">
        <v>82</v>
      </c>
      <c r="BV59" s="124" t="s">
        <v>76</v>
      </c>
      <c r="BW59" s="124" t="s">
        <v>96</v>
      </c>
      <c r="BX59" s="124" t="s">
        <v>5</v>
      </c>
      <c r="CL59" s="124" t="s">
        <v>28</v>
      </c>
      <c r="CM59" s="124" t="s">
        <v>84</v>
      </c>
    </row>
    <row r="60" spans="1:91" s="7" customFormat="1" ht="16.5" customHeight="1">
      <c r="A60" s="112" t="s">
        <v>78</v>
      </c>
      <c r="B60" s="113"/>
      <c r="C60" s="114"/>
      <c r="D60" s="115" t="s">
        <v>97</v>
      </c>
      <c r="E60" s="115"/>
      <c r="F60" s="115"/>
      <c r="G60" s="115"/>
      <c r="H60" s="115"/>
      <c r="I60" s="116"/>
      <c r="J60" s="115" t="s">
        <v>98</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'07 - Vedlejší náklady'!J30</f>
        <v>0</v>
      </c>
      <c r="AH60" s="116"/>
      <c r="AI60" s="116"/>
      <c r="AJ60" s="116"/>
      <c r="AK60" s="116"/>
      <c r="AL60" s="116"/>
      <c r="AM60" s="116"/>
      <c r="AN60" s="117">
        <f>SUM(AG60,AT60)</f>
        <v>0</v>
      </c>
      <c r="AO60" s="116"/>
      <c r="AP60" s="116"/>
      <c r="AQ60" s="118" t="s">
        <v>81</v>
      </c>
      <c r="AR60" s="119"/>
      <c r="AS60" s="125">
        <v>0</v>
      </c>
      <c r="AT60" s="126">
        <f>ROUND(SUM(AV60:AW60),2)</f>
        <v>0</v>
      </c>
      <c r="AU60" s="127">
        <f>'07 - Vedlejší náklady'!P80</f>
        <v>0</v>
      </c>
      <c r="AV60" s="126">
        <f>'07 - Vedlejší náklady'!J33</f>
        <v>0</v>
      </c>
      <c r="AW60" s="126">
        <f>'07 - Vedlejší náklady'!J34</f>
        <v>0</v>
      </c>
      <c r="AX60" s="126">
        <f>'07 - Vedlejší náklady'!J35</f>
        <v>0</v>
      </c>
      <c r="AY60" s="126">
        <f>'07 - Vedlejší náklady'!J36</f>
        <v>0</v>
      </c>
      <c r="AZ60" s="126">
        <f>'07 - Vedlejší náklady'!F33</f>
        <v>0</v>
      </c>
      <c r="BA60" s="126">
        <f>'07 - Vedlejší náklady'!F34</f>
        <v>0</v>
      </c>
      <c r="BB60" s="126">
        <f>'07 - Vedlejší náklady'!F35</f>
        <v>0</v>
      </c>
      <c r="BC60" s="126">
        <f>'07 - Vedlejší náklady'!F36</f>
        <v>0</v>
      </c>
      <c r="BD60" s="128">
        <f>'07 - Vedlejší náklady'!F37</f>
        <v>0</v>
      </c>
      <c r="BE60" s="7"/>
      <c r="BT60" s="124" t="s">
        <v>82</v>
      </c>
      <c r="BV60" s="124" t="s">
        <v>76</v>
      </c>
      <c r="BW60" s="124" t="s">
        <v>99</v>
      </c>
      <c r="BX60" s="124" t="s">
        <v>5</v>
      </c>
      <c r="CL60" s="124" t="s">
        <v>28</v>
      </c>
      <c r="CM60" s="124" t="s">
        <v>84</v>
      </c>
    </row>
    <row r="61" spans="1:57" s="2" customFormat="1" ht="30" customHeight="1">
      <c r="A61" s="39"/>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5"/>
      <c r="AS61" s="39"/>
      <c r="AT61" s="39"/>
      <c r="AU61" s="39"/>
      <c r="AV61" s="39"/>
      <c r="AW61" s="39"/>
      <c r="AX61" s="39"/>
      <c r="AY61" s="39"/>
      <c r="AZ61" s="39"/>
      <c r="BA61" s="39"/>
      <c r="BB61" s="39"/>
      <c r="BC61" s="39"/>
      <c r="BD61" s="39"/>
      <c r="BE61" s="39"/>
    </row>
    <row r="62" spans="1:57" s="2" customFormat="1" ht="6.95" customHeight="1">
      <c r="A62" s="39"/>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45"/>
      <c r="AS62" s="39"/>
      <c r="AT62" s="39"/>
      <c r="AU62" s="39"/>
      <c r="AV62" s="39"/>
      <c r="AW62" s="39"/>
      <c r="AX62" s="39"/>
      <c r="AY62" s="39"/>
      <c r="AZ62" s="39"/>
      <c r="BA62" s="39"/>
      <c r="BB62" s="39"/>
      <c r="BC62" s="39"/>
      <c r="BD62" s="39"/>
      <c r="BE62" s="39"/>
    </row>
  </sheetData>
  <sheetProtection password="CC35"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Stavebně konstrukční...'!C2" display="/"/>
    <hyperlink ref="A56" location="'02 - Vzduchotechnika'!C2" display="/"/>
    <hyperlink ref="A57" location="'03 - Zdravotní instalace'!C2" display="/"/>
    <hyperlink ref="A58" location="'04 - Silnoproud'!C2" display="/"/>
    <hyperlink ref="A59" location="'05 - Slaboproud'!C2" display="/"/>
    <hyperlink ref="A60" location="'07 - Vedlejší náklad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7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83</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29</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103</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28</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ROUND(J104,2)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ROUND((SUM(BE104:BE786)),2)</f>
        <v>0</v>
      </c>
      <c r="G33" s="39"/>
      <c r="H33" s="39"/>
      <c r="I33" s="149">
        <v>0.21</v>
      </c>
      <c r="J33" s="148">
        <f>ROUND(((SUM(BE104:BE786))*I33),2)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ROUND((SUM(BF104:BF786)),2)</f>
        <v>0</v>
      </c>
      <c r="G34" s="39"/>
      <c r="H34" s="39"/>
      <c r="I34" s="149">
        <v>0.15</v>
      </c>
      <c r="J34" s="148">
        <f>ROUND(((SUM(BF104:BF786))*I34),2)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ROUND((SUM(BG104:BG786)),2)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ROUND((SUM(BH104:BH786)),2)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ROUND((SUM(BI104:BI786)),2)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01 - Stavebně konstrukční část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Město Litvínov</v>
      </c>
      <c r="G54" s="41"/>
      <c r="H54" s="41"/>
      <c r="I54" s="33" t="s">
        <v>33</v>
      </c>
      <c r="J54" s="37" t="str">
        <f>E21</f>
        <v>BPO s.r.o.Ostrov</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J104</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108</v>
      </c>
      <c r="E60" s="169"/>
      <c r="F60" s="169"/>
      <c r="G60" s="169"/>
      <c r="H60" s="169"/>
      <c r="I60" s="169"/>
      <c r="J60" s="170">
        <f>J105</f>
        <v>0</v>
      </c>
      <c r="K60" s="167"/>
      <c r="L60" s="171"/>
      <c r="S60" s="9"/>
      <c r="T60" s="9"/>
      <c r="U60" s="9"/>
      <c r="V60" s="9"/>
      <c r="W60" s="9"/>
      <c r="X60" s="9"/>
      <c r="Y60" s="9"/>
      <c r="Z60" s="9"/>
      <c r="AA60" s="9"/>
      <c r="AB60" s="9"/>
      <c r="AC60" s="9"/>
      <c r="AD60" s="9"/>
      <c r="AE60" s="9"/>
    </row>
    <row r="61" spans="1:31" s="10" customFormat="1" ht="19.9" customHeight="1">
      <c r="A61" s="10"/>
      <c r="B61" s="172"/>
      <c r="C61" s="173"/>
      <c r="D61" s="174" t="s">
        <v>109</v>
      </c>
      <c r="E61" s="175"/>
      <c r="F61" s="175"/>
      <c r="G61" s="175"/>
      <c r="H61" s="175"/>
      <c r="I61" s="175"/>
      <c r="J61" s="176">
        <f>J106</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110</v>
      </c>
      <c r="E62" s="175"/>
      <c r="F62" s="175"/>
      <c r="G62" s="175"/>
      <c r="H62" s="175"/>
      <c r="I62" s="175"/>
      <c r="J62" s="176">
        <f>J130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111</v>
      </c>
      <c r="E63" s="175"/>
      <c r="F63" s="175"/>
      <c r="G63" s="175"/>
      <c r="H63" s="175"/>
      <c r="I63" s="175"/>
      <c r="J63" s="176">
        <f>J133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112</v>
      </c>
      <c r="E64" s="175"/>
      <c r="F64" s="175"/>
      <c r="G64" s="175"/>
      <c r="H64" s="175"/>
      <c r="I64" s="175"/>
      <c r="J64" s="176">
        <f>J228</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113</v>
      </c>
      <c r="E65" s="175"/>
      <c r="F65" s="175"/>
      <c r="G65" s="175"/>
      <c r="H65" s="175"/>
      <c r="I65" s="175"/>
      <c r="J65" s="176">
        <f>J244</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114</v>
      </c>
      <c r="E66" s="175"/>
      <c r="F66" s="175"/>
      <c r="G66" s="175"/>
      <c r="H66" s="175"/>
      <c r="I66" s="175"/>
      <c r="J66" s="176">
        <f>J249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115</v>
      </c>
      <c r="E67" s="175"/>
      <c r="F67" s="175"/>
      <c r="G67" s="175"/>
      <c r="H67" s="175"/>
      <c r="I67" s="175"/>
      <c r="J67" s="176">
        <f>J283</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116</v>
      </c>
      <c r="E68" s="175"/>
      <c r="F68" s="175"/>
      <c r="G68" s="175"/>
      <c r="H68" s="175"/>
      <c r="I68" s="175"/>
      <c r="J68" s="176">
        <f>J313</f>
        <v>0</v>
      </c>
      <c r="K68" s="173"/>
      <c r="L68" s="177"/>
      <c r="S68" s="10"/>
      <c r="T68" s="10"/>
      <c r="U68" s="10"/>
      <c r="V68" s="10"/>
      <c r="W68" s="10"/>
      <c r="X68" s="10"/>
      <c r="Y68" s="10"/>
      <c r="Z68" s="10"/>
      <c r="AA68" s="10"/>
      <c r="AB68" s="10"/>
      <c r="AC68" s="10"/>
      <c r="AD68" s="10"/>
      <c r="AE68" s="10"/>
    </row>
    <row r="69" spans="1:31" s="9" customFormat="1" ht="24.95" customHeight="1">
      <c r="A69" s="9"/>
      <c r="B69" s="166"/>
      <c r="C69" s="167"/>
      <c r="D69" s="168" t="s">
        <v>117</v>
      </c>
      <c r="E69" s="169"/>
      <c r="F69" s="169"/>
      <c r="G69" s="169"/>
      <c r="H69" s="169"/>
      <c r="I69" s="169"/>
      <c r="J69" s="170">
        <f>J320</f>
        <v>0</v>
      </c>
      <c r="K69" s="167"/>
      <c r="L69" s="171"/>
      <c r="S69" s="9"/>
      <c r="T69" s="9"/>
      <c r="U69" s="9"/>
      <c r="V69" s="9"/>
      <c r="W69" s="9"/>
      <c r="X69" s="9"/>
      <c r="Y69" s="9"/>
      <c r="Z69" s="9"/>
      <c r="AA69" s="9"/>
      <c r="AB69" s="9"/>
      <c r="AC69" s="9"/>
      <c r="AD69" s="9"/>
      <c r="AE69" s="9"/>
    </row>
    <row r="70" spans="1:31" s="10" customFormat="1" ht="19.9" customHeight="1">
      <c r="A70" s="10"/>
      <c r="B70" s="172"/>
      <c r="C70" s="173"/>
      <c r="D70" s="174" t="s">
        <v>118</v>
      </c>
      <c r="E70" s="175"/>
      <c r="F70" s="175"/>
      <c r="G70" s="175"/>
      <c r="H70" s="175"/>
      <c r="I70" s="175"/>
      <c r="J70" s="176">
        <f>J321</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119</v>
      </c>
      <c r="E71" s="175"/>
      <c r="F71" s="175"/>
      <c r="G71" s="175"/>
      <c r="H71" s="175"/>
      <c r="I71" s="175"/>
      <c r="J71" s="176">
        <f>J330</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120</v>
      </c>
      <c r="E72" s="175"/>
      <c r="F72" s="175"/>
      <c r="G72" s="175"/>
      <c r="H72" s="175"/>
      <c r="I72" s="175"/>
      <c r="J72" s="176">
        <f>J336</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121</v>
      </c>
      <c r="E73" s="175"/>
      <c r="F73" s="175"/>
      <c r="G73" s="175"/>
      <c r="H73" s="175"/>
      <c r="I73" s="175"/>
      <c r="J73" s="176">
        <f>J353</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122</v>
      </c>
      <c r="E74" s="175"/>
      <c r="F74" s="175"/>
      <c r="G74" s="175"/>
      <c r="H74" s="175"/>
      <c r="I74" s="175"/>
      <c r="J74" s="176">
        <f>J355</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123</v>
      </c>
      <c r="E75" s="175"/>
      <c r="F75" s="175"/>
      <c r="G75" s="175"/>
      <c r="H75" s="175"/>
      <c r="I75" s="175"/>
      <c r="J75" s="176">
        <f>J389</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124</v>
      </c>
      <c r="E76" s="175"/>
      <c r="F76" s="175"/>
      <c r="G76" s="175"/>
      <c r="H76" s="175"/>
      <c r="I76" s="175"/>
      <c r="J76" s="176">
        <f>J472</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125</v>
      </c>
      <c r="E77" s="175"/>
      <c r="F77" s="175"/>
      <c r="G77" s="175"/>
      <c r="H77" s="175"/>
      <c r="I77" s="175"/>
      <c r="J77" s="176">
        <f>J480</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126</v>
      </c>
      <c r="E78" s="175"/>
      <c r="F78" s="175"/>
      <c r="G78" s="175"/>
      <c r="H78" s="175"/>
      <c r="I78" s="175"/>
      <c r="J78" s="176">
        <f>J482</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127</v>
      </c>
      <c r="E79" s="175"/>
      <c r="F79" s="175"/>
      <c r="G79" s="175"/>
      <c r="H79" s="175"/>
      <c r="I79" s="175"/>
      <c r="J79" s="176">
        <f>J507</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128</v>
      </c>
      <c r="E80" s="175"/>
      <c r="F80" s="175"/>
      <c r="G80" s="175"/>
      <c r="H80" s="175"/>
      <c r="I80" s="175"/>
      <c r="J80" s="176">
        <f>J577</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129</v>
      </c>
      <c r="E81" s="175"/>
      <c r="F81" s="175"/>
      <c r="G81" s="175"/>
      <c r="H81" s="175"/>
      <c r="I81" s="175"/>
      <c r="J81" s="176">
        <f>J609</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130</v>
      </c>
      <c r="E82" s="175"/>
      <c r="F82" s="175"/>
      <c r="G82" s="175"/>
      <c r="H82" s="175"/>
      <c r="I82" s="175"/>
      <c r="J82" s="176">
        <f>J665</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131</v>
      </c>
      <c r="E83" s="175"/>
      <c r="F83" s="175"/>
      <c r="G83" s="175"/>
      <c r="H83" s="175"/>
      <c r="I83" s="175"/>
      <c r="J83" s="176">
        <f>J726</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132</v>
      </c>
      <c r="E84" s="175"/>
      <c r="F84" s="175"/>
      <c r="G84" s="175"/>
      <c r="H84" s="175"/>
      <c r="I84" s="175"/>
      <c r="J84" s="176">
        <f>J731</f>
        <v>0</v>
      </c>
      <c r="K84" s="173"/>
      <c r="L84" s="177"/>
      <c r="S84" s="10"/>
      <c r="T84" s="10"/>
      <c r="U84" s="10"/>
      <c r="V84" s="10"/>
      <c r="W84" s="10"/>
      <c r="X84" s="10"/>
      <c r="Y84" s="10"/>
      <c r="Z84" s="10"/>
      <c r="AA84" s="10"/>
      <c r="AB84" s="10"/>
      <c r="AC84" s="10"/>
      <c r="AD84" s="10"/>
      <c r="AE84" s="10"/>
    </row>
    <row r="85" spans="1:31" s="2" customFormat="1" ht="21.8"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6.95" customHeight="1">
      <c r="A86" s="39"/>
      <c r="B86" s="60"/>
      <c r="C86" s="61"/>
      <c r="D86" s="61"/>
      <c r="E86" s="61"/>
      <c r="F86" s="61"/>
      <c r="G86" s="61"/>
      <c r="H86" s="61"/>
      <c r="I86" s="61"/>
      <c r="J86" s="61"/>
      <c r="K86" s="61"/>
      <c r="L86" s="135"/>
      <c r="S86" s="39"/>
      <c r="T86" s="39"/>
      <c r="U86" s="39"/>
      <c r="V86" s="39"/>
      <c r="W86" s="39"/>
      <c r="X86" s="39"/>
      <c r="Y86" s="39"/>
      <c r="Z86" s="39"/>
      <c r="AA86" s="39"/>
      <c r="AB86" s="39"/>
      <c r="AC86" s="39"/>
      <c r="AD86" s="39"/>
      <c r="AE86" s="39"/>
    </row>
    <row r="90" spans="1:31" s="2" customFormat="1" ht="6.95" customHeight="1">
      <c r="A90" s="39"/>
      <c r="B90" s="62"/>
      <c r="C90" s="63"/>
      <c r="D90" s="63"/>
      <c r="E90" s="63"/>
      <c r="F90" s="63"/>
      <c r="G90" s="63"/>
      <c r="H90" s="63"/>
      <c r="I90" s="63"/>
      <c r="J90" s="63"/>
      <c r="K90" s="63"/>
      <c r="L90" s="135"/>
      <c r="S90" s="39"/>
      <c r="T90" s="39"/>
      <c r="U90" s="39"/>
      <c r="V90" s="39"/>
      <c r="W90" s="39"/>
      <c r="X90" s="39"/>
      <c r="Y90" s="39"/>
      <c r="Z90" s="39"/>
      <c r="AA90" s="39"/>
      <c r="AB90" s="39"/>
      <c r="AC90" s="39"/>
      <c r="AD90" s="39"/>
      <c r="AE90" s="39"/>
    </row>
    <row r="91" spans="1:31" s="2" customFormat="1" ht="24.95" customHeight="1">
      <c r="A91" s="39"/>
      <c r="B91" s="40"/>
      <c r="C91" s="24" t="s">
        <v>133</v>
      </c>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135"/>
      <c r="S92" s="39"/>
      <c r="T92" s="39"/>
      <c r="U92" s="39"/>
      <c r="V92" s="39"/>
      <c r="W92" s="39"/>
      <c r="X92" s="39"/>
      <c r="Y92" s="39"/>
      <c r="Z92" s="39"/>
      <c r="AA92" s="39"/>
      <c r="AB92" s="39"/>
      <c r="AC92" s="39"/>
      <c r="AD92" s="39"/>
      <c r="AE92" s="39"/>
    </row>
    <row r="93" spans="1:31" s="2" customFormat="1" ht="12" customHeight="1">
      <c r="A93" s="39"/>
      <c r="B93" s="40"/>
      <c r="C93" s="33" t="s">
        <v>16</v>
      </c>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26.25" customHeight="1">
      <c r="A94" s="39"/>
      <c r="B94" s="40"/>
      <c r="C94" s="41"/>
      <c r="D94" s="41"/>
      <c r="E94" s="161" t="str">
        <f>E7</f>
        <v>  Modernizace infrastruktury základních škol v Litvínově – škola Ruská 2059</v>
      </c>
      <c r="F94" s="33"/>
      <c r="G94" s="33"/>
      <c r="H94" s="33"/>
      <c r="I94" s="41"/>
      <c r="J94" s="41"/>
      <c r="K94" s="41"/>
      <c r="L94" s="135"/>
      <c r="S94" s="39"/>
      <c r="T94" s="39"/>
      <c r="U94" s="39"/>
      <c r="V94" s="39"/>
      <c r="W94" s="39"/>
      <c r="X94" s="39"/>
      <c r="Y94" s="39"/>
      <c r="Z94" s="39"/>
      <c r="AA94" s="39"/>
      <c r="AB94" s="39"/>
      <c r="AC94" s="39"/>
      <c r="AD94" s="39"/>
      <c r="AE94" s="39"/>
    </row>
    <row r="95" spans="1:31" s="2" customFormat="1" ht="12" customHeight="1">
      <c r="A95" s="39"/>
      <c r="B95" s="40"/>
      <c r="C95" s="33" t="s">
        <v>101</v>
      </c>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6.5" customHeight="1">
      <c r="A96" s="39"/>
      <c r="B96" s="40"/>
      <c r="C96" s="41"/>
      <c r="D96" s="41"/>
      <c r="E96" s="70" t="str">
        <f>E9</f>
        <v>01 - Stavebně konstrukční část</v>
      </c>
      <c r="F96" s="41"/>
      <c r="G96" s="41"/>
      <c r="H96" s="41"/>
      <c r="I96" s="41"/>
      <c r="J96" s="41"/>
      <c r="K96" s="41"/>
      <c r="L96" s="135"/>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41"/>
      <c r="J97" s="41"/>
      <c r="K97" s="41"/>
      <c r="L97" s="135"/>
      <c r="S97" s="39"/>
      <c r="T97" s="39"/>
      <c r="U97" s="39"/>
      <c r="V97" s="39"/>
      <c r="W97" s="39"/>
      <c r="X97" s="39"/>
      <c r="Y97" s="39"/>
      <c r="Z97" s="39"/>
      <c r="AA97" s="39"/>
      <c r="AB97" s="39"/>
      <c r="AC97" s="39"/>
      <c r="AD97" s="39"/>
      <c r="AE97" s="39"/>
    </row>
    <row r="98" spans="1:31" s="2" customFormat="1" ht="12" customHeight="1">
      <c r="A98" s="39"/>
      <c r="B98" s="40"/>
      <c r="C98" s="33" t="s">
        <v>22</v>
      </c>
      <c r="D98" s="41"/>
      <c r="E98" s="41"/>
      <c r="F98" s="28" t="str">
        <f>F12</f>
        <v xml:space="preserve"> </v>
      </c>
      <c r="G98" s="41"/>
      <c r="H98" s="41"/>
      <c r="I98" s="33" t="s">
        <v>24</v>
      </c>
      <c r="J98" s="73" t="str">
        <f>IF(J12="","",J12)</f>
        <v>19. 3. 2021</v>
      </c>
      <c r="K98" s="41"/>
      <c r="L98" s="13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5.15" customHeight="1">
      <c r="A100" s="39"/>
      <c r="B100" s="40"/>
      <c r="C100" s="33" t="s">
        <v>26</v>
      </c>
      <c r="D100" s="41"/>
      <c r="E100" s="41"/>
      <c r="F100" s="28" t="str">
        <f>E15</f>
        <v>Město Litvínov</v>
      </c>
      <c r="G100" s="41"/>
      <c r="H100" s="41"/>
      <c r="I100" s="33" t="s">
        <v>33</v>
      </c>
      <c r="J100" s="37" t="str">
        <f>E21</f>
        <v>BPO s.r.o.Ostrov</v>
      </c>
      <c r="K100" s="41"/>
      <c r="L100" s="135"/>
      <c r="S100" s="39"/>
      <c r="T100" s="39"/>
      <c r="U100" s="39"/>
      <c r="V100" s="39"/>
      <c r="W100" s="39"/>
      <c r="X100" s="39"/>
      <c r="Y100" s="39"/>
      <c r="Z100" s="39"/>
      <c r="AA100" s="39"/>
      <c r="AB100" s="39"/>
      <c r="AC100" s="39"/>
      <c r="AD100" s="39"/>
      <c r="AE100" s="39"/>
    </row>
    <row r="101" spans="1:31" s="2" customFormat="1" ht="15.15" customHeight="1">
      <c r="A101" s="39"/>
      <c r="B101" s="40"/>
      <c r="C101" s="33" t="s">
        <v>31</v>
      </c>
      <c r="D101" s="41"/>
      <c r="E101" s="41"/>
      <c r="F101" s="28" t="str">
        <f>IF(E18="","",E18)</f>
        <v>Vyplň údaj</v>
      </c>
      <c r="G101" s="41"/>
      <c r="H101" s="41"/>
      <c r="I101" s="33" t="s">
        <v>36</v>
      </c>
      <c r="J101" s="37" t="str">
        <f>E24</f>
        <v>Tomanová Ing.</v>
      </c>
      <c r="K101" s="41"/>
      <c r="L101" s="135"/>
      <c r="S101" s="39"/>
      <c r="T101" s="39"/>
      <c r="U101" s="39"/>
      <c r="V101" s="39"/>
      <c r="W101" s="39"/>
      <c r="X101" s="39"/>
      <c r="Y101" s="39"/>
      <c r="Z101" s="39"/>
      <c r="AA101" s="39"/>
      <c r="AB101" s="39"/>
      <c r="AC101" s="39"/>
      <c r="AD101" s="39"/>
      <c r="AE101" s="39"/>
    </row>
    <row r="102" spans="1:31" s="2" customFormat="1" ht="10.3" customHeight="1">
      <c r="A102" s="39"/>
      <c r="B102" s="40"/>
      <c r="C102" s="41"/>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11" customFormat="1" ht="29.25" customHeight="1">
      <c r="A103" s="178"/>
      <c r="B103" s="179"/>
      <c r="C103" s="180" t="s">
        <v>134</v>
      </c>
      <c r="D103" s="181" t="s">
        <v>59</v>
      </c>
      <c r="E103" s="181" t="s">
        <v>55</v>
      </c>
      <c r="F103" s="181" t="s">
        <v>56</v>
      </c>
      <c r="G103" s="181" t="s">
        <v>135</v>
      </c>
      <c r="H103" s="181" t="s">
        <v>136</v>
      </c>
      <c r="I103" s="181" t="s">
        <v>137</v>
      </c>
      <c r="J103" s="181" t="s">
        <v>106</v>
      </c>
      <c r="K103" s="182" t="s">
        <v>138</v>
      </c>
      <c r="L103" s="183"/>
      <c r="M103" s="93" t="s">
        <v>28</v>
      </c>
      <c r="N103" s="94" t="s">
        <v>44</v>
      </c>
      <c r="O103" s="94" t="s">
        <v>139</v>
      </c>
      <c r="P103" s="94" t="s">
        <v>140</v>
      </c>
      <c r="Q103" s="94" t="s">
        <v>141</v>
      </c>
      <c r="R103" s="94" t="s">
        <v>142</v>
      </c>
      <c r="S103" s="94" t="s">
        <v>143</v>
      </c>
      <c r="T103" s="95" t="s">
        <v>144</v>
      </c>
      <c r="U103" s="178"/>
      <c r="V103" s="178"/>
      <c r="W103" s="178"/>
      <c r="X103" s="178"/>
      <c r="Y103" s="178"/>
      <c r="Z103" s="178"/>
      <c r="AA103" s="178"/>
      <c r="AB103" s="178"/>
      <c r="AC103" s="178"/>
      <c r="AD103" s="178"/>
      <c r="AE103" s="178"/>
    </row>
    <row r="104" spans="1:63" s="2" customFormat="1" ht="22.8" customHeight="1">
      <c r="A104" s="39"/>
      <c r="B104" s="40"/>
      <c r="C104" s="100" t="s">
        <v>145</v>
      </c>
      <c r="D104" s="41"/>
      <c r="E104" s="41"/>
      <c r="F104" s="41"/>
      <c r="G104" s="41"/>
      <c r="H104" s="41"/>
      <c r="I104" s="41"/>
      <c r="J104" s="184">
        <f>BK104</f>
        <v>0</v>
      </c>
      <c r="K104" s="41"/>
      <c r="L104" s="45"/>
      <c r="M104" s="96"/>
      <c r="N104" s="185"/>
      <c r="O104" s="97"/>
      <c r="P104" s="186">
        <f>P105+P320</f>
        <v>0</v>
      </c>
      <c r="Q104" s="97"/>
      <c r="R104" s="186">
        <f>R105+R320</f>
        <v>30.055282240000004</v>
      </c>
      <c r="S104" s="97"/>
      <c r="T104" s="187">
        <f>T105+T320</f>
        <v>20.04519103</v>
      </c>
      <c r="U104" s="39"/>
      <c r="V104" s="39"/>
      <c r="W104" s="39"/>
      <c r="X104" s="39"/>
      <c r="Y104" s="39"/>
      <c r="Z104" s="39"/>
      <c r="AA104" s="39"/>
      <c r="AB104" s="39"/>
      <c r="AC104" s="39"/>
      <c r="AD104" s="39"/>
      <c r="AE104" s="39"/>
      <c r="AT104" s="18" t="s">
        <v>73</v>
      </c>
      <c r="AU104" s="18" t="s">
        <v>107</v>
      </c>
      <c r="BK104" s="188">
        <f>BK105+BK320</f>
        <v>0</v>
      </c>
    </row>
    <row r="105" spans="1:63" s="12" customFormat="1" ht="25.9" customHeight="1">
      <c r="A105" s="12"/>
      <c r="B105" s="189"/>
      <c r="C105" s="190"/>
      <c r="D105" s="191" t="s">
        <v>73</v>
      </c>
      <c r="E105" s="192" t="s">
        <v>146</v>
      </c>
      <c r="F105" s="192" t="s">
        <v>147</v>
      </c>
      <c r="G105" s="190"/>
      <c r="H105" s="190"/>
      <c r="I105" s="193"/>
      <c r="J105" s="194">
        <f>BK105</f>
        <v>0</v>
      </c>
      <c r="K105" s="190"/>
      <c r="L105" s="195"/>
      <c r="M105" s="196"/>
      <c r="N105" s="197"/>
      <c r="O105" s="197"/>
      <c r="P105" s="198">
        <f>P106+P130+P133+P228+P244+P249+P283+P313</f>
        <v>0</v>
      </c>
      <c r="Q105" s="197"/>
      <c r="R105" s="198">
        <f>R106+R130+R133+R228+R244+R249+R283+R313</f>
        <v>15.143358960000002</v>
      </c>
      <c r="S105" s="197"/>
      <c r="T105" s="199">
        <f>T106+T130+T133+T228+T244+T249+T283+T313</f>
        <v>17.199877</v>
      </c>
      <c r="U105" s="12"/>
      <c r="V105" s="12"/>
      <c r="W105" s="12"/>
      <c r="X105" s="12"/>
      <c r="Y105" s="12"/>
      <c r="Z105" s="12"/>
      <c r="AA105" s="12"/>
      <c r="AB105" s="12"/>
      <c r="AC105" s="12"/>
      <c r="AD105" s="12"/>
      <c r="AE105" s="12"/>
      <c r="AR105" s="200" t="s">
        <v>82</v>
      </c>
      <c r="AT105" s="201" t="s">
        <v>73</v>
      </c>
      <c r="AU105" s="201" t="s">
        <v>74</v>
      </c>
      <c r="AY105" s="200" t="s">
        <v>148</v>
      </c>
      <c r="BK105" s="202">
        <f>BK106+BK130+BK133+BK228+BK244+BK249+BK283+BK313</f>
        <v>0</v>
      </c>
    </row>
    <row r="106" spans="1:63" s="12" customFormat="1" ht="22.8" customHeight="1">
      <c r="A106" s="12"/>
      <c r="B106" s="189"/>
      <c r="C106" s="190"/>
      <c r="D106" s="191" t="s">
        <v>73</v>
      </c>
      <c r="E106" s="203" t="s">
        <v>149</v>
      </c>
      <c r="F106" s="203" t="s">
        <v>150</v>
      </c>
      <c r="G106" s="190"/>
      <c r="H106" s="190"/>
      <c r="I106" s="193"/>
      <c r="J106" s="204">
        <f>BK106</f>
        <v>0</v>
      </c>
      <c r="K106" s="190"/>
      <c r="L106" s="195"/>
      <c r="M106" s="196"/>
      <c r="N106" s="197"/>
      <c r="O106" s="197"/>
      <c r="P106" s="198">
        <f>SUM(P107:P129)</f>
        <v>0</v>
      </c>
      <c r="Q106" s="197"/>
      <c r="R106" s="198">
        <f>SUM(R107:R129)</f>
        <v>11.809065460000001</v>
      </c>
      <c r="S106" s="197"/>
      <c r="T106" s="199">
        <f>SUM(T107:T129)</f>
        <v>0</v>
      </c>
      <c r="U106" s="12"/>
      <c r="V106" s="12"/>
      <c r="W106" s="12"/>
      <c r="X106" s="12"/>
      <c r="Y106" s="12"/>
      <c r="Z106" s="12"/>
      <c r="AA106" s="12"/>
      <c r="AB106" s="12"/>
      <c r="AC106" s="12"/>
      <c r="AD106" s="12"/>
      <c r="AE106" s="12"/>
      <c r="AR106" s="200" t="s">
        <v>82</v>
      </c>
      <c r="AT106" s="201" t="s">
        <v>73</v>
      </c>
      <c r="AU106" s="201" t="s">
        <v>82</v>
      </c>
      <c r="AY106" s="200" t="s">
        <v>148</v>
      </c>
      <c r="BK106" s="202">
        <f>SUM(BK107:BK129)</f>
        <v>0</v>
      </c>
    </row>
    <row r="107" spans="1:65" s="2" customFormat="1" ht="12">
      <c r="A107" s="39"/>
      <c r="B107" s="40"/>
      <c r="C107" s="205" t="s">
        <v>82</v>
      </c>
      <c r="D107" s="205" t="s">
        <v>151</v>
      </c>
      <c r="E107" s="206" t="s">
        <v>152</v>
      </c>
      <c r="F107" s="207" t="s">
        <v>153</v>
      </c>
      <c r="G107" s="208" t="s">
        <v>154</v>
      </c>
      <c r="H107" s="209">
        <v>1</v>
      </c>
      <c r="I107" s="210"/>
      <c r="J107" s="211">
        <f>ROUND(I107*H107,2)</f>
        <v>0</v>
      </c>
      <c r="K107" s="207" t="s">
        <v>28</v>
      </c>
      <c r="L107" s="45"/>
      <c r="M107" s="212" t="s">
        <v>28</v>
      </c>
      <c r="N107" s="213" t="s">
        <v>45</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155</v>
      </c>
      <c r="AT107" s="216" t="s">
        <v>151</v>
      </c>
      <c r="AU107" s="216" t="s">
        <v>84</v>
      </c>
      <c r="AY107" s="18" t="s">
        <v>148</v>
      </c>
      <c r="BE107" s="217">
        <f>IF(N107="základní",J107,0)</f>
        <v>0</v>
      </c>
      <c r="BF107" s="217">
        <f>IF(N107="snížená",J107,0)</f>
        <v>0</v>
      </c>
      <c r="BG107" s="217">
        <f>IF(N107="zákl. přenesená",J107,0)</f>
        <v>0</v>
      </c>
      <c r="BH107" s="217">
        <f>IF(N107="sníž. přenesená",J107,0)</f>
        <v>0</v>
      </c>
      <c r="BI107" s="217">
        <f>IF(N107="nulová",J107,0)</f>
        <v>0</v>
      </c>
      <c r="BJ107" s="18" t="s">
        <v>82</v>
      </c>
      <c r="BK107" s="217">
        <f>ROUND(I107*H107,2)</f>
        <v>0</v>
      </c>
      <c r="BL107" s="18" t="s">
        <v>155</v>
      </c>
      <c r="BM107" s="216" t="s">
        <v>156</v>
      </c>
    </row>
    <row r="108" spans="1:65" s="2" customFormat="1" ht="21.75" customHeight="1">
      <c r="A108" s="39"/>
      <c r="B108" s="40"/>
      <c r="C108" s="205" t="s">
        <v>84</v>
      </c>
      <c r="D108" s="205" t="s">
        <v>151</v>
      </c>
      <c r="E108" s="206" t="s">
        <v>157</v>
      </c>
      <c r="F108" s="207" t="s">
        <v>158</v>
      </c>
      <c r="G108" s="208" t="s">
        <v>159</v>
      </c>
      <c r="H108" s="209">
        <v>319.37</v>
      </c>
      <c r="I108" s="210"/>
      <c r="J108" s="211">
        <f>ROUND(I108*H108,2)</f>
        <v>0</v>
      </c>
      <c r="K108" s="207" t="s">
        <v>160</v>
      </c>
      <c r="L108" s="45"/>
      <c r="M108" s="212" t="s">
        <v>28</v>
      </c>
      <c r="N108" s="213" t="s">
        <v>45</v>
      </c>
      <c r="O108" s="85"/>
      <c r="P108" s="214">
        <f>O108*H108</f>
        <v>0</v>
      </c>
      <c r="Q108" s="214">
        <v>0.02857</v>
      </c>
      <c r="R108" s="214">
        <f>Q108*H108</f>
        <v>9.124400900000001</v>
      </c>
      <c r="S108" s="214">
        <v>0</v>
      </c>
      <c r="T108" s="215">
        <f>S108*H108</f>
        <v>0</v>
      </c>
      <c r="U108" s="39"/>
      <c r="V108" s="39"/>
      <c r="W108" s="39"/>
      <c r="X108" s="39"/>
      <c r="Y108" s="39"/>
      <c r="Z108" s="39"/>
      <c r="AA108" s="39"/>
      <c r="AB108" s="39"/>
      <c r="AC108" s="39"/>
      <c r="AD108" s="39"/>
      <c r="AE108" s="39"/>
      <c r="AR108" s="216" t="s">
        <v>155</v>
      </c>
      <c r="AT108" s="216" t="s">
        <v>151</v>
      </c>
      <c r="AU108" s="216" t="s">
        <v>84</v>
      </c>
      <c r="AY108" s="18" t="s">
        <v>148</v>
      </c>
      <c r="BE108" s="217">
        <f>IF(N108="základní",J108,0)</f>
        <v>0</v>
      </c>
      <c r="BF108" s="217">
        <f>IF(N108="snížená",J108,0)</f>
        <v>0</v>
      </c>
      <c r="BG108" s="217">
        <f>IF(N108="zákl. přenesená",J108,0)</f>
        <v>0</v>
      </c>
      <c r="BH108" s="217">
        <f>IF(N108="sníž. přenesená",J108,0)</f>
        <v>0</v>
      </c>
      <c r="BI108" s="217">
        <f>IF(N108="nulová",J108,0)</f>
        <v>0</v>
      </c>
      <c r="BJ108" s="18" t="s">
        <v>82</v>
      </c>
      <c r="BK108" s="217">
        <f>ROUND(I108*H108,2)</f>
        <v>0</v>
      </c>
      <c r="BL108" s="18" t="s">
        <v>155</v>
      </c>
      <c r="BM108" s="216" t="s">
        <v>161</v>
      </c>
    </row>
    <row r="109" spans="1:51" s="13" customFormat="1" ht="12">
      <c r="A109" s="13"/>
      <c r="B109" s="218"/>
      <c r="C109" s="219"/>
      <c r="D109" s="220" t="s">
        <v>162</v>
      </c>
      <c r="E109" s="221" t="s">
        <v>28</v>
      </c>
      <c r="F109" s="222" t="s">
        <v>163</v>
      </c>
      <c r="G109" s="219"/>
      <c r="H109" s="221" t="s">
        <v>28</v>
      </c>
      <c r="I109" s="223"/>
      <c r="J109" s="219"/>
      <c r="K109" s="219"/>
      <c r="L109" s="224"/>
      <c r="M109" s="225"/>
      <c r="N109" s="226"/>
      <c r="O109" s="226"/>
      <c r="P109" s="226"/>
      <c r="Q109" s="226"/>
      <c r="R109" s="226"/>
      <c r="S109" s="226"/>
      <c r="T109" s="227"/>
      <c r="U109" s="13"/>
      <c r="V109" s="13"/>
      <c r="W109" s="13"/>
      <c r="X109" s="13"/>
      <c r="Y109" s="13"/>
      <c r="Z109" s="13"/>
      <c r="AA109" s="13"/>
      <c r="AB109" s="13"/>
      <c r="AC109" s="13"/>
      <c r="AD109" s="13"/>
      <c r="AE109" s="13"/>
      <c r="AT109" s="228" t="s">
        <v>162</v>
      </c>
      <c r="AU109" s="228" t="s">
        <v>84</v>
      </c>
      <c r="AV109" s="13" t="s">
        <v>82</v>
      </c>
      <c r="AW109" s="13" t="s">
        <v>35</v>
      </c>
      <c r="AX109" s="13" t="s">
        <v>74</v>
      </c>
      <c r="AY109" s="228" t="s">
        <v>148</v>
      </c>
    </row>
    <row r="110" spans="1:51" s="13" customFormat="1" ht="12">
      <c r="A110" s="13"/>
      <c r="B110" s="218"/>
      <c r="C110" s="219"/>
      <c r="D110" s="220" t="s">
        <v>162</v>
      </c>
      <c r="E110" s="221" t="s">
        <v>28</v>
      </c>
      <c r="F110" s="222" t="s">
        <v>164</v>
      </c>
      <c r="G110" s="219"/>
      <c r="H110" s="221" t="s">
        <v>28</v>
      </c>
      <c r="I110" s="223"/>
      <c r="J110" s="219"/>
      <c r="K110" s="219"/>
      <c r="L110" s="224"/>
      <c r="M110" s="225"/>
      <c r="N110" s="226"/>
      <c r="O110" s="226"/>
      <c r="P110" s="226"/>
      <c r="Q110" s="226"/>
      <c r="R110" s="226"/>
      <c r="S110" s="226"/>
      <c r="T110" s="227"/>
      <c r="U110" s="13"/>
      <c r="V110" s="13"/>
      <c r="W110" s="13"/>
      <c r="X110" s="13"/>
      <c r="Y110" s="13"/>
      <c r="Z110" s="13"/>
      <c r="AA110" s="13"/>
      <c r="AB110" s="13"/>
      <c r="AC110" s="13"/>
      <c r="AD110" s="13"/>
      <c r="AE110" s="13"/>
      <c r="AT110" s="228" t="s">
        <v>162</v>
      </c>
      <c r="AU110" s="228" t="s">
        <v>84</v>
      </c>
      <c r="AV110" s="13" t="s">
        <v>82</v>
      </c>
      <c r="AW110" s="13" t="s">
        <v>35</v>
      </c>
      <c r="AX110" s="13" t="s">
        <v>74</v>
      </c>
      <c r="AY110" s="228" t="s">
        <v>148</v>
      </c>
    </row>
    <row r="111" spans="1:51" s="13" customFormat="1" ht="12">
      <c r="A111" s="13"/>
      <c r="B111" s="218"/>
      <c r="C111" s="219"/>
      <c r="D111" s="220" t="s">
        <v>162</v>
      </c>
      <c r="E111" s="221" t="s">
        <v>28</v>
      </c>
      <c r="F111" s="222" t="s">
        <v>165</v>
      </c>
      <c r="G111" s="219"/>
      <c r="H111" s="221" t="s">
        <v>28</v>
      </c>
      <c r="I111" s="223"/>
      <c r="J111" s="219"/>
      <c r="K111" s="219"/>
      <c r="L111" s="224"/>
      <c r="M111" s="225"/>
      <c r="N111" s="226"/>
      <c r="O111" s="226"/>
      <c r="P111" s="226"/>
      <c r="Q111" s="226"/>
      <c r="R111" s="226"/>
      <c r="S111" s="226"/>
      <c r="T111" s="227"/>
      <c r="U111" s="13"/>
      <c r="V111" s="13"/>
      <c r="W111" s="13"/>
      <c r="X111" s="13"/>
      <c r="Y111" s="13"/>
      <c r="Z111" s="13"/>
      <c r="AA111" s="13"/>
      <c r="AB111" s="13"/>
      <c r="AC111" s="13"/>
      <c r="AD111" s="13"/>
      <c r="AE111" s="13"/>
      <c r="AT111" s="228" t="s">
        <v>162</v>
      </c>
      <c r="AU111" s="228" t="s">
        <v>84</v>
      </c>
      <c r="AV111" s="13" t="s">
        <v>82</v>
      </c>
      <c r="AW111" s="13" t="s">
        <v>35</v>
      </c>
      <c r="AX111" s="13" t="s">
        <v>74</v>
      </c>
      <c r="AY111" s="228" t="s">
        <v>148</v>
      </c>
    </row>
    <row r="112" spans="1:51" s="14" customFormat="1" ht="12">
      <c r="A112" s="14"/>
      <c r="B112" s="229"/>
      <c r="C112" s="230"/>
      <c r="D112" s="220" t="s">
        <v>162</v>
      </c>
      <c r="E112" s="231" t="s">
        <v>28</v>
      </c>
      <c r="F112" s="232" t="s">
        <v>166</v>
      </c>
      <c r="G112" s="230"/>
      <c r="H112" s="233">
        <v>319.37</v>
      </c>
      <c r="I112" s="234"/>
      <c r="J112" s="230"/>
      <c r="K112" s="230"/>
      <c r="L112" s="235"/>
      <c r="M112" s="236"/>
      <c r="N112" s="237"/>
      <c r="O112" s="237"/>
      <c r="P112" s="237"/>
      <c r="Q112" s="237"/>
      <c r="R112" s="237"/>
      <c r="S112" s="237"/>
      <c r="T112" s="238"/>
      <c r="U112" s="14"/>
      <c r="V112" s="14"/>
      <c r="W112" s="14"/>
      <c r="X112" s="14"/>
      <c r="Y112" s="14"/>
      <c r="Z112" s="14"/>
      <c r="AA112" s="14"/>
      <c r="AB112" s="14"/>
      <c r="AC112" s="14"/>
      <c r="AD112" s="14"/>
      <c r="AE112" s="14"/>
      <c r="AT112" s="239" t="s">
        <v>162</v>
      </c>
      <c r="AU112" s="239" t="s">
        <v>84</v>
      </c>
      <c r="AV112" s="14" t="s">
        <v>84</v>
      </c>
      <c r="AW112" s="14" t="s">
        <v>35</v>
      </c>
      <c r="AX112" s="14" t="s">
        <v>82</v>
      </c>
      <c r="AY112" s="239" t="s">
        <v>148</v>
      </c>
    </row>
    <row r="113" spans="1:65" s="2" customFormat="1" ht="33" customHeight="1">
      <c r="A113" s="39"/>
      <c r="B113" s="40"/>
      <c r="C113" s="205" t="s">
        <v>149</v>
      </c>
      <c r="D113" s="205" t="s">
        <v>151</v>
      </c>
      <c r="E113" s="206" t="s">
        <v>167</v>
      </c>
      <c r="F113" s="207" t="s">
        <v>168</v>
      </c>
      <c r="G113" s="208" t="s">
        <v>159</v>
      </c>
      <c r="H113" s="209">
        <v>2.05</v>
      </c>
      <c r="I113" s="210"/>
      <c r="J113" s="211">
        <f>ROUND(I113*H113,2)</f>
        <v>0</v>
      </c>
      <c r="K113" s="207" t="s">
        <v>160</v>
      </c>
      <c r="L113" s="45"/>
      <c r="M113" s="212" t="s">
        <v>28</v>
      </c>
      <c r="N113" s="213" t="s">
        <v>45</v>
      </c>
      <c r="O113" s="85"/>
      <c r="P113" s="214">
        <f>O113*H113</f>
        <v>0</v>
      </c>
      <c r="Q113" s="214">
        <v>0.3484</v>
      </c>
      <c r="R113" s="214">
        <f>Q113*H113</f>
        <v>0.71422</v>
      </c>
      <c r="S113" s="214">
        <v>0</v>
      </c>
      <c r="T113" s="215">
        <f>S113*H113</f>
        <v>0</v>
      </c>
      <c r="U113" s="39"/>
      <c r="V113" s="39"/>
      <c r="W113" s="39"/>
      <c r="X113" s="39"/>
      <c r="Y113" s="39"/>
      <c r="Z113" s="39"/>
      <c r="AA113" s="39"/>
      <c r="AB113" s="39"/>
      <c r="AC113" s="39"/>
      <c r="AD113" s="39"/>
      <c r="AE113" s="39"/>
      <c r="AR113" s="216" t="s">
        <v>155</v>
      </c>
      <c r="AT113" s="216" t="s">
        <v>151</v>
      </c>
      <c r="AU113" s="216" t="s">
        <v>84</v>
      </c>
      <c r="AY113" s="18" t="s">
        <v>148</v>
      </c>
      <c r="BE113" s="217">
        <f>IF(N113="základní",J113,0)</f>
        <v>0</v>
      </c>
      <c r="BF113" s="217">
        <f>IF(N113="snížená",J113,0)</f>
        <v>0</v>
      </c>
      <c r="BG113" s="217">
        <f>IF(N113="zákl. přenesená",J113,0)</f>
        <v>0</v>
      </c>
      <c r="BH113" s="217">
        <f>IF(N113="sníž. přenesená",J113,0)</f>
        <v>0</v>
      </c>
      <c r="BI113" s="217">
        <f>IF(N113="nulová",J113,0)</f>
        <v>0</v>
      </c>
      <c r="BJ113" s="18" t="s">
        <v>82</v>
      </c>
      <c r="BK113" s="217">
        <f>ROUND(I113*H113,2)</f>
        <v>0</v>
      </c>
      <c r="BL113" s="18" t="s">
        <v>155</v>
      </c>
      <c r="BM113" s="216" t="s">
        <v>169</v>
      </c>
    </row>
    <row r="114" spans="1:51" s="13" customFormat="1" ht="12">
      <c r="A114" s="13"/>
      <c r="B114" s="218"/>
      <c r="C114" s="219"/>
      <c r="D114" s="220" t="s">
        <v>162</v>
      </c>
      <c r="E114" s="221" t="s">
        <v>28</v>
      </c>
      <c r="F114" s="222" t="s">
        <v>170</v>
      </c>
      <c r="G114" s="219"/>
      <c r="H114" s="221" t="s">
        <v>28</v>
      </c>
      <c r="I114" s="223"/>
      <c r="J114" s="219"/>
      <c r="K114" s="219"/>
      <c r="L114" s="224"/>
      <c r="M114" s="225"/>
      <c r="N114" s="226"/>
      <c r="O114" s="226"/>
      <c r="P114" s="226"/>
      <c r="Q114" s="226"/>
      <c r="R114" s="226"/>
      <c r="S114" s="226"/>
      <c r="T114" s="227"/>
      <c r="U114" s="13"/>
      <c r="V114" s="13"/>
      <c r="W114" s="13"/>
      <c r="X114" s="13"/>
      <c r="Y114" s="13"/>
      <c r="Z114" s="13"/>
      <c r="AA114" s="13"/>
      <c r="AB114" s="13"/>
      <c r="AC114" s="13"/>
      <c r="AD114" s="13"/>
      <c r="AE114" s="13"/>
      <c r="AT114" s="228" t="s">
        <v>162</v>
      </c>
      <c r="AU114" s="228" t="s">
        <v>84</v>
      </c>
      <c r="AV114" s="13" t="s">
        <v>82</v>
      </c>
      <c r="AW114" s="13" t="s">
        <v>35</v>
      </c>
      <c r="AX114" s="13" t="s">
        <v>74</v>
      </c>
      <c r="AY114" s="228" t="s">
        <v>148</v>
      </c>
    </row>
    <row r="115" spans="1:51" s="13" customFormat="1" ht="12">
      <c r="A115" s="13"/>
      <c r="B115" s="218"/>
      <c r="C115" s="219"/>
      <c r="D115" s="220" t="s">
        <v>162</v>
      </c>
      <c r="E115" s="221" t="s">
        <v>28</v>
      </c>
      <c r="F115" s="222" t="s">
        <v>171</v>
      </c>
      <c r="G115" s="219"/>
      <c r="H115" s="221" t="s">
        <v>28</v>
      </c>
      <c r="I115" s="223"/>
      <c r="J115" s="219"/>
      <c r="K115" s="219"/>
      <c r="L115" s="224"/>
      <c r="M115" s="225"/>
      <c r="N115" s="226"/>
      <c r="O115" s="226"/>
      <c r="P115" s="226"/>
      <c r="Q115" s="226"/>
      <c r="R115" s="226"/>
      <c r="S115" s="226"/>
      <c r="T115" s="227"/>
      <c r="U115" s="13"/>
      <c r="V115" s="13"/>
      <c r="W115" s="13"/>
      <c r="X115" s="13"/>
      <c r="Y115" s="13"/>
      <c r="Z115" s="13"/>
      <c r="AA115" s="13"/>
      <c r="AB115" s="13"/>
      <c r="AC115" s="13"/>
      <c r="AD115" s="13"/>
      <c r="AE115" s="13"/>
      <c r="AT115" s="228" t="s">
        <v>162</v>
      </c>
      <c r="AU115" s="228" t="s">
        <v>84</v>
      </c>
      <c r="AV115" s="13" t="s">
        <v>82</v>
      </c>
      <c r="AW115" s="13" t="s">
        <v>35</v>
      </c>
      <c r="AX115" s="13" t="s">
        <v>74</v>
      </c>
      <c r="AY115" s="228" t="s">
        <v>148</v>
      </c>
    </row>
    <row r="116" spans="1:51" s="14" customFormat="1" ht="12">
      <c r="A116" s="14"/>
      <c r="B116" s="229"/>
      <c r="C116" s="230"/>
      <c r="D116" s="220" t="s">
        <v>162</v>
      </c>
      <c r="E116" s="231" t="s">
        <v>28</v>
      </c>
      <c r="F116" s="232" t="s">
        <v>172</v>
      </c>
      <c r="G116" s="230"/>
      <c r="H116" s="233">
        <v>2.05</v>
      </c>
      <c r="I116" s="234"/>
      <c r="J116" s="230"/>
      <c r="K116" s="230"/>
      <c r="L116" s="235"/>
      <c r="M116" s="236"/>
      <c r="N116" s="237"/>
      <c r="O116" s="237"/>
      <c r="P116" s="237"/>
      <c r="Q116" s="237"/>
      <c r="R116" s="237"/>
      <c r="S116" s="237"/>
      <c r="T116" s="238"/>
      <c r="U116" s="14"/>
      <c r="V116" s="14"/>
      <c r="W116" s="14"/>
      <c r="X116" s="14"/>
      <c r="Y116" s="14"/>
      <c r="Z116" s="14"/>
      <c r="AA116" s="14"/>
      <c r="AB116" s="14"/>
      <c r="AC116" s="14"/>
      <c r="AD116" s="14"/>
      <c r="AE116" s="14"/>
      <c r="AT116" s="239" t="s">
        <v>162</v>
      </c>
      <c r="AU116" s="239" t="s">
        <v>84</v>
      </c>
      <c r="AV116" s="14" t="s">
        <v>84</v>
      </c>
      <c r="AW116" s="14" t="s">
        <v>35</v>
      </c>
      <c r="AX116" s="14" t="s">
        <v>82</v>
      </c>
      <c r="AY116" s="239" t="s">
        <v>148</v>
      </c>
    </row>
    <row r="117" spans="1:65" s="2" customFormat="1" ht="12">
      <c r="A117" s="39"/>
      <c r="B117" s="40"/>
      <c r="C117" s="205" t="s">
        <v>155</v>
      </c>
      <c r="D117" s="205" t="s">
        <v>151</v>
      </c>
      <c r="E117" s="206" t="s">
        <v>173</v>
      </c>
      <c r="F117" s="207" t="s">
        <v>174</v>
      </c>
      <c r="G117" s="208" t="s">
        <v>159</v>
      </c>
      <c r="H117" s="209">
        <v>6.044</v>
      </c>
      <c r="I117" s="210"/>
      <c r="J117" s="211">
        <f>ROUND(I117*H117,2)</f>
        <v>0</v>
      </c>
      <c r="K117" s="207" t="s">
        <v>160</v>
      </c>
      <c r="L117" s="45"/>
      <c r="M117" s="212" t="s">
        <v>28</v>
      </c>
      <c r="N117" s="213" t="s">
        <v>45</v>
      </c>
      <c r="O117" s="85"/>
      <c r="P117" s="214">
        <f>O117*H117</f>
        <v>0</v>
      </c>
      <c r="Q117" s="214">
        <v>0.12624</v>
      </c>
      <c r="R117" s="214">
        <f>Q117*H117</f>
        <v>0.7629945599999999</v>
      </c>
      <c r="S117" s="214">
        <v>0</v>
      </c>
      <c r="T117" s="215">
        <f>S117*H117</f>
        <v>0</v>
      </c>
      <c r="U117" s="39"/>
      <c r="V117" s="39"/>
      <c r="W117" s="39"/>
      <c r="X117" s="39"/>
      <c r="Y117" s="39"/>
      <c r="Z117" s="39"/>
      <c r="AA117" s="39"/>
      <c r="AB117" s="39"/>
      <c r="AC117" s="39"/>
      <c r="AD117" s="39"/>
      <c r="AE117" s="39"/>
      <c r="AR117" s="216" t="s">
        <v>155</v>
      </c>
      <c r="AT117" s="216" t="s">
        <v>151</v>
      </c>
      <c r="AU117" s="216" t="s">
        <v>84</v>
      </c>
      <c r="AY117" s="18" t="s">
        <v>148</v>
      </c>
      <c r="BE117" s="217">
        <f>IF(N117="základní",J117,0)</f>
        <v>0</v>
      </c>
      <c r="BF117" s="217">
        <f>IF(N117="snížená",J117,0)</f>
        <v>0</v>
      </c>
      <c r="BG117" s="217">
        <f>IF(N117="zákl. přenesená",J117,0)</f>
        <v>0</v>
      </c>
      <c r="BH117" s="217">
        <f>IF(N117="sníž. přenesená",J117,0)</f>
        <v>0</v>
      </c>
      <c r="BI117" s="217">
        <f>IF(N117="nulová",J117,0)</f>
        <v>0</v>
      </c>
      <c r="BJ117" s="18" t="s">
        <v>82</v>
      </c>
      <c r="BK117" s="217">
        <f>ROUND(I117*H117,2)</f>
        <v>0</v>
      </c>
      <c r="BL117" s="18" t="s">
        <v>155</v>
      </c>
      <c r="BM117" s="216" t="s">
        <v>175</v>
      </c>
    </row>
    <row r="118" spans="1:51" s="13" customFormat="1" ht="12">
      <c r="A118" s="13"/>
      <c r="B118" s="218"/>
      <c r="C118" s="219"/>
      <c r="D118" s="220" t="s">
        <v>162</v>
      </c>
      <c r="E118" s="221" t="s">
        <v>28</v>
      </c>
      <c r="F118" s="222" t="s">
        <v>176</v>
      </c>
      <c r="G118" s="219"/>
      <c r="H118" s="221" t="s">
        <v>28</v>
      </c>
      <c r="I118" s="223"/>
      <c r="J118" s="219"/>
      <c r="K118" s="219"/>
      <c r="L118" s="224"/>
      <c r="M118" s="225"/>
      <c r="N118" s="226"/>
      <c r="O118" s="226"/>
      <c r="P118" s="226"/>
      <c r="Q118" s="226"/>
      <c r="R118" s="226"/>
      <c r="S118" s="226"/>
      <c r="T118" s="227"/>
      <c r="U118" s="13"/>
      <c r="V118" s="13"/>
      <c r="W118" s="13"/>
      <c r="X118" s="13"/>
      <c r="Y118" s="13"/>
      <c r="Z118" s="13"/>
      <c r="AA118" s="13"/>
      <c r="AB118" s="13"/>
      <c r="AC118" s="13"/>
      <c r="AD118" s="13"/>
      <c r="AE118" s="13"/>
      <c r="AT118" s="228" t="s">
        <v>162</v>
      </c>
      <c r="AU118" s="228" t="s">
        <v>84</v>
      </c>
      <c r="AV118" s="13" t="s">
        <v>82</v>
      </c>
      <c r="AW118" s="13" t="s">
        <v>35</v>
      </c>
      <c r="AX118" s="13" t="s">
        <v>74</v>
      </c>
      <c r="AY118" s="228" t="s">
        <v>148</v>
      </c>
    </row>
    <row r="119" spans="1:51" s="13" customFormat="1" ht="12">
      <c r="A119" s="13"/>
      <c r="B119" s="218"/>
      <c r="C119" s="219"/>
      <c r="D119" s="220" t="s">
        <v>162</v>
      </c>
      <c r="E119" s="221" t="s">
        <v>28</v>
      </c>
      <c r="F119" s="222" t="s">
        <v>177</v>
      </c>
      <c r="G119" s="219"/>
      <c r="H119" s="221" t="s">
        <v>28</v>
      </c>
      <c r="I119" s="223"/>
      <c r="J119" s="219"/>
      <c r="K119" s="219"/>
      <c r="L119" s="224"/>
      <c r="M119" s="225"/>
      <c r="N119" s="226"/>
      <c r="O119" s="226"/>
      <c r="P119" s="226"/>
      <c r="Q119" s="226"/>
      <c r="R119" s="226"/>
      <c r="S119" s="226"/>
      <c r="T119" s="227"/>
      <c r="U119" s="13"/>
      <c r="V119" s="13"/>
      <c r="W119" s="13"/>
      <c r="X119" s="13"/>
      <c r="Y119" s="13"/>
      <c r="Z119" s="13"/>
      <c r="AA119" s="13"/>
      <c r="AB119" s="13"/>
      <c r="AC119" s="13"/>
      <c r="AD119" s="13"/>
      <c r="AE119" s="13"/>
      <c r="AT119" s="228" t="s">
        <v>162</v>
      </c>
      <c r="AU119" s="228" t="s">
        <v>84</v>
      </c>
      <c r="AV119" s="13" t="s">
        <v>82</v>
      </c>
      <c r="AW119" s="13" t="s">
        <v>35</v>
      </c>
      <c r="AX119" s="13" t="s">
        <v>74</v>
      </c>
      <c r="AY119" s="228" t="s">
        <v>148</v>
      </c>
    </row>
    <row r="120" spans="1:51" s="14" customFormat="1" ht="12">
      <c r="A120" s="14"/>
      <c r="B120" s="229"/>
      <c r="C120" s="230"/>
      <c r="D120" s="220" t="s">
        <v>162</v>
      </c>
      <c r="E120" s="231" t="s">
        <v>28</v>
      </c>
      <c r="F120" s="232" t="s">
        <v>178</v>
      </c>
      <c r="G120" s="230"/>
      <c r="H120" s="233">
        <v>6.044</v>
      </c>
      <c r="I120" s="234"/>
      <c r="J120" s="230"/>
      <c r="K120" s="230"/>
      <c r="L120" s="235"/>
      <c r="M120" s="236"/>
      <c r="N120" s="237"/>
      <c r="O120" s="237"/>
      <c r="P120" s="237"/>
      <c r="Q120" s="237"/>
      <c r="R120" s="237"/>
      <c r="S120" s="237"/>
      <c r="T120" s="238"/>
      <c r="U120" s="14"/>
      <c r="V120" s="14"/>
      <c r="W120" s="14"/>
      <c r="X120" s="14"/>
      <c r="Y120" s="14"/>
      <c r="Z120" s="14"/>
      <c r="AA120" s="14"/>
      <c r="AB120" s="14"/>
      <c r="AC120" s="14"/>
      <c r="AD120" s="14"/>
      <c r="AE120" s="14"/>
      <c r="AT120" s="239" t="s">
        <v>162</v>
      </c>
      <c r="AU120" s="239" t="s">
        <v>84</v>
      </c>
      <c r="AV120" s="14" t="s">
        <v>84</v>
      </c>
      <c r="AW120" s="14" t="s">
        <v>35</v>
      </c>
      <c r="AX120" s="14" t="s">
        <v>82</v>
      </c>
      <c r="AY120" s="239" t="s">
        <v>148</v>
      </c>
    </row>
    <row r="121" spans="1:65" s="2" customFormat="1" ht="12">
      <c r="A121" s="39"/>
      <c r="B121" s="40"/>
      <c r="C121" s="205" t="s">
        <v>179</v>
      </c>
      <c r="D121" s="205" t="s">
        <v>151</v>
      </c>
      <c r="E121" s="206" t="s">
        <v>180</v>
      </c>
      <c r="F121" s="207" t="s">
        <v>181</v>
      </c>
      <c r="G121" s="208" t="s">
        <v>159</v>
      </c>
      <c r="H121" s="209">
        <v>7.79</v>
      </c>
      <c r="I121" s="210"/>
      <c r="J121" s="211">
        <f>ROUND(I121*H121,2)</f>
        <v>0</v>
      </c>
      <c r="K121" s="207" t="s">
        <v>160</v>
      </c>
      <c r="L121" s="45"/>
      <c r="M121" s="212" t="s">
        <v>28</v>
      </c>
      <c r="N121" s="213" t="s">
        <v>45</v>
      </c>
      <c r="O121" s="85"/>
      <c r="P121" s="214">
        <f>O121*H121</f>
        <v>0</v>
      </c>
      <c r="Q121" s="214">
        <v>0.155</v>
      </c>
      <c r="R121" s="214">
        <f>Q121*H121</f>
        <v>1.20745</v>
      </c>
      <c r="S121" s="214">
        <v>0</v>
      </c>
      <c r="T121" s="215">
        <f>S121*H121</f>
        <v>0</v>
      </c>
      <c r="U121" s="39"/>
      <c r="V121" s="39"/>
      <c r="W121" s="39"/>
      <c r="X121" s="39"/>
      <c r="Y121" s="39"/>
      <c r="Z121" s="39"/>
      <c r="AA121" s="39"/>
      <c r="AB121" s="39"/>
      <c r="AC121" s="39"/>
      <c r="AD121" s="39"/>
      <c r="AE121" s="39"/>
      <c r="AR121" s="216" t="s">
        <v>155</v>
      </c>
      <c r="AT121" s="216" t="s">
        <v>151</v>
      </c>
      <c r="AU121" s="216" t="s">
        <v>84</v>
      </c>
      <c r="AY121" s="18" t="s">
        <v>148</v>
      </c>
      <c r="BE121" s="217">
        <f>IF(N121="základní",J121,0)</f>
        <v>0</v>
      </c>
      <c r="BF121" s="217">
        <f>IF(N121="snížená",J121,0)</f>
        <v>0</v>
      </c>
      <c r="BG121" s="217">
        <f>IF(N121="zákl. přenesená",J121,0)</f>
        <v>0</v>
      </c>
      <c r="BH121" s="217">
        <f>IF(N121="sníž. přenesená",J121,0)</f>
        <v>0</v>
      </c>
      <c r="BI121" s="217">
        <f>IF(N121="nulová",J121,0)</f>
        <v>0</v>
      </c>
      <c r="BJ121" s="18" t="s">
        <v>82</v>
      </c>
      <c r="BK121" s="217">
        <f>ROUND(I121*H121,2)</f>
        <v>0</v>
      </c>
      <c r="BL121" s="18" t="s">
        <v>155</v>
      </c>
      <c r="BM121" s="216" t="s">
        <v>182</v>
      </c>
    </row>
    <row r="122" spans="1:51" s="13" customFormat="1" ht="12">
      <c r="A122" s="13"/>
      <c r="B122" s="218"/>
      <c r="C122" s="219"/>
      <c r="D122" s="220" t="s">
        <v>162</v>
      </c>
      <c r="E122" s="221" t="s">
        <v>28</v>
      </c>
      <c r="F122" s="222" t="s">
        <v>176</v>
      </c>
      <c r="G122" s="219"/>
      <c r="H122" s="221" t="s">
        <v>28</v>
      </c>
      <c r="I122" s="223"/>
      <c r="J122" s="219"/>
      <c r="K122" s="219"/>
      <c r="L122" s="224"/>
      <c r="M122" s="225"/>
      <c r="N122" s="226"/>
      <c r="O122" s="226"/>
      <c r="P122" s="226"/>
      <c r="Q122" s="226"/>
      <c r="R122" s="226"/>
      <c r="S122" s="226"/>
      <c r="T122" s="227"/>
      <c r="U122" s="13"/>
      <c r="V122" s="13"/>
      <c r="W122" s="13"/>
      <c r="X122" s="13"/>
      <c r="Y122" s="13"/>
      <c r="Z122" s="13"/>
      <c r="AA122" s="13"/>
      <c r="AB122" s="13"/>
      <c r="AC122" s="13"/>
      <c r="AD122" s="13"/>
      <c r="AE122" s="13"/>
      <c r="AT122" s="228" t="s">
        <v>162</v>
      </c>
      <c r="AU122" s="228" t="s">
        <v>84</v>
      </c>
      <c r="AV122" s="13" t="s">
        <v>82</v>
      </c>
      <c r="AW122" s="13" t="s">
        <v>35</v>
      </c>
      <c r="AX122" s="13" t="s">
        <v>74</v>
      </c>
      <c r="AY122" s="228" t="s">
        <v>148</v>
      </c>
    </row>
    <row r="123" spans="1:51" s="13" customFormat="1" ht="12">
      <c r="A123" s="13"/>
      <c r="B123" s="218"/>
      <c r="C123" s="219"/>
      <c r="D123" s="220" t="s">
        <v>162</v>
      </c>
      <c r="E123" s="221" t="s">
        <v>28</v>
      </c>
      <c r="F123" s="222" t="s">
        <v>183</v>
      </c>
      <c r="G123" s="219"/>
      <c r="H123" s="221" t="s">
        <v>28</v>
      </c>
      <c r="I123" s="223"/>
      <c r="J123" s="219"/>
      <c r="K123" s="219"/>
      <c r="L123" s="224"/>
      <c r="M123" s="225"/>
      <c r="N123" s="226"/>
      <c r="O123" s="226"/>
      <c r="P123" s="226"/>
      <c r="Q123" s="226"/>
      <c r="R123" s="226"/>
      <c r="S123" s="226"/>
      <c r="T123" s="227"/>
      <c r="U123" s="13"/>
      <c r="V123" s="13"/>
      <c r="W123" s="13"/>
      <c r="X123" s="13"/>
      <c r="Y123" s="13"/>
      <c r="Z123" s="13"/>
      <c r="AA123" s="13"/>
      <c r="AB123" s="13"/>
      <c r="AC123" s="13"/>
      <c r="AD123" s="13"/>
      <c r="AE123" s="13"/>
      <c r="AT123" s="228" t="s">
        <v>162</v>
      </c>
      <c r="AU123" s="228" t="s">
        <v>84</v>
      </c>
      <c r="AV123" s="13" t="s">
        <v>82</v>
      </c>
      <c r="AW123" s="13" t="s">
        <v>35</v>
      </c>
      <c r="AX123" s="13" t="s">
        <v>74</v>
      </c>
      <c r="AY123" s="228" t="s">
        <v>148</v>
      </c>
    </row>
    <row r="124" spans="1:51" s="14" customFormat="1" ht="12">
      <c r="A124" s="14"/>
      <c r="B124" s="229"/>
      <c r="C124" s="230"/>
      <c r="D124" s="220" t="s">
        <v>162</v>
      </c>
      <c r="E124" s="231" t="s">
        <v>28</v>
      </c>
      <c r="F124" s="232" t="s">
        <v>184</v>
      </c>
      <c r="G124" s="230"/>
      <c r="H124" s="233">
        <v>1.845</v>
      </c>
      <c r="I124" s="234"/>
      <c r="J124" s="230"/>
      <c r="K124" s="230"/>
      <c r="L124" s="235"/>
      <c r="M124" s="236"/>
      <c r="N124" s="237"/>
      <c r="O124" s="237"/>
      <c r="P124" s="237"/>
      <c r="Q124" s="237"/>
      <c r="R124" s="237"/>
      <c r="S124" s="237"/>
      <c r="T124" s="238"/>
      <c r="U124" s="14"/>
      <c r="V124" s="14"/>
      <c r="W124" s="14"/>
      <c r="X124" s="14"/>
      <c r="Y124" s="14"/>
      <c r="Z124" s="14"/>
      <c r="AA124" s="14"/>
      <c r="AB124" s="14"/>
      <c r="AC124" s="14"/>
      <c r="AD124" s="14"/>
      <c r="AE124" s="14"/>
      <c r="AT124" s="239" t="s">
        <v>162</v>
      </c>
      <c r="AU124" s="239" t="s">
        <v>84</v>
      </c>
      <c r="AV124" s="14" t="s">
        <v>84</v>
      </c>
      <c r="AW124" s="14" t="s">
        <v>35</v>
      </c>
      <c r="AX124" s="14" t="s">
        <v>74</v>
      </c>
      <c r="AY124" s="239" t="s">
        <v>148</v>
      </c>
    </row>
    <row r="125" spans="1:51" s="14" customFormat="1" ht="12">
      <c r="A125" s="14"/>
      <c r="B125" s="229"/>
      <c r="C125" s="230"/>
      <c r="D125" s="220" t="s">
        <v>162</v>
      </c>
      <c r="E125" s="231" t="s">
        <v>28</v>
      </c>
      <c r="F125" s="232" t="s">
        <v>185</v>
      </c>
      <c r="G125" s="230"/>
      <c r="H125" s="233">
        <v>2.255</v>
      </c>
      <c r="I125" s="234"/>
      <c r="J125" s="230"/>
      <c r="K125" s="230"/>
      <c r="L125" s="235"/>
      <c r="M125" s="236"/>
      <c r="N125" s="237"/>
      <c r="O125" s="237"/>
      <c r="P125" s="237"/>
      <c r="Q125" s="237"/>
      <c r="R125" s="237"/>
      <c r="S125" s="237"/>
      <c r="T125" s="238"/>
      <c r="U125" s="14"/>
      <c r="V125" s="14"/>
      <c r="W125" s="14"/>
      <c r="X125" s="14"/>
      <c r="Y125" s="14"/>
      <c r="Z125" s="14"/>
      <c r="AA125" s="14"/>
      <c r="AB125" s="14"/>
      <c r="AC125" s="14"/>
      <c r="AD125" s="14"/>
      <c r="AE125" s="14"/>
      <c r="AT125" s="239" t="s">
        <v>162</v>
      </c>
      <c r="AU125" s="239" t="s">
        <v>84</v>
      </c>
      <c r="AV125" s="14" t="s">
        <v>84</v>
      </c>
      <c r="AW125" s="14" t="s">
        <v>35</v>
      </c>
      <c r="AX125" s="14" t="s">
        <v>74</v>
      </c>
      <c r="AY125" s="239" t="s">
        <v>148</v>
      </c>
    </row>
    <row r="126" spans="1:51" s="14" customFormat="1" ht="12">
      <c r="A126" s="14"/>
      <c r="B126" s="229"/>
      <c r="C126" s="230"/>
      <c r="D126" s="220" t="s">
        <v>162</v>
      </c>
      <c r="E126" s="231" t="s">
        <v>28</v>
      </c>
      <c r="F126" s="232" t="s">
        <v>184</v>
      </c>
      <c r="G126" s="230"/>
      <c r="H126" s="233">
        <v>1.845</v>
      </c>
      <c r="I126" s="234"/>
      <c r="J126" s="230"/>
      <c r="K126" s="230"/>
      <c r="L126" s="235"/>
      <c r="M126" s="236"/>
      <c r="N126" s="237"/>
      <c r="O126" s="237"/>
      <c r="P126" s="237"/>
      <c r="Q126" s="237"/>
      <c r="R126" s="237"/>
      <c r="S126" s="237"/>
      <c r="T126" s="238"/>
      <c r="U126" s="14"/>
      <c r="V126" s="14"/>
      <c r="W126" s="14"/>
      <c r="X126" s="14"/>
      <c r="Y126" s="14"/>
      <c r="Z126" s="14"/>
      <c r="AA126" s="14"/>
      <c r="AB126" s="14"/>
      <c r="AC126" s="14"/>
      <c r="AD126" s="14"/>
      <c r="AE126" s="14"/>
      <c r="AT126" s="239" t="s">
        <v>162</v>
      </c>
      <c r="AU126" s="239" t="s">
        <v>84</v>
      </c>
      <c r="AV126" s="14" t="s">
        <v>84</v>
      </c>
      <c r="AW126" s="14" t="s">
        <v>35</v>
      </c>
      <c r="AX126" s="14" t="s">
        <v>74</v>
      </c>
      <c r="AY126" s="239" t="s">
        <v>148</v>
      </c>
    </row>
    <row r="127" spans="1:51" s="13" customFormat="1" ht="12">
      <c r="A127" s="13"/>
      <c r="B127" s="218"/>
      <c r="C127" s="219"/>
      <c r="D127" s="220" t="s">
        <v>162</v>
      </c>
      <c r="E127" s="221" t="s">
        <v>28</v>
      </c>
      <c r="F127" s="222" t="s">
        <v>186</v>
      </c>
      <c r="G127" s="219"/>
      <c r="H127" s="221" t="s">
        <v>28</v>
      </c>
      <c r="I127" s="223"/>
      <c r="J127" s="219"/>
      <c r="K127" s="219"/>
      <c r="L127" s="224"/>
      <c r="M127" s="225"/>
      <c r="N127" s="226"/>
      <c r="O127" s="226"/>
      <c r="P127" s="226"/>
      <c r="Q127" s="226"/>
      <c r="R127" s="226"/>
      <c r="S127" s="226"/>
      <c r="T127" s="227"/>
      <c r="U127" s="13"/>
      <c r="V127" s="13"/>
      <c r="W127" s="13"/>
      <c r="X127" s="13"/>
      <c r="Y127" s="13"/>
      <c r="Z127" s="13"/>
      <c r="AA127" s="13"/>
      <c r="AB127" s="13"/>
      <c r="AC127" s="13"/>
      <c r="AD127" s="13"/>
      <c r="AE127" s="13"/>
      <c r="AT127" s="228" t="s">
        <v>162</v>
      </c>
      <c r="AU127" s="228" t="s">
        <v>84</v>
      </c>
      <c r="AV127" s="13" t="s">
        <v>82</v>
      </c>
      <c r="AW127" s="13" t="s">
        <v>35</v>
      </c>
      <c r="AX127" s="13" t="s">
        <v>74</v>
      </c>
      <c r="AY127" s="228" t="s">
        <v>148</v>
      </c>
    </row>
    <row r="128" spans="1:51" s="14" customFormat="1" ht="12">
      <c r="A128" s="14"/>
      <c r="B128" s="229"/>
      <c r="C128" s="230"/>
      <c r="D128" s="220" t="s">
        <v>162</v>
      </c>
      <c r="E128" s="231" t="s">
        <v>28</v>
      </c>
      <c r="F128" s="232" t="s">
        <v>187</v>
      </c>
      <c r="G128" s="230"/>
      <c r="H128" s="233">
        <v>1.845</v>
      </c>
      <c r="I128" s="234"/>
      <c r="J128" s="230"/>
      <c r="K128" s="230"/>
      <c r="L128" s="235"/>
      <c r="M128" s="236"/>
      <c r="N128" s="237"/>
      <c r="O128" s="237"/>
      <c r="P128" s="237"/>
      <c r="Q128" s="237"/>
      <c r="R128" s="237"/>
      <c r="S128" s="237"/>
      <c r="T128" s="238"/>
      <c r="U128" s="14"/>
      <c r="V128" s="14"/>
      <c r="W128" s="14"/>
      <c r="X128" s="14"/>
      <c r="Y128" s="14"/>
      <c r="Z128" s="14"/>
      <c r="AA128" s="14"/>
      <c r="AB128" s="14"/>
      <c r="AC128" s="14"/>
      <c r="AD128" s="14"/>
      <c r="AE128" s="14"/>
      <c r="AT128" s="239" t="s">
        <v>162</v>
      </c>
      <c r="AU128" s="239" t="s">
        <v>84</v>
      </c>
      <c r="AV128" s="14" t="s">
        <v>84</v>
      </c>
      <c r="AW128" s="14" t="s">
        <v>35</v>
      </c>
      <c r="AX128" s="14" t="s">
        <v>74</v>
      </c>
      <c r="AY128" s="239" t="s">
        <v>148</v>
      </c>
    </row>
    <row r="129" spans="1:51" s="15" customFormat="1" ht="12">
      <c r="A129" s="15"/>
      <c r="B129" s="240"/>
      <c r="C129" s="241"/>
      <c r="D129" s="220" t="s">
        <v>162</v>
      </c>
      <c r="E129" s="242" t="s">
        <v>28</v>
      </c>
      <c r="F129" s="243" t="s">
        <v>188</v>
      </c>
      <c r="G129" s="241"/>
      <c r="H129" s="244">
        <v>7.789999999999999</v>
      </c>
      <c r="I129" s="245"/>
      <c r="J129" s="241"/>
      <c r="K129" s="241"/>
      <c r="L129" s="246"/>
      <c r="M129" s="247"/>
      <c r="N129" s="248"/>
      <c r="O129" s="248"/>
      <c r="P129" s="248"/>
      <c r="Q129" s="248"/>
      <c r="R129" s="248"/>
      <c r="S129" s="248"/>
      <c r="T129" s="249"/>
      <c r="U129" s="15"/>
      <c r="V129" s="15"/>
      <c r="W129" s="15"/>
      <c r="X129" s="15"/>
      <c r="Y129" s="15"/>
      <c r="Z129" s="15"/>
      <c r="AA129" s="15"/>
      <c r="AB129" s="15"/>
      <c r="AC129" s="15"/>
      <c r="AD129" s="15"/>
      <c r="AE129" s="15"/>
      <c r="AT129" s="250" t="s">
        <v>162</v>
      </c>
      <c r="AU129" s="250" t="s">
        <v>84</v>
      </c>
      <c r="AV129" s="15" t="s">
        <v>155</v>
      </c>
      <c r="AW129" s="15" t="s">
        <v>35</v>
      </c>
      <c r="AX129" s="15" t="s">
        <v>82</v>
      </c>
      <c r="AY129" s="250" t="s">
        <v>148</v>
      </c>
    </row>
    <row r="130" spans="1:63" s="12" customFormat="1" ht="22.8" customHeight="1">
      <c r="A130" s="12"/>
      <c r="B130" s="189"/>
      <c r="C130" s="190"/>
      <c r="D130" s="191" t="s">
        <v>73</v>
      </c>
      <c r="E130" s="203" t="s">
        <v>179</v>
      </c>
      <c r="F130" s="203" t="s">
        <v>189</v>
      </c>
      <c r="G130" s="190"/>
      <c r="H130" s="190"/>
      <c r="I130" s="193"/>
      <c r="J130" s="204">
        <f>BK130</f>
        <v>0</v>
      </c>
      <c r="K130" s="190"/>
      <c r="L130" s="195"/>
      <c r="M130" s="196"/>
      <c r="N130" s="197"/>
      <c r="O130" s="197"/>
      <c r="P130" s="198">
        <f>SUM(P131:P132)</f>
        <v>0</v>
      </c>
      <c r="Q130" s="197"/>
      <c r="R130" s="198">
        <f>SUM(R131:R132)</f>
        <v>0</v>
      </c>
      <c r="S130" s="197"/>
      <c r="T130" s="199">
        <f>SUM(T131:T132)</f>
        <v>0</v>
      </c>
      <c r="U130" s="12"/>
      <c r="V130" s="12"/>
      <c r="W130" s="12"/>
      <c r="X130" s="12"/>
      <c r="Y130" s="12"/>
      <c r="Z130" s="12"/>
      <c r="AA130" s="12"/>
      <c r="AB130" s="12"/>
      <c r="AC130" s="12"/>
      <c r="AD130" s="12"/>
      <c r="AE130" s="12"/>
      <c r="AR130" s="200" t="s">
        <v>82</v>
      </c>
      <c r="AT130" s="201" t="s">
        <v>73</v>
      </c>
      <c r="AU130" s="201" t="s">
        <v>82</v>
      </c>
      <c r="AY130" s="200" t="s">
        <v>148</v>
      </c>
      <c r="BK130" s="202">
        <f>SUM(BK131:BK132)</f>
        <v>0</v>
      </c>
    </row>
    <row r="131" spans="1:65" s="2" customFormat="1" ht="12">
      <c r="A131" s="39"/>
      <c r="B131" s="40"/>
      <c r="C131" s="205" t="s">
        <v>190</v>
      </c>
      <c r="D131" s="205" t="s">
        <v>151</v>
      </c>
      <c r="E131" s="206" t="s">
        <v>191</v>
      </c>
      <c r="F131" s="207" t="s">
        <v>192</v>
      </c>
      <c r="G131" s="208" t="s">
        <v>159</v>
      </c>
      <c r="H131" s="209">
        <v>20</v>
      </c>
      <c r="I131" s="210"/>
      <c r="J131" s="211">
        <f>ROUND(I131*H131,2)</f>
        <v>0</v>
      </c>
      <c r="K131" s="207" t="s">
        <v>28</v>
      </c>
      <c r="L131" s="45"/>
      <c r="M131" s="212" t="s">
        <v>28</v>
      </c>
      <c r="N131" s="213" t="s">
        <v>45</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155</v>
      </c>
      <c r="AT131" s="216" t="s">
        <v>151</v>
      </c>
      <c r="AU131" s="216" t="s">
        <v>84</v>
      </c>
      <c r="AY131" s="18" t="s">
        <v>148</v>
      </c>
      <c r="BE131" s="217">
        <f>IF(N131="základní",J131,0)</f>
        <v>0</v>
      </c>
      <c r="BF131" s="217">
        <f>IF(N131="snížená",J131,0)</f>
        <v>0</v>
      </c>
      <c r="BG131" s="217">
        <f>IF(N131="zákl. přenesená",J131,0)</f>
        <v>0</v>
      </c>
      <c r="BH131" s="217">
        <f>IF(N131="sníž. přenesená",J131,0)</f>
        <v>0</v>
      </c>
      <c r="BI131" s="217">
        <f>IF(N131="nulová",J131,0)</f>
        <v>0</v>
      </c>
      <c r="BJ131" s="18" t="s">
        <v>82</v>
      </c>
      <c r="BK131" s="217">
        <f>ROUND(I131*H131,2)</f>
        <v>0</v>
      </c>
      <c r="BL131" s="18" t="s">
        <v>155</v>
      </c>
      <c r="BM131" s="216" t="s">
        <v>193</v>
      </c>
    </row>
    <row r="132" spans="1:65" s="2" customFormat="1" ht="44.25" customHeight="1">
      <c r="A132" s="39"/>
      <c r="B132" s="40"/>
      <c r="C132" s="205" t="s">
        <v>194</v>
      </c>
      <c r="D132" s="205" t="s">
        <v>151</v>
      </c>
      <c r="E132" s="206" t="s">
        <v>195</v>
      </c>
      <c r="F132" s="207" t="s">
        <v>196</v>
      </c>
      <c r="G132" s="208" t="s">
        <v>197</v>
      </c>
      <c r="H132" s="209">
        <v>3</v>
      </c>
      <c r="I132" s="210"/>
      <c r="J132" s="211">
        <f>ROUND(I132*H132,2)</f>
        <v>0</v>
      </c>
      <c r="K132" s="207" t="s">
        <v>28</v>
      </c>
      <c r="L132" s="45"/>
      <c r="M132" s="212" t="s">
        <v>28</v>
      </c>
      <c r="N132" s="213" t="s">
        <v>45</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155</v>
      </c>
      <c r="AT132" s="216" t="s">
        <v>151</v>
      </c>
      <c r="AU132" s="216" t="s">
        <v>84</v>
      </c>
      <c r="AY132" s="18" t="s">
        <v>148</v>
      </c>
      <c r="BE132" s="217">
        <f>IF(N132="základní",J132,0)</f>
        <v>0</v>
      </c>
      <c r="BF132" s="217">
        <f>IF(N132="snížená",J132,0)</f>
        <v>0</v>
      </c>
      <c r="BG132" s="217">
        <f>IF(N132="zákl. přenesená",J132,0)</f>
        <v>0</v>
      </c>
      <c r="BH132" s="217">
        <f>IF(N132="sníž. přenesená",J132,0)</f>
        <v>0</v>
      </c>
      <c r="BI132" s="217">
        <f>IF(N132="nulová",J132,0)</f>
        <v>0</v>
      </c>
      <c r="BJ132" s="18" t="s">
        <v>82</v>
      </c>
      <c r="BK132" s="217">
        <f>ROUND(I132*H132,2)</f>
        <v>0</v>
      </c>
      <c r="BL132" s="18" t="s">
        <v>155</v>
      </c>
      <c r="BM132" s="216" t="s">
        <v>198</v>
      </c>
    </row>
    <row r="133" spans="1:63" s="12" customFormat="1" ht="22.8" customHeight="1">
      <c r="A133" s="12"/>
      <c r="B133" s="189"/>
      <c r="C133" s="190"/>
      <c r="D133" s="191" t="s">
        <v>73</v>
      </c>
      <c r="E133" s="203" t="s">
        <v>190</v>
      </c>
      <c r="F133" s="203" t="s">
        <v>199</v>
      </c>
      <c r="G133" s="190"/>
      <c r="H133" s="190"/>
      <c r="I133" s="193"/>
      <c r="J133" s="204">
        <f>BK133</f>
        <v>0</v>
      </c>
      <c r="K133" s="190"/>
      <c r="L133" s="195"/>
      <c r="M133" s="196"/>
      <c r="N133" s="197"/>
      <c r="O133" s="197"/>
      <c r="P133" s="198">
        <f>SUM(P134:P227)</f>
        <v>0</v>
      </c>
      <c r="Q133" s="197"/>
      <c r="R133" s="198">
        <f>SUM(R134:R227)</f>
        <v>3.2439678000000005</v>
      </c>
      <c r="S133" s="197"/>
      <c r="T133" s="199">
        <f>SUM(T134:T227)</f>
        <v>0</v>
      </c>
      <c r="U133" s="12"/>
      <c r="V133" s="12"/>
      <c r="W133" s="12"/>
      <c r="X133" s="12"/>
      <c r="Y133" s="12"/>
      <c r="Z133" s="12"/>
      <c r="AA133" s="12"/>
      <c r="AB133" s="12"/>
      <c r="AC133" s="12"/>
      <c r="AD133" s="12"/>
      <c r="AE133" s="12"/>
      <c r="AR133" s="200" t="s">
        <v>82</v>
      </c>
      <c r="AT133" s="201" t="s">
        <v>73</v>
      </c>
      <c r="AU133" s="201" t="s">
        <v>82</v>
      </c>
      <c r="AY133" s="200" t="s">
        <v>148</v>
      </c>
      <c r="BK133" s="202">
        <f>SUM(BK134:BK227)</f>
        <v>0</v>
      </c>
    </row>
    <row r="134" spans="1:65" s="2" customFormat="1" ht="12">
      <c r="A134" s="39"/>
      <c r="B134" s="40"/>
      <c r="C134" s="205" t="s">
        <v>200</v>
      </c>
      <c r="D134" s="205" t="s">
        <v>151</v>
      </c>
      <c r="E134" s="206" t="s">
        <v>201</v>
      </c>
      <c r="F134" s="207" t="s">
        <v>202</v>
      </c>
      <c r="G134" s="208" t="s">
        <v>203</v>
      </c>
      <c r="H134" s="209">
        <v>16</v>
      </c>
      <c r="I134" s="210"/>
      <c r="J134" s="211">
        <f>ROUND(I134*H134,2)</f>
        <v>0</v>
      </c>
      <c r="K134" s="207" t="s">
        <v>160</v>
      </c>
      <c r="L134" s="45"/>
      <c r="M134" s="212" t="s">
        <v>28</v>
      </c>
      <c r="N134" s="213" t="s">
        <v>45</v>
      </c>
      <c r="O134" s="85"/>
      <c r="P134" s="214">
        <f>O134*H134</f>
        <v>0</v>
      </c>
      <c r="Q134" s="214">
        <v>0.1575</v>
      </c>
      <c r="R134" s="214">
        <f>Q134*H134</f>
        <v>2.52</v>
      </c>
      <c r="S134" s="214">
        <v>0</v>
      </c>
      <c r="T134" s="215">
        <f>S134*H134</f>
        <v>0</v>
      </c>
      <c r="U134" s="39"/>
      <c r="V134" s="39"/>
      <c r="W134" s="39"/>
      <c r="X134" s="39"/>
      <c r="Y134" s="39"/>
      <c r="Z134" s="39"/>
      <c r="AA134" s="39"/>
      <c r="AB134" s="39"/>
      <c r="AC134" s="39"/>
      <c r="AD134" s="39"/>
      <c r="AE134" s="39"/>
      <c r="AR134" s="216" t="s">
        <v>155</v>
      </c>
      <c r="AT134" s="216" t="s">
        <v>151</v>
      </c>
      <c r="AU134" s="216" t="s">
        <v>84</v>
      </c>
      <c r="AY134" s="18" t="s">
        <v>148</v>
      </c>
      <c r="BE134" s="217">
        <f>IF(N134="základní",J134,0)</f>
        <v>0</v>
      </c>
      <c r="BF134" s="217">
        <f>IF(N134="snížená",J134,0)</f>
        <v>0</v>
      </c>
      <c r="BG134" s="217">
        <f>IF(N134="zákl. přenesená",J134,0)</f>
        <v>0</v>
      </c>
      <c r="BH134" s="217">
        <f>IF(N134="sníž. přenesená",J134,0)</f>
        <v>0</v>
      </c>
      <c r="BI134" s="217">
        <f>IF(N134="nulová",J134,0)</f>
        <v>0</v>
      </c>
      <c r="BJ134" s="18" t="s">
        <v>82</v>
      </c>
      <c r="BK134" s="217">
        <f>ROUND(I134*H134,2)</f>
        <v>0</v>
      </c>
      <c r="BL134" s="18" t="s">
        <v>155</v>
      </c>
      <c r="BM134" s="216" t="s">
        <v>204</v>
      </c>
    </row>
    <row r="135" spans="1:51" s="13" customFormat="1" ht="12">
      <c r="A135" s="13"/>
      <c r="B135" s="218"/>
      <c r="C135" s="219"/>
      <c r="D135" s="220" t="s">
        <v>162</v>
      </c>
      <c r="E135" s="221" t="s">
        <v>28</v>
      </c>
      <c r="F135" s="222" t="s">
        <v>176</v>
      </c>
      <c r="G135" s="219"/>
      <c r="H135" s="221" t="s">
        <v>28</v>
      </c>
      <c r="I135" s="223"/>
      <c r="J135" s="219"/>
      <c r="K135" s="219"/>
      <c r="L135" s="224"/>
      <c r="M135" s="225"/>
      <c r="N135" s="226"/>
      <c r="O135" s="226"/>
      <c r="P135" s="226"/>
      <c r="Q135" s="226"/>
      <c r="R135" s="226"/>
      <c r="S135" s="226"/>
      <c r="T135" s="227"/>
      <c r="U135" s="13"/>
      <c r="V135" s="13"/>
      <c r="W135" s="13"/>
      <c r="X135" s="13"/>
      <c r="Y135" s="13"/>
      <c r="Z135" s="13"/>
      <c r="AA135" s="13"/>
      <c r="AB135" s="13"/>
      <c r="AC135" s="13"/>
      <c r="AD135" s="13"/>
      <c r="AE135" s="13"/>
      <c r="AT135" s="228" t="s">
        <v>162</v>
      </c>
      <c r="AU135" s="228" t="s">
        <v>84</v>
      </c>
      <c r="AV135" s="13" t="s">
        <v>82</v>
      </c>
      <c r="AW135" s="13" t="s">
        <v>35</v>
      </c>
      <c r="AX135" s="13" t="s">
        <v>74</v>
      </c>
      <c r="AY135" s="228" t="s">
        <v>148</v>
      </c>
    </row>
    <row r="136" spans="1:51" s="13" customFormat="1" ht="12">
      <c r="A136" s="13"/>
      <c r="B136" s="218"/>
      <c r="C136" s="219"/>
      <c r="D136" s="220" t="s">
        <v>162</v>
      </c>
      <c r="E136" s="221" t="s">
        <v>28</v>
      </c>
      <c r="F136" s="222" t="s">
        <v>205</v>
      </c>
      <c r="G136" s="219"/>
      <c r="H136" s="221" t="s">
        <v>28</v>
      </c>
      <c r="I136" s="223"/>
      <c r="J136" s="219"/>
      <c r="K136" s="219"/>
      <c r="L136" s="224"/>
      <c r="M136" s="225"/>
      <c r="N136" s="226"/>
      <c r="O136" s="226"/>
      <c r="P136" s="226"/>
      <c r="Q136" s="226"/>
      <c r="R136" s="226"/>
      <c r="S136" s="226"/>
      <c r="T136" s="227"/>
      <c r="U136" s="13"/>
      <c r="V136" s="13"/>
      <c r="W136" s="13"/>
      <c r="X136" s="13"/>
      <c r="Y136" s="13"/>
      <c r="Z136" s="13"/>
      <c r="AA136" s="13"/>
      <c r="AB136" s="13"/>
      <c r="AC136" s="13"/>
      <c r="AD136" s="13"/>
      <c r="AE136" s="13"/>
      <c r="AT136" s="228" t="s">
        <v>162</v>
      </c>
      <c r="AU136" s="228" t="s">
        <v>84</v>
      </c>
      <c r="AV136" s="13" t="s">
        <v>82</v>
      </c>
      <c r="AW136" s="13" t="s">
        <v>35</v>
      </c>
      <c r="AX136" s="13" t="s">
        <v>74</v>
      </c>
      <c r="AY136" s="228" t="s">
        <v>148</v>
      </c>
    </row>
    <row r="137" spans="1:51" s="14" customFormat="1" ht="12">
      <c r="A137" s="14"/>
      <c r="B137" s="229"/>
      <c r="C137" s="230"/>
      <c r="D137" s="220" t="s">
        <v>162</v>
      </c>
      <c r="E137" s="231" t="s">
        <v>28</v>
      </c>
      <c r="F137" s="232" t="s">
        <v>206</v>
      </c>
      <c r="G137" s="230"/>
      <c r="H137" s="233">
        <v>12</v>
      </c>
      <c r="I137" s="234"/>
      <c r="J137" s="230"/>
      <c r="K137" s="230"/>
      <c r="L137" s="235"/>
      <c r="M137" s="236"/>
      <c r="N137" s="237"/>
      <c r="O137" s="237"/>
      <c r="P137" s="237"/>
      <c r="Q137" s="237"/>
      <c r="R137" s="237"/>
      <c r="S137" s="237"/>
      <c r="T137" s="238"/>
      <c r="U137" s="14"/>
      <c r="V137" s="14"/>
      <c r="W137" s="14"/>
      <c r="X137" s="14"/>
      <c r="Y137" s="14"/>
      <c r="Z137" s="14"/>
      <c r="AA137" s="14"/>
      <c r="AB137" s="14"/>
      <c r="AC137" s="14"/>
      <c r="AD137" s="14"/>
      <c r="AE137" s="14"/>
      <c r="AT137" s="239" t="s">
        <v>162</v>
      </c>
      <c r="AU137" s="239" t="s">
        <v>84</v>
      </c>
      <c r="AV137" s="14" t="s">
        <v>84</v>
      </c>
      <c r="AW137" s="14" t="s">
        <v>35</v>
      </c>
      <c r="AX137" s="14" t="s">
        <v>74</v>
      </c>
      <c r="AY137" s="239" t="s">
        <v>148</v>
      </c>
    </row>
    <row r="138" spans="1:51" s="13" customFormat="1" ht="12">
      <c r="A138" s="13"/>
      <c r="B138" s="218"/>
      <c r="C138" s="219"/>
      <c r="D138" s="220" t="s">
        <v>162</v>
      </c>
      <c r="E138" s="221" t="s">
        <v>28</v>
      </c>
      <c r="F138" s="222" t="s">
        <v>186</v>
      </c>
      <c r="G138" s="219"/>
      <c r="H138" s="221" t="s">
        <v>28</v>
      </c>
      <c r="I138" s="223"/>
      <c r="J138" s="219"/>
      <c r="K138" s="219"/>
      <c r="L138" s="224"/>
      <c r="M138" s="225"/>
      <c r="N138" s="226"/>
      <c r="O138" s="226"/>
      <c r="P138" s="226"/>
      <c r="Q138" s="226"/>
      <c r="R138" s="226"/>
      <c r="S138" s="226"/>
      <c r="T138" s="227"/>
      <c r="U138" s="13"/>
      <c r="V138" s="13"/>
      <c r="W138" s="13"/>
      <c r="X138" s="13"/>
      <c r="Y138" s="13"/>
      <c r="Z138" s="13"/>
      <c r="AA138" s="13"/>
      <c r="AB138" s="13"/>
      <c r="AC138" s="13"/>
      <c r="AD138" s="13"/>
      <c r="AE138" s="13"/>
      <c r="AT138" s="228" t="s">
        <v>162</v>
      </c>
      <c r="AU138" s="228" t="s">
        <v>84</v>
      </c>
      <c r="AV138" s="13" t="s">
        <v>82</v>
      </c>
      <c r="AW138" s="13" t="s">
        <v>35</v>
      </c>
      <c r="AX138" s="13" t="s">
        <v>74</v>
      </c>
      <c r="AY138" s="228" t="s">
        <v>148</v>
      </c>
    </row>
    <row r="139" spans="1:51" s="13" customFormat="1" ht="12">
      <c r="A139" s="13"/>
      <c r="B139" s="218"/>
      <c r="C139" s="219"/>
      <c r="D139" s="220" t="s">
        <v>162</v>
      </c>
      <c r="E139" s="221" t="s">
        <v>28</v>
      </c>
      <c r="F139" s="222" t="s">
        <v>207</v>
      </c>
      <c r="G139" s="219"/>
      <c r="H139" s="221" t="s">
        <v>28</v>
      </c>
      <c r="I139" s="223"/>
      <c r="J139" s="219"/>
      <c r="K139" s="219"/>
      <c r="L139" s="224"/>
      <c r="M139" s="225"/>
      <c r="N139" s="226"/>
      <c r="O139" s="226"/>
      <c r="P139" s="226"/>
      <c r="Q139" s="226"/>
      <c r="R139" s="226"/>
      <c r="S139" s="226"/>
      <c r="T139" s="227"/>
      <c r="U139" s="13"/>
      <c r="V139" s="13"/>
      <c r="W139" s="13"/>
      <c r="X139" s="13"/>
      <c r="Y139" s="13"/>
      <c r="Z139" s="13"/>
      <c r="AA139" s="13"/>
      <c r="AB139" s="13"/>
      <c r="AC139" s="13"/>
      <c r="AD139" s="13"/>
      <c r="AE139" s="13"/>
      <c r="AT139" s="228" t="s">
        <v>162</v>
      </c>
      <c r="AU139" s="228" t="s">
        <v>84</v>
      </c>
      <c r="AV139" s="13" t="s">
        <v>82</v>
      </c>
      <c r="AW139" s="13" t="s">
        <v>35</v>
      </c>
      <c r="AX139" s="13" t="s">
        <v>74</v>
      </c>
      <c r="AY139" s="228" t="s">
        <v>148</v>
      </c>
    </row>
    <row r="140" spans="1:51" s="14" customFormat="1" ht="12">
      <c r="A140" s="14"/>
      <c r="B140" s="229"/>
      <c r="C140" s="230"/>
      <c r="D140" s="220" t="s">
        <v>162</v>
      </c>
      <c r="E140" s="231" t="s">
        <v>28</v>
      </c>
      <c r="F140" s="232" t="s">
        <v>84</v>
      </c>
      <c r="G140" s="230"/>
      <c r="H140" s="233">
        <v>2</v>
      </c>
      <c r="I140" s="234"/>
      <c r="J140" s="230"/>
      <c r="K140" s="230"/>
      <c r="L140" s="235"/>
      <c r="M140" s="236"/>
      <c r="N140" s="237"/>
      <c r="O140" s="237"/>
      <c r="P140" s="237"/>
      <c r="Q140" s="237"/>
      <c r="R140" s="237"/>
      <c r="S140" s="237"/>
      <c r="T140" s="238"/>
      <c r="U140" s="14"/>
      <c r="V140" s="14"/>
      <c r="W140" s="14"/>
      <c r="X140" s="14"/>
      <c r="Y140" s="14"/>
      <c r="Z140" s="14"/>
      <c r="AA140" s="14"/>
      <c r="AB140" s="14"/>
      <c r="AC140" s="14"/>
      <c r="AD140" s="14"/>
      <c r="AE140" s="14"/>
      <c r="AT140" s="239" t="s">
        <v>162</v>
      </c>
      <c r="AU140" s="239" t="s">
        <v>84</v>
      </c>
      <c r="AV140" s="14" t="s">
        <v>84</v>
      </c>
      <c r="AW140" s="14" t="s">
        <v>35</v>
      </c>
      <c r="AX140" s="14" t="s">
        <v>74</v>
      </c>
      <c r="AY140" s="239" t="s">
        <v>148</v>
      </c>
    </row>
    <row r="141" spans="1:51" s="13" customFormat="1" ht="12">
      <c r="A141" s="13"/>
      <c r="B141" s="218"/>
      <c r="C141" s="219"/>
      <c r="D141" s="220" t="s">
        <v>162</v>
      </c>
      <c r="E141" s="221" t="s">
        <v>28</v>
      </c>
      <c r="F141" s="222" t="s">
        <v>170</v>
      </c>
      <c r="G141" s="219"/>
      <c r="H141" s="221" t="s">
        <v>28</v>
      </c>
      <c r="I141" s="223"/>
      <c r="J141" s="219"/>
      <c r="K141" s="219"/>
      <c r="L141" s="224"/>
      <c r="M141" s="225"/>
      <c r="N141" s="226"/>
      <c r="O141" s="226"/>
      <c r="P141" s="226"/>
      <c r="Q141" s="226"/>
      <c r="R141" s="226"/>
      <c r="S141" s="226"/>
      <c r="T141" s="227"/>
      <c r="U141" s="13"/>
      <c r="V141" s="13"/>
      <c r="W141" s="13"/>
      <c r="X141" s="13"/>
      <c r="Y141" s="13"/>
      <c r="Z141" s="13"/>
      <c r="AA141" s="13"/>
      <c r="AB141" s="13"/>
      <c r="AC141" s="13"/>
      <c r="AD141" s="13"/>
      <c r="AE141" s="13"/>
      <c r="AT141" s="228" t="s">
        <v>162</v>
      </c>
      <c r="AU141" s="228" t="s">
        <v>84</v>
      </c>
      <c r="AV141" s="13" t="s">
        <v>82</v>
      </c>
      <c r="AW141" s="13" t="s">
        <v>35</v>
      </c>
      <c r="AX141" s="13" t="s">
        <v>74</v>
      </c>
      <c r="AY141" s="228" t="s">
        <v>148</v>
      </c>
    </row>
    <row r="142" spans="1:51" s="13" customFormat="1" ht="12">
      <c r="A142" s="13"/>
      <c r="B142" s="218"/>
      <c r="C142" s="219"/>
      <c r="D142" s="220" t="s">
        <v>162</v>
      </c>
      <c r="E142" s="221" t="s">
        <v>28</v>
      </c>
      <c r="F142" s="222" t="s">
        <v>207</v>
      </c>
      <c r="G142" s="219"/>
      <c r="H142" s="221" t="s">
        <v>28</v>
      </c>
      <c r="I142" s="223"/>
      <c r="J142" s="219"/>
      <c r="K142" s="219"/>
      <c r="L142" s="224"/>
      <c r="M142" s="225"/>
      <c r="N142" s="226"/>
      <c r="O142" s="226"/>
      <c r="P142" s="226"/>
      <c r="Q142" s="226"/>
      <c r="R142" s="226"/>
      <c r="S142" s="226"/>
      <c r="T142" s="227"/>
      <c r="U142" s="13"/>
      <c r="V142" s="13"/>
      <c r="W142" s="13"/>
      <c r="X142" s="13"/>
      <c r="Y142" s="13"/>
      <c r="Z142" s="13"/>
      <c r="AA142" s="13"/>
      <c r="AB142" s="13"/>
      <c r="AC142" s="13"/>
      <c r="AD142" s="13"/>
      <c r="AE142" s="13"/>
      <c r="AT142" s="228" t="s">
        <v>162</v>
      </c>
      <c r="AU142" s="228" t="s">
        <v>84</v>
      </c>
      <c r="AV142" s="13" t="s">
        <v>82</v>
      </c>
      <c r="AW142" s="13" t="s">
        <v>35</v>
      </c>
      <c r="AX142" s="13" t="s">
        <v>74</v>
      </c>
      <c r="AY142" s="228" t="s">
        <v>148</v>
      </c>
    </row>
    <row r="143" spans="1:51" s="14" customFormat="1" ht="12">
      <c r="A143" s="14"/>
      <c r="B143" s="229"/>
      <c r="C143" s="230"/>
      <c r="D143" s="220" t="s">
        <v>162</v>
      </c>
      <c r="E143" s="231" t="s">
        <v>28</v>
      </c>
      <c r="F143" s="232" t="s">
        <v>84</v>
      </c>
      <c r="G143" s="230"/>
      <c r="H143" s="233">
        <v>2</v>
      </c>
      <c r="I143" s="234"/>
      <c r="J143" s="230"/>
      <c r="K143" s="230"/>
      <c r="L143" s="235"/>
      <c r="M143" s="236"/>
      <c r="N143" s="237"/>
      <c r="O143" s="237"/>
      <c r="P143" s="237"/>
      <c r="Q143" s="237"/>
      <c r="R143" s="237"/>
      <c r="S143" s="237"/>
      <c r="T143" s="238"/>
      <c r="U143" s="14"/>
      <c r="V143" s="14"/>
      <c r="W143" s="14"/>
      <c r="X143" s="14"/>
      <c r="Y143" s="14"/>
      <c r="Z143" s="14"/>
      <c r="AA143" s="14"/>
      <c r="AB143" s="14"/>
      <c r="AC143" s="14"/>
      <c r="AD143" s="14"/>
      <c r="AE143" s="14"/>
      <c r="AT143" s="239" t="s">
        <v>162</v>
      </c>
      <c r="AU143" s="239" t="s">
        <v>84</v>
      </c>
      <c r="AV143" s="14" t="s">
        <v>84</v>
      </c>
      <c r="AW143" s="14" t="s">
        <v>35</v>
      </c>
      <c r="AX143" s="14" t="s">
        <v>74</v>
      </c>
      <c r="AY143" s="239" t="s">
        <v>148</v>
      </c>
    </row>
    <row r="144" spans="1:51" s="15" customFormat="1" ht="12">
      <c r="A144" s="15"/>
      <c r="B144" s="240"/>
      <c r="C144" s="241"/>
      <c r="D144" s="220" t="s">
        <v>162</v>
      </c>
      <c r="E144" s="242" t="s">
        <v>28</v>
      </c>
      <c r="F144" s="243" t="s">
        <v>188</v>
      </c>
      <c r="G144" s="241"/>
      <c r="H144" s="244">
        <v>16</v>
      </c>
      <c r="I144" s="245"/>
      <c r="J144" s="241"/>
      <c r="K144" s="241"/>
      <c r="L144" s="246"/>
      <c r="M144" s="247"/>
      <c r="N144" s="248"/>
      <c r="O144" s="248"/>
      <c r="P144" s="248"/>
      <c r="Q144" s="248"/>
      <c r="R144" s="248"/>
      <c r="S144" s="248"/>
      <c r="T144" s="249"/>
      <c r="U144" s="15"/>
      <c r="V144" s="15"/>
      <c r="W144" s="15"/>
      <c r="X144" s="15"/>
      <c r="Y144" s="15"/>
      <c r="Z144" s="15"/>
      <c r="AA144" s="15"/>
      <c r="AB144" s="15"/>
      <c r="AC144" s="15"/>
      <c r="AD144" s="15"/>
      <c r="AE144" s="15"/>
      <c r="AT144" s="250" t="s">
        <v>162</v>
      </c>
      <c r="AU144" s="250" t="s">
        <v>84</v>
      </c>
      <c r="AV144" s="15" t="s">
        <v>155</v>
      </c>
      <c r="AW144" s="15" t="s">
        <v>35</v>
      </c>
      <c r="AX144" s="15" t="s">
        <v>82</v>
      </c>
      <c r="AY144" s="250" t="s">
        <v>148</v>
      </c>
    </row>
    <row r="145" spans="1:65" s="2" customFormat="1" ht="12">
      <c r="A145" s="39"/>
      <c r="B145" s="40"/>
      <c r="C145" s="205" t="s">
        <v>208</v>
      </c>
      <c r="D145" s="205" t="s">
        <v>151</v>
      </c>
      <c r="E145" s="206" t="s">
        <v>209</v>
      </c>
      <c r="F145" s="207" t="s">
        <v>210</v>
      </c>
      <c r="G145" s="208" t="s">
        <v>159</v>
      </c>
      <c r="H145" s="209">
        <v>3.96</v>
      </c>
      <c r="I145" s="210"/>
      <c r="J145" s="211">
        <f>ROUND(I145*H145,2)</f>
        <v>0</v>
      </c>
      <c r="K145" s="207" t="s">
        <v>160</v>
      </c>
      <c r="L145" s="45"/>
      <c r="M145" s="212" t="s">
        <v>28</v>
      </c>
      <c r="N145" s="213" t="s">
        <v>45</v>
      </c>
      <c r="O145" s="85"/>
      <c r="P145" s="214">
        <f>O145*H145</f>
        <v>0</v>
      </c>
      <c r="Q145" s="214">
        <v>0.0511</v>
      </c>
      <c r="R145" s="214">
        <f>Q145*H145</f>
        <v>0.202356</v>
      </c>
      <c r="S145" s="214">
        <v>0</v>
      </c>
      <c r="T145" s="215">
        <f>S145*H145</f>
        <v>0</v>
      </c>
      <c r="U145" s="39"/>
      <c r="V145" s="39"/>
      <c r="W145" s="39"/>
      <c r="X145" s="39"/>
      <c r="Y145" s="39"/>
      <c r="Z145" s="39"/>
      <c r="AA145" s="39"/>
      <c r="AB145" s="39"/>
      <c r="AC145" s="39"/>
      <c r="AD145" s="39"/>
      <c r="AE145" s="39"/>
      <c r="AR145" s="216" t="s">
        <v>155</v>
      </c>
      <c r="AT145" s="216" t="s">
        <v>151</v>
      </c>
      <c r="AU145" s="216" t="s">
        <v>84</v>
      </c>
      <c r="AY145" s="18" t="s">
        <v>148</v>
      </c>
      <c r="BE145" s="217">
        <f>IF(N145="základní",J145,0)</f>
        <v>0</v>
      </c>
      <c r="BF145" s="217">
        <f>IF(N145="snížená",J145,0)</f>
        <v>0</v>
      </c>
      <c r="BG145" s="217">
        <f>IF(N145="zákl. přenesená",J145,0)</f>
        <v>0</v>
      </c>
      <c r="BH145" s="217">
        <f>IF(N145="sníž. přenesená",J145,0)</f>
        <v>0</v>
      </c>
      <c r="BI145" s="217">
        <f>IF(N145="nulová",J145,0)</f>
        <v>0</v>
      </c>
      <c r="BJ145" s="18" t="s">
        <v>82</v>
      </c>
      <c r="BK145" s="217">
        <f>ROUND(I145*H145,2)</f>
        <v>0</v>
      </c>
      <c r="BL145" s="18" t="s">
        <v>155</v>
      </c>
      <c r="BM145" s="216" t="s">
        <v>211</v>
      </c>
    </row>
    <row r="146" spans="1:51" s="13" customFormat="1" ht="12">
      <c r="A146" s="13"/>
      <c r="B146" s="218"/>
      <c r="C146" s="219"/>
      <c r="D146" s="220" t="s">
        <v>162</v>
      </c>
      <c r="E146" s="221" t="s">
        <v>28</v>
      </c>
      <c r="F146" s="222" t="s">
        <v>212</v>
      </c>
      <c r="G146" s="219"/>
      <c r="H146" s="221" t="s">
        <v>28</v>
      </c>
      <c r="I146" s="223"/>
      <c r="J146" s="219"/>
      <c r="K146" s="219"/>
      <c r="L146" s="224"/>
      <c r="M146" s="225"/>
      <c r="N146" s="226"/>
      <c r="O146" s="226"/>
      <c r="P146" s="226"/>
      <c r="Q146" s="226"/>
      <c r="R146" s="226"/>
      <c r="S146" s="226"/>
      <c r="T146" s="227"/>
      <c r="U146" s="13"/>
      <c r="V146" s="13"/>
      <c r="W146" s="13"/>
      <c r="X146" s="13"/>
      <c r="Y146" s="13"/>
      <c r="Z146" s="13"/>
      <c r="AA146" s="13"/>
      <c r="AB146" s="13"/>
      <c r="AC146" s="13"/>
      <c r="AD146" s="13"/>
      <c r="AE146" s="13"/>
      <c r="AT146" s="228" t="s">
        <v>162</v>
      </c>
      <c r="AU146" s="228" t="s">
        <v>84</v>
      </c>
      <c r="AV146" s="13" t="s">
        <v>82</v>
      </c>
      <c r="AW146" s="13" t="s">
        <v>35</v>
      </c>
      <c r="AX146" s="13" t="s">
        <v>74</v>
      </c>
      <c r="AY146" s="228" t="s">
        <v>148</v>
      </c>
    </row>
    <row r="147" spans="1:51" s="13" customFormat="1" ht="12">
      <c r="A147" s="13"/>
      <c r="B147" s="218"/>
      <c r="C147" s="219"/>
      <c r="D147" s="220" t="s">
        <v>162</v>
      </c>
      <c r="E147" s="221" t="s">
        <v>28</v>
      </c>
      <c r="F147" s="222" t="s">
        <v>213</v>
      </c>
      <c r="G147" s="219"/>
      <c r="H147" s="221" t="s">
        <v>28</v>
      </c>
      <c r="I147" s="223"/>
      <c r="J147" s="219"/>
      <c r="K147" s="219"/>
      <c r="L147" s="224"/>
      <c r="M147" s="225"/>
      <c r="N147" s="226"/>
      <c r="O147" s="226"/>
      <c r="P147" s="226"/>
      <c r="Q147" s="226"/>
      <c r="R147" s="226"/>
      <c r="S147" s="226"/>
      <c r="T147" s="227"/>
      <c r="U147" s="13"/>
      <c r="V147" s="13"/>
      <c r="W147" s="13"/>
      <c r="X147" s="13"/>
      <c r="Y147" s="13"/>
      <c r="Z147" s="13"/>
      <c r="AA147" s="13"/>
      <c r="AB147" s="13"/>
      <c r="AC147" s="13"/>
      <c r="AD147" s="13"/>
      <c r="AE147" s="13"/>
      <c r="AT147" s="228" t="s">
        <v>162</v>
      </c>
      <c r="AU147" s="228" t="s">
        <v>84</v>
      </c>
      <c r="AV147" s="13" t="s">
        <v>82</v>
      </c>
      <c r="AW147" s="13" t="s">
        <v>35</v>
      </c>
      <c r="AX147" s="13" t="s">
        <v>74</v>
      </c>
      <c r="AY147" s="228" t="s">
        <v>148</v>
      </c>
    </row>
    <row r="148" spans="1:51" s="14" customFormat="1" ht="12">
      <c r="A148" s="14"/>
      <c r="B148" s="229"/>
      <c r="C148" s="230"/>
      <c r="D148" s="220" t="s">
        <v>162</v>
      </c>
      <c r="E148" s="231" t="s">
        <v>28</v>
      </c>
      <c r="F148" s="232" t="s">
        <v>214</v>
      </c>
      <c r="G148" s="230"/>
      <c r="H148" s="233">
        <v>3.96</v>
      </c>
      <c r="I148" s="234"/>
      <c r="J148" s="230"/>
      <c r="K148" s="230"/>
      <c r="L148" s="235"/>
      <c r="M148" s="236"/>
      <c r="N148" s="237"/>
      <c r="O148" s="237"/>
      <c r="P148" s="237"/>
      <c r="Q148" s="237"/>
      <c r="R148" s="237"/>
      <c r="S148" s="237"/>
      <c r="T148" s="238"/>
      <c r="U148" s="14"/>
      <c r="V148" s="14"/>
      <c r="W148" s="14"/>
      <c r="X148" s="14"/>
      <c r="Y148" s="14"/>
      <c r="Z148" s="14"/>
      <c r="AA148" s="14"/>
      <c r="AB148" s="14"/>
      <c r="AC148" s="14"/>
      <c r="AD148" s="14"/>
      <c r="AE148" s="14"/>
      <c r="AT148" s="239" t="s">
        <v>162</v>
      </c>
      <c r="AU148" s="239" t="s">
        <v>84</v>
      </c>
      <c r="AV148" s="14" t="s">
        <v>84</v>
      </c>
      <c r="AW148" s="14" t="s">
        <v>35</v>
      </c>
      <c r="AX148" s="14" t="s">
        <v>82</v>
      </c>
      <c r="AY148" s="239" t="s">
        <v>148</v>
      </c>
    </row>
    <row r="149" spans="1:65" s="2" customFormat="1" ht="12">
      <c r="A149" s="39"/>
      <c r="B149" s="40"/>
      <c r="C149" s="205" t="s">
        <v>215</v>
      </c>
      <c r="D149" s="205" t="s">
        <v>151</v>
      </c>
      <c r="E149" s="206" t="s">
        <v>216</v>
      </c>
      <c r="F149" s="207" t="s">
        <v>217</v>
      </c>
      <c r="G149" s="208" t="s">
        <v>159</v>
      </c>
      <c r="H149" s="209">
        <v>3.96</v>
      </c>
      <c r="I149" s="210"/>
      <c r="J149" s="211">
        <f>ROUND(I149*H149,2)</f>
        <v>0</v>
      </c>
      <c r="K149" s="207" t="s">
        <v>160</v>
      </c>
      <c r="L149" s="45"/>
      <c r="M149" s="212" t="s">
        <v>28</v>
      </c>
      <c r="N149" s="213" t="s">
        <v>45</v>
      </c>
      <c r="O149" s="85"/>
      <c r="P149" s="214">
        <f>O149*H149</f>
        <v>0</v>
      </c>
      <c r="Q149" s="214">
        <v>0.00438</v>
      </c>
      <c r="R149" s="214">
        <f>Q149*H149</f>
        <v>0.0173448</v>
      </c>
      <c r="S149" s="214">
        <v>0</v>
      </c>
      <c r="T149" s="215">
        <f>S149*H149</f>
        <v>0</v>
      </c>
      <c r="U149" s="39"/>
      <c r="V149" s="39"/>
      <c r="W149" s="39"/>
      <c r="X149" s="39"/>
      <c r="Y149" s="39"/>
      <c r="Z149" s="39"/>
      <c r="AA149" s="39"/>
      <c r="AB149" s="39"/>
      <c r="AC149" s="39"/>
      <c r="AD149" s="39"/>
      <c r="AE149" s="39"/>
      <c r="AR149" s="216" t="s">
        <v>155</v>
      </c>
      <c r="AT149" s="216" t="s">
        <v>151</v>
      </c>
      <c r="AU149" s="216" t="s">
        <v>84</v>
      </c>
      <c r="AY149" s="18" t="s">
        <v>148</v>
      </c>
      <c r="BE149" s="217">
        <f>IF(N149="základní",J149,0)</f>
        <v>0</v>
      </c>
      <c r="BF149" s="217">
        <f>IF(N149="snížená",J149,0)</f>
        <v>0</v>
      </c>
      <c r="BG149" s="217">
        <f>IF(N149="zákl. přenesená",J149,0)</f>
        <v>0</v>
      </c>
      <c r="BH149" s="217">
        <f>IF(N149="sníž. přenesená",J149,0)</f>
        <v>0</v>
      </c>
      <c r="BI149" s="217">
        <f>IF(N149="nulová",J149,0)</f>
        <v>0</v>
      </c>
      <c r="BJ149" s="18" t="s">
        <v>82</v>
      </c>
      <c r="BK149" s="217">
        <f>ROUND(I149*H149,2)</f>
        <v>0</v>
      </c>
      <c r="BL149" s="18" t="s">
        <v>155</v>
      </c>
      <c r="BM149" s="216" t="s">
        <v>218</v>
      </c>
    </row>
    <row r="150" spans="1:51" s="13" customFormat="1" ht="12">
      <c r="A150" s="13"/>
      <c r="B150" s="218"/>
      <c r="C150" s="219"/>
      <c r="D150" s="220" t="s">
        <v>162</v>
      </c>
      <c r="E150" s="221" t="s">
        <v>28</v>
      </c>
      <c r="F150" s="222" t="s">
        <v>212</v>
      </c>
      <c r="G150" s="219"/>
      <c r="H150" s="221" t="s">
        <v>28</v>
      </c>
      <c r="I150" s="223"/>
      <c r="J150" s="219"/>
      <c r="K150" s="219"/>
      <c r="L150" s="224"/>
      <c r="M150" s="225"/>
      <c r="N150" s="226"/>
      <c r="O150" s="226"/>
      <c r="P150" s="226"/>
      <c r="Q150" s="226"/>
      <c r="R150" s="226"/>
      <c r="S150" s="226"/>
      <c r="T150" s="227"/>
      <c r="U150" s="13"/>
      <c r="V150" s="13"/>
      <c r="W150" s="13"/>
      <c r="X150" s="13"/>
      <c r="Y150" s="13"/>
      <c r="Z150" s="13"/>
      <c r="AA150" s="13"/>
      <c r="AB150" s="13"/>
      <c r="AC150" s="13"/>
      <c r="AD150" s="13"/>
      <c r="AE150" s="13"/>
      <c r="AT150" s="228" t="s">
        <v>162</v>
      </c>
      <c r="AU150" s="228" t="s">
        <v>84</v>
      </c>
      <c r="AV150" s="13" t="s">
        <v>82</v>
      </c>
      <c r="AW150" s="13" t="s">
        <v>35</v>
      </c>
      <c r="AX150" s="13" t="s">
        <v>74</v>
      </c>
      <c r="AY150" s="228" t="s">
        <v>148</v>
      </c>
    </row>
    <row r="151" spans="1:51" s="13" customFormat="1" ht="12">
      <c r="A151" s="13"/>
      <c r="B151" s="218"/>
      <c r="C151" s="219"/>
      <c r="D151" s="220" t="s">
        <v>162</v>
      </c>
      <c r="E151" s="221" t="s">
        <v>28</v>
      </c>
      <c r="F151" s="222" t="s">
        <v>213</v>
      </c>
      <c r="G151" s="219"/>
      <c r="H151" s="221" t="s">
        <v>28</v>
      </c>
      <c r="I151" s="223"/>
      <c r="J151" s="219"/>
      <c r="K151" s="219"/>
      <c r="L151" s="224"/>
      <c r="M151" s="225"/>
      <c r="N151" s="226"/>
      <c r="O151" s="226"/>
      <c r="P151" s="226"/>
      <c r="Q151" s="226"/>
      <c r="R151" s="226"/>
      <c r="S151" s="226"/>
      <c r="T151" s="227"/>
      <c r="U151" s="13"/>
      <c r="V151" s="13"/>
      <c r="W151" s="13"/>
      <c r="X151" s="13"/>
      <c r="Y151" s="13"/>
      <c r="Z151" s="13"/>
      <c r="AA151" s="13"/>
      <c r="AB151" s="13"/>
      <c r="AC151" s="13"/>
      <c r="AD151" s="13"/>
      <c r="AE151" s="13"/>
      <c r="AT151" s="228" t="s">
        <v>162</v>
      </c>
      <c r="AU151" s="228" t="s">
        <v>84</v>
      </c>
      <c r="AV151" s="13" t="s">
        <v>82</v>
      </c>
      <c r="AW151" s="13" t="s">
        <v>35</v>
      </c>
      <c r="AX151" s="13" t="s">
        <v>74</v>
      </c>
      <c r="AY151" s="228" t="s">
        <v>148</v>
      </c>
    </row>
    <row r="152" spans="1:51" s="14" customFormat="1" ht="12">
      <c r="A152" s="14"/>
      <c r="B152" s="229"/>
      <c r="C152" s="230"/>
      <c r="D152" s="220" t="s">
        <v>162</v>
      </c>
      <c r="E152" s="231" t="s">
        <v>28</v>
      </c>
      <c r="F152" s="232" t="s">
        <v>214</v>
      </c>
      <c r="G152" s="230"/>
      <c r="H152" s="233">
        <v>3.96</v>
      </c>
      <c r="I152" s="234"/>
      <c r="J152" s="230"/>
      <c r="K152" s="230"/>
      <c r="L152" s="235"/>
      <c r="M152" s="236"/>
      <c r="N152" s="237"/>
      <c r="O152" s="237"/>
      <c r="P152" s="237"/>
      <c r="Q152" s="237"/>
      <c r="R152" s="237"/>
      <c r="S152" s="237"/>
      <c r="T152" s="238"/>
      <c r="U152" s="14"/>
      <c r="V152" s="14"/>
      <c r="W152" s="14"/>
      <c r="X152" s="14"/>
      <c r="Y152" s="14"/>
      <c r="Z152" s="14"/>
      <c r="AA152" s="14"/>
      <c r="AB152" s="14"/>
      <c r="AC152" s="14"/>
      <c r="AD152" s="14"/>
      <c r="AE152" s="14"/>
      <c r="AT152" s="239" t="s">
        <v>162</v>
      </c>
      <c r="AU152" s="239" t="s">
        <v>84</v>
      </c>
      <c r="AV152" s="14" t="s">
        <v>84</v>
      </c>
      <c r="AW152" s="14" t="s">
        <v>35</v>
      </c>
      <c r="AX152" s="14" t="s">
        <v>82</v>
      </c>
      <c r="AY152" s="239" t="s">
        <v>148</v>
      </c>
    </row>
    <row r="153" spans="1:65" s="2" customFormat="1" ht="16.5" customHeight="1">
      <c r="A153" s="39"/>
      <c r="B153" s="40"/>
      <c r="C153" s="205" t="s">
        <v>219</v>
      </c>
      <c r="D153" s="205" t="s">
        <v>151</v>
      </c>
      <c r="E153" s="206" t="s">
        <v>220</v>
      </c>
      <c r="F153" s="207" t="s">
        <v>221</v>
      </c>
      <c r="G153" s="208" t="s">
        <v>159</v>
      </c>
      <c r="H153" s="209">
        <v>720</v>
      </c>
      <c r="I153" s="210"/>
      <c r="J153" s="211">
        <f>ROUND(I153*H153,2)</f>
        <v>0</v>
      </c>
      <c r="K153" s="207" t="s">
        <v>28</v>
      </c>
      <c r="L153" s="45"/>
      <c r="M153" s="212" t="s">
        <v>28</v>
      </c>
      <c r="N153" s="213" t="s">
        <v>45</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155</v>
      </c>
      <c r="AT153" s="216" t="s">
        <v>151</v>
      </c>
      <c r="AU153" s="216" t="s">
        <v>84</v>
      </c>
      <c r="AY153" s="18" t="s">
        <v>148</v>
      </c>
      <c r="BE153" s="217">
        <f>IF(N153="základní",J153,0)</f>
        <v>0</v>
      </c>
      <c r="BF153" s="217">
        <f>IF(N153="snížená",J153,0)</f>
        <v>0</v>
      </c>
      <c r="BG153" s="217">
        <f>IF(N153="zákl. přenesená",J153,0)</f>
        <v>0</v>
      </c>
      <c r="BH153" s="217">
        <f>IF(N153="sníž. přenesená",J153,0)</f>
        <v>0</v>
      </c>
      <c r="BI153" s="217">
        <f>IF(N153="nulová",J153,0)</f>
        <v>0</v>
      </c>
      <c r="BJ153" s="18" t="s">
        <v>82</v>
      </c>
      <c r="BK153" s="217">
        <f>ROUND(I153*H153,2)</f>
        <v>0</v>
      </c>
      <c r="BL153" s="18" t="s">
        <v>155</v>
      </c>
      <c r="BM153" s="216" t="s">
        <v>222</v>
      </c>
    </row>
    <row r="154" spans="1:51" s="13" customFormat="1" ht="12">
      <c r="A154" s="13"/>
      <c r="B154" s="218"/>
      <c r="C154" s="219"/>
      <c r="D154" s="220" t="s">
        <v>162</v>
      </c>
      <c r="E154" s="221" t="s">
        <v>28</v>
      </c>
      <c r="F154" s="222" t="s">
        <v>223</v>
      </c>
      <c r="G154" s="219"/>
      <c r="H154" s="221" t="s">
        <v>28</v>
      </c>
      <c r="I154" s="223"/>
      <c r="J154" s="219"/>
      <c r="K154" s="219"/>
      <c r="L154" s="224"/>
      <c r="M154" s="225"/>
      <c r="N154" s="226"/>
      <c r="O154" s="226"/>
      <c r="P154" s="226"/>
      <c r="Q154" s="226"/>
      <c r="R154" s="226"/>
      <c r="S154" s="226"/>
      <c r="T154" s="227"/>
      <c r="U154" s="13"/>
      <c r="V154" s="13"/>
      <c r="W154" s="13"/>
      <c r="X154" s="13"/>
      <c r="Y154" s="13"/>
      <c r="Z154" s="13"/>
      <c r="AA154" s="13"/>
      <c r="AB154" s="13"/>
      <c r="AC154" s="13"/>
      <c r="AD154" s="13"/>
      <c r="AE154" s="13"/>
      <c r="AT154" s="228" t="s">
        <v>162</v>
      </c>
      <c r="AU154" s="228" t="s">
        <v>84</v>
      </c>
      <c r="AV154" s="13" t="s">
        <v>82</v>
      </c>
      <c r="AW154" s="13" t="s">
        <v>35</v>
      </c>
      <c r="AX154" s="13" t="s">
        <v>74</v>
      </c>
      <c r="AY154" s="228" t="s">
        <v>148</v>
      </c>
    </row>
    <row r="155" spans="1:51" s="13" customFormat="1" ht="12">
      <c r="A155" s="13"/>
      <c r="B155" s="218"/>
      <c r="C155" s="219"/>
      <c r="D155" s="220" t="s">
        <v>162</v>
      </c>
      <c r="E155" s="221" t="s">
        <v>28</v>
      </c>
      <c r="F155" s="222" t="s">
        <v>224</v>
      </c>
      <c r="G155" s="219"/>
      <c r="H155" s="221" t="s">
        <v>28</v>
      </c>
      <c r="I155" s="223"/>
      <c r="J155" s="219"/>
      <c r="K155" s="219"/>
      <c r="L155" s="224"/>
      <c r="M155" s="225"/>
      <c r="N155" s="226"/>
      <c r="O155" s="226"/>
      <c r="P155" s="226"/>
      <c r="Q155" s="226"/>
      <c r="R155" s="226"/>
      <c r="S155" s="226"/>
      <c r="T155" s="227"/>
      <c r="U155" s="13"/>
      <c r="V155" s="13"/>
      <c r="W155" s="13"/>
      <c r="X155" s="13"/>
      <c r="Y155" s="13"/>
      <c r="Z155" s="13"/>
      <c r="AA155" s="13"/>
      <c r="AB155" s="13"/>
      <c r="AC155" s="13"/>
      <c r="AD155" s="13"/>
      <c r="AE155" s="13"/>
      <c r="AT155" s="228" t="s">
        <v>162</v>
      </c>
      <c r="AU155" s="228" t="s">
        <v>84</v>
      </c>
      <c r="AV155" s="13" t="s">
        <v>82</v>
      </c>
      <c r="AW155" s="13" t="s">
        <v>35</v>
      </c>
      <c r="AX155" s="13" t="s">
        <v>74</v>
      </c>
      <c r="AY155" s="228" t="s">
        <v>148</v>
      </c>
    </row>
    <row r="156" spans="1:51" s="13" customFormat="1" ht="12">
      <c r="A156" s="13"/>
      <c r="B156" s="218"/>
      <c r="C156" s="219"/>
      <c r="D156" s="220" t="s">
        <v>162</v>
      </c>
      <c r="E156" s="221" t="s">
        <v>28</v>
      </c>
      <c r="F156" s="222" t="s">
        <v>225</v>
      </c>
      <c r="G156" s="219"/>
      <c r="H156" s="221" t="s">
        <v>28</v>
      </c>
      <c r="I156" s="223"/>
      <c r="J156" s="219"/>
      <c r="K156" s="219"/>
      <c r="L156" s="224"/>
      <c r="M156" s="225"/>
      <c r="N156" s="226"/>
      <c r="O156" s="226"/>
      <c r="P156" s="226"/>
      <c r="Q156" s="226"/>
      <c r="R156" s="226"/>
      <c r="S156" s="226"/>
      <c r="T156" s="227"/>
      <c r="U156" s="13"/>
      <c r="V156" s="13"/>
      <c r="W156" s="13"/>
      <c r="X156" s="13"/>
      <c r="Y156" s="13"/>
      <c r="Z156" s="13"/>
      <c r="AA156" s="13"/>
      <c r="AB156" s="13"/>
      <c r="AC156" s="13"/>
      <c r="AD156" s="13"/>
      <c r="AE156" s="13"/>
      <c r="AT156" s="228" t="s">
        <v>162</v>
      </c>
      <c r="AU156" s="228" t="s">
        <v>84</v>
      </c>
      <c r="AV156" s="13" t="s">
        <v>82</v>
      </c>
      <c r="AW156" s="13" t="s">
        <v>35</v>
      </c>
      <c r="AX156" s="13" t="s">
        <v>74</v>
      </c>
      <c r="AY156" s="228" t="s">
        <v>148</v>
      </c>
    </row>
    <row r="157" spans="1:51" s="14" customFormat="1" ht="12">
      <c r="A157" s="14"/>
      <c r="B157" s="229"/>
      <c r="C157" s="230"/>
      <c r="D157" s="220" t="s">
        <v>162</v>
      </c>
      <c r="E157" s="231" t="s">
        <v>28</v>
      </c>
      <c r="F157" s="232" t="s">
        <v>226</v>
      </c>
      <c r="G157" s="230"/>
      <c r="H157" s="233">
        <v>720</v>
      </c>
      <c r="I157" s="234"/>
      <c r="J157" s="230"/>
      <c r="K157" s="230"/>
      <c r="L157" s="235"/>
      <c r="M157" s="236"/>
      <c r="N157" s="237"/>
      <c r="O157" s="237"/>
      <c r="P157" s="237"/>
      <c r="Q157" s="237"/>
      <c r="R157" s="237"/>
      <c r="S157" s="237"/>
      <c r="T157" s="238"/>
      <c r="U157" s="14"/>
      <c r="V157" s="14"/>
      <c r="W157" s="14"/>
      <c r="X157" s="14"/>
      <c r="Y157" s="14"/>
      <c r="Z157" s="14"/>
      <c r="AA157" s="14"/>
      <c r="AB157" s="14"/>
      <c r="AC157" s="14"/>
      <c r="AD157" s="14"/>
      <c r="AE157" s="14"/>
      <c r="AT157" s="239" t="s">
        <v>162</v>
      </c>
      <c r="AU157" s="239" t="s">
        <v>84</v>
      </c>
      <c r="AV157" s="14" t="s">
        <v>84</v>
      </c>
      <c r="AW157" s="14" t="s">
        <v>35</v>
      </c>
      <c r="AX157" s="14" t="s">
        <v>82</v>
      </c>
      <c r="AY157" s="239" t="s">
        <v>148</v>
      </c>
    </row>
    <row r="158" spans="1:65" s="2" customFormat="1" ht="21.75" customHeight="1">
      <c r="A158" s="39"/>
      <c r="B158" s="40"/>
      <c r="C158" s="205" t="s">
        <v>206</v>
      </c>
      <c r="D158" s="205" t="s">
        <v>151</v>
      </c>
      <c r="E158" s="206" t="s">
        <v>227</v>
      </c>
      <c r="F158" s="207" t="s">
        <v>228</v>
      </c>
      <c r="G158" s="208" t="s">
        <v>197</v>
      </c>
      <c r="H158" s="209">
        <v>275.6</v>
      </c>
      <c r="I158" s="210"/>
      <c r="J158" s="211">
        <f>ROUND(I158*H158,2)</f>
        <v>0</v>
      </c>
      <c r="K158" s="207" t="s">
        <v>160</v>
      </c>
      <c r="L158" s="45"/>
      <c r="M158" s="212" t="s">
        <v>28</v>
      </c>
      <c r="N158" s="213" t="s">
        <v>45</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155</v>
      </c>
      <c r="AT158" s="216" t="s">
        <v>151</v>
      </c>
      <c r="AU158" s="216" t="s">
        <v>84</v>
      </c>
      <c r="AY158" s="18" t="s">
        <v>148</v>
      </c>
      <c r="BE158" s="217">
        <f>IF(N158="základní",J158,0)</f>
        <v>0</v>
      </c>
      <c r="BF158" s="217">
        <f>IF(N158="snížená",J158,0)</f>
        <v>0</v>
      </c>
      <c r="BG158" s="217">
        <f>IF(N158="zákl. přenesená",J158,0)</f>
        <v>0</v>
      </c>
      <c r="BH158" s="217">
        <f>IF(N158="sníž. přenesená",J158,0)</f>
        <v>0</v>
      </c>
      <c r="BI158" s="217">
        <f>IF(N158="nulová",J158,0)</f>
        <v>0</v>
      </c>
      <c r="BJ158" s="18" t="s">
        <v>82</v>
      </c>
      <c r="BK158" s="217">
        <f>ROUND(I158*H158,2)</f>
        <v>0</v>
      </c>
      <c r="BL158" s="18" t="s">
        <v>155</v>
      </c>
      <c r="BM158" s="216" t="s">
        <v>229</v>
      </c>
    </row>
    <row r="159" spans="1:51" s="13" customFormat="1" ht="12">
      <c r="A159" s="13"/>
      <c r="B159" s="218"/>
      <c r="C159" s="219"/>
      <c r="D159" s="220" t="s">
        <v>162</v>
      </c>
      <c r="E159" s="221" t="s">
        <v>28</v>
      </c>
      <c r="F159" s="222" t="s">
        <v>176</v>
      </c>
      <c r="G159" s="219"/>
      <c r="H159" s="221" t="s">
        <v>28</v>
      </c>
      <c r="I159" s="223"/>
      <c r="J159" s="219"/>
      <c r="K159" s="219"/>
      <c r="L159" s="224"/>
      <c r="M159" s="225"/>
      <c r="N159" s="226"/>
      <c r="O159" s="226"/>
      <c r="P159" s="226"/>
      <c r="Q159" s="226"/>
      <c r="R159" s="226"/>
      <c r="S159" s="226"/>
      <c r="T159" s="227"/>
      <c r="U159" s="13"/>
      <c r="V159" s="13"/>
      <c r="W159" s="13"/>
      <c r="X159" s="13"/>
      <c r="Y159" s="13"/>
      <c r="Z159" s="13"/>
      <c r="AA159" s="13"/>
      <c r="AB159" s="13"/>
      <c r="AC159" s="13"/>
      <c r="AD159" s="13"/>
      <c r="AE159" s="13"/>
      <c r="AT159" s="228" t="s">
        <v>162</v>
      </c>
      <c r="AU159" s="228" t="s">
        <v>84</v>
      </c>
      <c r="AV159" s="13" t="s">
        <v>82</v>
      </c>
      <c r="AW159" s="13" t="s">
        <v>35</v>
      </c>
      <c r="AX159" s="13" t="s">
        <v>74</v>
      </c>
      <c r="AY159" s="228" t="s">
        <v>148</v>
      </c>
    </row>
    <row r="160" spans="1:51" s="13" customFormat="1" ht="12">
      <c r="A160" s="13"/>
      <c r="B160" s="218"/>
      <c r="C160" s="219"/>
      <c r="D160" s="220" t="s">
        <v>162</v>
      </c>
      <c r="E160" s="221" t="s">
        <v>28</v>
      </c>
      <c r="F160" s="222" t="s">
        <v>230</v>
      </c>
      <c r="G160" s="219"/>
      <c r="H160" s="221" t="s">
        <v>28</v>
      </c>
      <c r="I160" s="223"/>
      <c r="J160" s="219"/>
      <c r="K160" s="219"/>
      <c r="L160" s="224"/>
      <c r="M160" s="225"/>
      <c r="N160" s="226"/>
      <c r="O160" s="226"/>
      <c r="P160" s="226"/>
      <c r="Q160" s="226"/>
      <c r="R160" s="226"/>
      <c r="S160" s="226"/>
      <c r="T160" s="227"/>
      <c r="U160" s="13"/>
      <c r="V160" s="13"/>
      <c r="W160" s="13"/>
      <c r="X160" s="13"/>
      <c r="Y160" s="13"/>
      <c r="Z160" s="13"/>
      <c r="AA160" s="13"/>
      <c r="AB160" s="13"/>
      <c r="AC160" s="13"/>
      <c r="AD160" s="13"/>
      <c r="AE160" s="13"/>
      <c r="AT160" s="228" t="s">
        <v>162</v>
      </c>
      <c r="AU160" s="228" t="s">
        <v>84</v>
      </c>
      <c r="AV160" s="13" t="s">
        <v>82</v>
      </c>
      <c r="AW160" s="13" t="s">
        <v>35</v>
      </c>
      <c r="AX160" s="13" t="s">
        <v>74</v>
      </c>
      <c r="AY160" s="228" t="s">
        <v>148</v>
      </c>
    </row>
    <row r="161" spans="1:51" s="14" customFormat="1" ht="12">
      <c r="A161" s="14"/>
      <c r="B161" s="229"/>
      <c r="C161" s="230"/>
      <c r="D161" s="220" t="s">
        <v>162</v>
      </c>
      <c r="E161" s="231" t="s">
        <v>28</v>
      </c>
      <c r="F161" s="232" t="s">
        <v>231</v>
      </c>
      <c r="G161" s="230"/>
      <c r="H161" s="233">
        <v>143.3</v>
      </c>
      <c r="I161" s="234"/>
      <c r="J161" s="230"/>
      <c r="K161" s="230"/>
      <c r="L161" s="235"/>
      <c r="M161" s="236"/>
      <c r="N161" s="237"/>
      <c r="O161" s="237"/>
      <c r="P161" s="237"/>
      <c r="Q161" s="237"/>
      <c r="R161" s="237"/>
      <c r="S161" s="237"/>
      <c r="T161" s="238"/>
      <c r="U161" s="14"/>
      <c r="V161" s="14"/>
      <c r="W161" s="14"/>
      <c r="X161" s="14"/>
      <c r="Y161" s="14"/>
      <c r="Z161" s="14"/>
      <c r="AA161" s="14"/>
      <c r="AB161" s="14"/>
      <c r="AC161" s="14"/>
      <c r="AD161" s="14"/>
      <c r="AE161" s="14"/>
      <c r="AT161" s="239" t="s">
        <v>162</v>
      </c>
      <c r="AU161" s="239" t="s">
        <v>84</v>
      </c>
      <c r="AV161" s="14" t="s">
        <v>84</v>
      </c>
      <c r="AW161" s="14" t="s">
        <v>35</v>
      </c>
      <c r="AX161" s="14" t="s">
        <v>74</v>
      </c>
      <c r="AY161" s="239" t="s">
        <v>148</v>
      </c>
    </row>
    <row r="162" spans="1:51" s="13" customFormat="1" ht="12">
      <c r="A162" s="13"/>
      <c r="B162" s="218"/>
      <c r="C162" s="219"/>
      <c r="D162" s="220" t="s">
        <v>162</v>
      </c>
      <c r="E162" s="221" t="s">
        <v>28</v>
      </c>
      <c r="F162" s="222" t="s">
        <v>232</v>
      </c>
      <c r="G162" s="219"/>
      <c r="H162" s="221" t="s">
        <v>28</v>
      </c>
      <c r="I162" s="223"/>
      <c r="J162" s="219"/>
      <c r="K162" s="219"/>
      <c r="L162" s="224"/>
      <c r="M162" s="225"/>
      <c r="N162" s="226"/>
      <c r="O162" s="226"/>
      <c r="P162" s="226"/>
      <c r="Q162" s="226"/>
      <c r="R162" s="226"/>
      <c r="S162" s="226"/>
      <c r="T162" s="227"/>
      <c r="U162" s="13"/>
      <c r="V162" s="13"/>
      <c r="W162" s="13"/>
      <c r="X162" s="13"/>
      <c r="Y162" s="13"/>
      <c r="Z162" s="13"/>
      <c r="AA162" s="13"/>
      <c r="AB162" s="13"/>
      <c r="AC162" s="13"/>
      <c r="AD162" s="13"/>
      <c r="AE162" s="13"/>
      <c r="AT162" s="228" t="s">
        <v>162</v>
      </c>
      <c r="AU162" s="228" t="s">
        <v>84</v>
      </c>
      <c r="AV162" s="13" t="s">
        <v>82</v>
      </c>
      <c r="AW162" s="13" t="s">
        <v>35</v>
      </c>
      <c r="AX162" s="13" t="s">
        <v>74</v>
      </c>
      <c r="AY162" s="228" t="s">
        <v>148</v>
      </c>
    </row>
    <row r="163" spans="1:51" s="14" customFormat="1" ht="12">
      <c r="A163" s="14"/>
      <c r="B163" s="229"/>
      <c r="C163" s="230"/>
      <c r="D163" s="220" t="s">
        <v>162</v>
      </c>
      <c r="E163" s="231" t="s">
        <v>28</v>
      </c>
      <c r="F163" s="232" t="s">
        <v>233</v>
      </c>
      <c r="G163" s="230"/>
      <c r="H163" s="233">
        <v>31.9</v>
      </c>
      <c r="I163" s="234"/>
      <c r="J163" s="230"/>
      <c r="K163" s="230"/>
      <c r="L163" s="235"/>
      <c r="M163" s="236"/>
      <c r="N163" s="237"/>
      <c r="O163" s="237"/>
      <c r="P163" s="237"/>
      <c r="Q163" s="237"/>
      <c r="R163" s="237"/>
      <c r="S163" s="237"/>
      <c r="T163" s="238"/>
      <c r="U163" s="14"/>
      <c r="V163" s="14"/>
      <c r="W163" s="14"/>
      <c r="X163" s="14"/>
      <c r="Y163" s="14"/>
      <c r="Z163" s="14"/>
      <c r="AA163" s="14"/>
      <c r="AB163" s="14"/>
      <c r="AC163" s="14"/>
      <c r="AD163" s="14"/>
      <c r="AE163" s="14"/>
      <c r="AT163" s="239" t="s">
        <v>162</v>
      </c>
      <c r="AU163" s="239" t="s">
        <v>84</v>
      </c>
      <c r="AV163" s="14" t="s">
        <v>84</v>
      </c>
      <c r="AW163" s="14" t="s">
        <v>35</v>
      </c>
      <c r="AX163" s="14" t="s">
        <v>74</v>
      </c>
      <c r="AY163" s="239" t="s">
        <v>148</v>
      </c>
    </row>
    <row r="164" spans="1:51" s="13" customFormat="1" ht="12">
      <c r="A164" s="13"/>
      <c r="B164" s="218"/>
      <c r="C164" s="219"/>
      <c r="D164" s="220" t="s">
        <v>162</v>
      </c>
      <c r="E164" s="221" t="s">
        <v>28</v>
      </c>
      <c r="F164" s="222" t="s">
        <v>234</v>
      </c>
      <c r="G164" s="219"/>
      <c r="H164" s="221" t="s">
        <v>28</v>
      </c>
      <c r="I164" s="223"/>
      <c r="J164" s="219"/>
      <c r="K164" s="219"/>
      <c r="L164" s="224"/>
      <c r="M164" s="225"/>
      <c r="N164" s="226"/>
      <c r="O164" s="226"/>
      <c r="P164" s="226"/>
      <c r="Q164" s="226"/>
      <c r="R164" s="226"/>
      <c r="S164" s="226"/>
      <c r="T164" s="227"/>
      <c r="U164" s="13"/>
      <c r="V164" s="13"/>
      <c r="W164" s="13"/>
      <c r="X164" s="13"/>
      <c r="Y164" s="13"/>
      <c r="Z164" s="13"/>
      <c r="AA164" s="13"/>
      <c r="AB164" s="13"/>
      <c r="AC164" s="13"/>
      <c r="AD164" s="13"/>
      <c r="AE164" s="13"/>
      <c r="AT164" s="228" t="s">
        <v>162</v>
      </c>
      <c r="AU164" s="228" t="s">
        <v>84</v>
      </c>
      <c r="AV164" s="13" t="s">
        <v>82</v>
      </c>
      <c r="AW164" s="13" t="s">
        <v>35</v>
      </c>
      <c r="AX164" s="13" t="s">
        <v>74</v>
      </c>
      <c r="AY164" s="228" t="s">
        <v>148</v>
      </c>
    </row>
    <row r="165" spans="1:51" s="14" customFormat="1" ht="12">
      <c r="A165" s="14"/>
      <c r="B165" s="229"/>
      <c r="C165" s="230"/>
      <c r="D165" s="220" t="s">
        <v>162</v>
      </c>
      <c r="E165" s="231" t="s">
        <v>28</v>
      </c>
      <c r="F165" s="232" t="s">
        <v>235</v>
      </c>
      <c r="G165" s="230"/>
      <c r="H165" s="233">
        <v>13.8</v>
      </c>
      <c r="I165" s="234"/>
      <c r="J165" s="230"/>
      <c r="K165" s="230"/>
      <c r="L165" s="235"/>
      <c r="M165" s="236"/>
      <c r="N165" s="237"/>
      <c r="O165" s="237"/>
      <c r="P165" s="237"/>
      <c r="Q165" s="237"/>
      <c r="R165" s="237"/>
      <c r="S165" s="237"/>
      <c r="T165" s="238"/>
      <c r="U165" s="14"/>
      <c r="V165" s="14"/>
      <c r="W165" s="14"/>
      <c r="X165" s="14"/>
      <c r="Y165" s="14"/>
      <c r="Z165" s="14"/>
      <c r="AA165" s="14"/>
      <c r="AB165" s="14"/>
      <c r="AC165" s="14"/>
      <c r="AD165" s="14"/>
      <c r="AE165" s="14"/>
      <c r="AT165" s="239" t="s">
        <v>162</v>
      </c>
      <c r="AU165" s="239" t="s">
        <v>84</v>
      </c>
      <c r="AV165" s="14" t="s">
        <v>84</v>
      </c>
      <c r="AW165" s="14" t="s">
        <v>35</v>
      </c>
      <c r="AX165" s="14" t="s">
        <v>74</v>
      </c>
      <c r="AY165" s="239" t="s">
        <v>148</v>
      </c>
    </row>
    <row r="166" spans="1:51" s="13" customFormat="1" ht="12">
      <c r="A166" s="13"/>
      <c r="B166" s="218"/>
      <c r="C166" s="219"/>
      <c r="D166" s="220" t="s">
        <v>162</v>
      </c>
      <c r="E166" s="221" t="s">
        <v>28</v>
      </c>
      <c r="F166" s="222" t="s">
        <v>236</v>
      </c>
      <c r="G166" s="219"/>
      <c r="H166" s="221" t="s">
        <v>28</v>
      </c>
      <c r="I166" s="223"/>
      <c r="J166" s="219"/>
      <c r="K166" s="219"/>
      <c r="L166" s="224"/>
      <c r="M166" s="225"/>
      <c r="N166" s="226"/>
      <c r="O166" s="226"/>
      <c r="P166" s="226"/>
      <c r="Q166" s="226"/>
      <c r="R166" s="226"/>
      <c r="S166" s="226"/>
      <c r="T166" s="227"/>
      <c r="U166" s="13"/>
      <c r="V166" s="13"/>
      <c r="W166" s="13"/>
      <c r="X166" s="13"/>
      <c r="Y166" s="13"/>
      <c r="Z166" s="13"/>
      <c r="AA166" s="13"/>
      <c r="AB166" s="13"/>
      <c r="AC166" s="13"/>
      <c r="AD166" s="13"/>
      <c r="AE166" s="13"/>
      <c r="AT166" s="228" t="s">
        <v>162</v>
      </c>
      <c r="AU166" s="228" t="s">
        <v>84</v>
      </c>
      <c r="AV166" s="13" t="s">
        <v>82</v>
      </c>
      <c r="AW166" s="13" t="s">
        <v>35</v>
      </c>
      <c r="AX166" s="13" t="s">
        <v>74</v>
      </c>
      <c r="AY166" s="228" t="s">
        <v>148</v>
      </c>
    </row>
    <row r="167" spans="1:51" s="14" customFormat="1" ht="12">
      <c r="A167" s="14"/>
      <c r="B167" s="229"/>
      <c r="C167" s="230"/>
      <c r="D167" s="220" t="s">
        <v>162</v>
      </c>
      <c r="E167" s="231" t="s">
        <v>28</v>
      </c>
      <c r="F167" s="232" t="s">
        <v>233</v>
      </c>
      <c r="G167" s="230"/>
      <c r="H167" s="233">
        <v>31.9</v>
      </c>
      <c r="I167" s="234"/>
      <c r="J167" s="230"/>
      <c r="K167" s="230"/>
      <c r="L167" s="235"/>
      <c r="M167" s="236"/>
      <c r="N167" s="237"/>
      <c r="O167" s="237"/>
      <c r="P167" s="237"/>
      <c r="Q167" s="237"/>
      <c r="R167" s="237"/>
      <c r="S167" s="237"/>
      <c r="T167" s="238"/>
      <c r="U167" s="14"/>
      <c r="V167" s="14"/>
      <c r="W167" s="14"/>
      <c r="X167" s="14"/>
      <c r="Y167" s="14"/>
      <c r="Z167" s="14"/>
      <c r="AA167" s="14"/>
      <c r="AB167" s="14"/>
      <c r="AC167" s="14"/>
      <c r="AD167" s="14"/>
      <c r="AE167" s="14"/>
      <c r="AT167" s="239" t="s">
        <v>162</v>
      </c>
      <c r="AU167" s="239" t="s">
        <v>84</v>
      </c>
      <c r="AV167" s="14" t="s">
        <v>84</v>
      </c>
      <c r="AW167" s="14" t="s">
        <v>35</v>
      </c>
      <c r="AX167" s="14" t="s">
        <v>74</v>
      </c>
      <c r="AY167" s="239" t="s">
        <v>148</v>
      </c>
    </row>
    <row r="168" spans="1:51" s="13" customFormat="1" ht="12">
      <c r="A168" s="13"/>
      <c r="B168" s="218"/>
      <c r="C168" s="219"/>
      <c r="D168" s="220" t="s">
        <v>162</v>
      </c>
      <c r="E168" s="221" t="s">
        <v>28</v>
      </c>
      <c r="F168" s="222" t="s">
        <v>170</v>
      </c>
      <c r="G168" s="219"/>
      <c r="H168" s="221" t="s">
        <v>28</v>
      </c>
      <c r="I168" s="223"/>
      <c r="J168" s="219"/>
      <c r="K168" s="219"/>
      <c r="L168" s="224"/>
      <c r="M168" s="225"/>
      <c r="N168" s="226"/>
      <c r="O168" s="226"/>
      <c r="P168" s="226"/>
      <c r="Q168" s="226"/>
      <c r="R168" s="226"/>
      <c r="S168" s="226"/>
      <c r="T168" s="227"/>
      <c r="U168" s="13"/>
      <c r="V168" s="13"/>
      <c r="W168" s="13"/>
      <c r="X168" s="13"/>
      <c r="Y168" s="13"/>
      <c r="Z168" s="13"/>
      <c r="AA168" s="13"/>
      <c r="AB168" s="13"/>
      <c r="AC168" s="13"/>
      <c r="AD168" s="13"/>
      <c r="AE168" s="13"/>
      <c r="AT168" s="228" t="s">
        <v>162</v>
      </c>
      <c r="AU168" s="228" t="s">
        <v>84</v>
      </c>
      <c r="AV168" s="13" t="s">
        <v>82</v>
      </c>
      <c r="AW168" s="13" t="s">
        <v>35</v>
      </c>
      <c r="AX168" s="13" t="s">
        <v>74</v>
      </c>
      <c r="AY168" s="228" t="s">
        <v>148</v>
      </c>
    </row>
    <row r="169" spans="1:51" s="14" customFormat="1" ht="12">
      <c r="A169" s="14"/>
      <c r="B169" s="229"/>
      <c r="C169" s="230"/>
      <c r="D169" s="220" t="s">
        <v>162</v>
      </c>
      <c r="E169" s="231" t="s">
        <v>28</v>
      </c>
      <c r="F169" s="232" t="s">
        <v>237</v>
      </c>
      <c r="G169" s="230"/>
      <c r="H169" s="233">
        <v>40.9</v>
      </c>
      <c r="I169" s="234"/>
      <c r="J169" s="230"/>
      <c r="K169" s="230"/>
      <c r="L169" s="235"/>
      <c r="M169" s="236"/>
      <c r="N169" s="237"/>
      <c r="O169" s="237"/>
      <c r="P169" s="237"/>
      <c r="Q169" s="237"/>
      <c r="R169" s="237"/>
      <c r="S169" s="237"/>
      <c r="T169" s="238"/>
      <c r="U169" s="14"/>
      <c r="V169" s="14"/>
      <c r="W169" s="14"/>
      <c r="X169" s="14"/>
      <c r="Y169" s="14"/>
      <c r="Z169" s="14"/>
      <c r="AA169" s="14"/>
      <c r="AB169" s="14"/>
      <c r="AC169" s="14"/>
      <c r="AD169" s="14"/>
      <c r="AE169" s="14"/>
      <c r="AT169" s="239" t="s">
        <v>162</v>
      </c>
      <c r="AU169" s="239" t="s">
        <v>84</v>
      </c>
      <c r="AV169" s="14" t="s">
        <v>84</v>
      </c>
      <c r="AW169" s="14" t="s">
        <v>35</v>
      </c>
      <c r="AX169" s="14" t="s">
        <v>74</v>
      </c>
      <c r="AY169" s="239" t="s">
        <v>148</v>
      </c>
    </row>
    <row r="170" spans="1:51" s="13" customFormat="1" ht="12">
      <c r="A170" s="13"/>
      <c r="B170" s="218"/>
      <c r="C170" s="219"/>
      <c r="D170" s="220" t="s">
        <v>162</v>
      </c>
      <c r="E170" s="221" t="s">
        <v>28</v>
      </c>
      <c r="F170" s="222" t="s">
        <v>186</v>
      </c>
      <c r="G170" s="219"/>
      <c r="H170" s="221" t="s">
        <v>28</v>
      </c>
      <c r="I170" s="223"/>
      <c r="J170" s="219"/>
      <c r="K170" s="219"/>
      <c r="L170" s="224"/>
      <c r="M170" s="225"/>
      <c r="N170" s="226"/>
      <c r="O170" s="226"/>
      <c r="P170" s="226"/>
      <c r="Q170" s="226"/>
      <c r="R170" s="226"/>
      <c r="S170" s="226"/>
      <c r="T170" s="227"/>
      <c r="U170" s="13"/>
      <c r="V170" s="13"/>
      <c r="W170" s="13"/>
      <c r="X170" s="13"/>
      <c r="Y170" s="13"/>
      <c r="Z170" s="13"/>
      <c r="AA170" s="13"/>
      <c r="AB170" s="13"/>
      <c r="AC170" s="13"/>
      <c r="AD170" s="13"/>
      <c r="AE170" s="13"/>
      <c r="AT170" s="228" t="s">
        <v>162</v>
      </c>
      <c r="AU170" s="228" t="s">
        <v>84</v>
      </c>
      <c r="AV170" s="13" t="s">
        <v>82</v>
      </c>
      <c r="AW170" s="13" t="s">
        <v>35</v>
      </c>
      <c r="AX170" s="13" t="s">
        <v>74</v>
      </c>
      <c r="AY170" s="228" t="s">
        <v>148</v>
      </c>
    </row>
    <row r="171" spans="1:51" s="14" customFormat="1" ht="12">
      <c r="A171" s="14"/>
      <c r="B171" s="229"/>
      <c r="C171" s="230"/>
      <c r="D171" s="220" t="s">
        <v>162</v>
      </c>
      <c r="E171" s="231" t="s">
        <v>28</v>
      </c>
      <c r="F171" s="232" t="s">
        <v>235</v>
      </c>
      <c r="G171" s="230"/>
      <c r="H171" s="233">
        <v>13.8</v>
      </c>
      <c r="I171" s="234"/>
      <c r="J171" s="230"/>
      <c r="K171" s="230"/>
      <c r="L171" s="235"/>
      <c r="M171" s="236"/>
      <c r="N171" s="237"/>
      <c r="O171" s="237"/>
      <c r="P171" s="237"/>
      <c r="Q171" s="237"/>
      <c r="R171" s="237"/>
      <c r="S171" s="237"/>
      <c r="T171" s="238"/>
      <c r="U171" s="14"/>
      <c r="V171" s="14"/>
      <c r="W171" s="14"/>
      <c r="X171" s="14"/>
      <c r="Y171" s="14"/>
      <c r="Z171" s="14"/>
      <c r="AA171" s="14"/>
      <c r="AB171" s="14"/>
      <c r="AC171" s="14"/>
      <c r="AD171" s="14"/>
      <c r="AE171" s="14"/>
      <c r="AT171" s="239" t="s">
        <v>162</v>
      </c>
      <c r="AU171" s="239" t="s">
        <v>84</v>
      </c>
      <c r="AV171" s="14" t="s">
        <v>84</v>
      </c>
      <c r="AW171" s="14" t="s">
        <v>35</v>
      </c>
      <c r="AX171" s="14" t="s">
        <v>74</v>
      </c>
      <c r="AY171" s="239" t="s">
        <v>148</v>
      </c>
    </row>
    <row r="172" spans="1:51" s="15" customFormat="1" ht="12">
      <c r="A172" s="15"/>
      <c r="B172" s="240"/>
      <c r="C172" s="241"/>
      <c r="D172" s="220" t="s">
        <v>162</v>
      </c>
      <c r="E172" s="242" t="s">
        <v>28</v>
      </c>
      <c r="F172" s="243" t="s">
        <v>188</v>
      </c>
      <c r="G172" s="241"/>
      <c r="H172" s="244">
        <v>275.6</v>
      </c>
      <c r="I172" s="245"/>
      <c r="J172" s="241"/>
      <c r="K172" s="241"/>
      <c r="L172" s="246"/>
      <c r="M172" s="247"/>
      <c r="N172" s="248"/>
      <c r="O172" s="248"/>
      <c r="P172" s="248"/>
      <c r="Q172" s="248"/>
      <c r="R172" s="248"/>
      <c r="S172" s="248"/>
      <c r="T172" s="249"/>
      <c r="U172" s="15"/>
      <c r="V172" s="15"/>
      <c r="W172" s="15"/>
      <c r="X172" s="15"/>
      <c r="Y172" s="15"/>
      <c r="Z172" s="15"/>
      <c r="AA172" s="15"/>
      <c r="AB172" s="15"/>
      <c r="AC172" s="15"/>
      <c r="AD172" s="15"/>
      <c r="AE172" s="15"/>
      <c r="AT172" s="250" t="s">
        <v>162</v>
      </c>
      <c r="AU172" s="250" t="s">
        <v>84</v>
      </c>
      <c r="AV172" s="15" t="s">
        <v>155</v>
      </c>
      <c r="AW172" s="15" t="s">
        <v>35</v>
      </c>
      <c r="AX172" s="15" t="s">
        <v>82</v>
      </c>
      <c r="AY172" s="250" t="s">
        <v>148</v>
      </c>
    </row>
    <row r="173" spans="1:65" s="2" customFormat="1" ht="12">
      <c r="A173" s="39"/>
      <c r="B173" s="40"/>
      <c r="C173" s="205" t="s">
        <v>238</v>
      </c>
      <c r="D173" s="205" t="s">
        <v>151</v>
      </c>
      <c r="E173" s="206" t="s">
        <v>239</v>
      </c>
      <c r="F173" s="207" t="s">
        <v>240</v>
      </c>
      <c r="G173" s="208" t="s">
        <v>159</v>
      </c>
      <c r="H173" s="209">
        <v>117.81</v>
      </c>
      <c r="I173" s="210"/>
      <c r="J173" s="211">
        <f>ROUND(I173*H173,2)</f>
        <v>0</v>
      </c>
      <c r="K173" s="207" t="s">
        <v>160</v>
      </c>
      <c r="L173" s="45"/>
      <c r="M173" s="212" t="s">
        <v>28</v>
      </c>
      <c r="N173" s="213" t="s">
        <v>45</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155</v>
      </c>
      <c r="AT173" s="216" t="s">
        <v>151</v>
      </c>
      <c r="AU173" s="216" t="s">
        <v>84</v>
      </c>
      <c r="AY173" s="18" t="s">
        <v>148</v>
      </c>
      <c r="BE173" s="217">
        <f>IF(N173="základní",J173,0)</f>
        <v>0</v>
      </c>
      <c r="BF173" s="217">
        <f>IF(N173="snížená",J173,0)</f>
        <v>0</v>
      </c>
      <c r="BG173" s="217">
        <f>IF(N173="zákl. přenesená",J173,0)</f>
        <v>0</v>
      </c>
      <c r="BH173" s="217">
        <f>IF(N173="sníž. přenesená",J173,0)</f>
        <v>0</v>
      </c>
      <c r="BI173" s="217">
        <f>IF(N173="nulová",J173,0)</f>
        <v>0</v>
      </c>
      <c r="BJ173" s="18" t="s">
        <v>82</v>
      </c>
      <c r="BK173" s="217">
        <f>ROUND(I173*H173,2)</f>
        <v>0</v>
      </c>
      <c r="BL173" s="18" t="s">
        <v>155</v>
      </c>
      <c r="BM173" s="216" t="s">
        <v>241</v>
      </c>
    </row>
    <row r="174" spans="1:51" s="13" customFormat="1" ht="12">
      <c r="A174" s="13"/>
      <c r="B174" s="218"/>
      <c r="C174" s="219"/>
      <c r="D174" s="220" t="s">
        <v>162</v>
      </c>
      <c r="E174" s="221" t="s">
        <v>28</v>
      </c>
      <c r="F174" s="222" t="s">
        <v>242</v>
      </c>
      <c r="G174" s="219"/>
      <c r="H174" s="221" t="s">
        <v>28</v>
      </c>
      <c r="I174" s="223"/>
      <c r="J174" s="219"/>
      <c r="K174" s="219"/>
      <c r="L174" s="224"/>
      <c r="M174" s="225"/>
      <c r="N174" s="226"/>
      <c r="O174" s="226"/>
      <c r="P174" s="226"/>
      <c r="Q174" s="226"/>
      <c r="R174" s="226"/>
      <c r="S174" s="226"/>
      <c r="T174" s="227"/>
      <c r="U174" s="13"/>
      <c r="V174" s="13"/>
      <c r="W174" s="13"/>
      <c r="X174" s="13"/>
      <c r="Y174" s="13"/>
      <c r="Z174" s="13"/>
      <c r="AA174" s="13"/>
      <c r="AB174" s="13"/>
      <c r="AC174" s="13"/>
      <c r="AD174" s="13"/>
      <c r="AE174" s="13"/>
      <c r="AT174" s="228" t="s">
        <v>162</v>
      </c>
      <c r="AU174" s="228" t="s">
        <v>84</v>
      </c>
      <c r="AV174" s="13" t="s">
        <v>82</v>
      </c>
      <c r="AW174" s="13" t="s">
        <v>35</v>
      </c>
      <c r="AX174" s="13" t="s">
        <v>74</v>
      </c>
      <c r="AY174" s="228" t="s">
        <v>148</v>
      </c>
    </row>
    <row r="175" spans="1:51" s="13" customFormat="1" ht="12">
      <c r="A175" s="13"/>
      <c r="B175" s="218"/>
      <c r="C175" s="219"/>
      <c r="D175" s="220" t="s">
        <v>162</v>
      </c>
      <c r="E175" s="221" t="s">
        <v>28</v>
      </c>
      <c r="F175" s="222" t="s">
        <v>176</v>
      </c>
      <c r="G175" s="219"/>
      <c r="H175" s="221" t="s">
        <v>28</v>
      </c>
      <c r="I175" s="223"/>
      <c r="J175" s="219"/>
      <c r="K175" s="219"/>
      <c r="L175" s="224"/>
      <c r="M175" s="225"/>
      <c r="N175" s="226"/>
      <c r="O175" s="226"/>
      <c r="P175" s="226"/>
      <c r="Q175" s="226"/>
      <c r="R175" s="226"/>
      <c r="S175" s="226"/>
      <c r="T175" s="227"/>
      <c r="U175" s="13"/>
      <c r="V175" s="13"/>
      <c r="W175" s="13"/>
      <c r="X175" s="13"/>
      <c r="Y175" s="13"/>
      <c r="Z175" s="13"/>
      <c r="AA175" s="13"/>
      <c r="AB175" s="13"/>
      <c r="AC175" s="13"/>
      <c r="AD175" s="13"/>
      <c r="AE175" s="13"/>
      <c r="AT175" s="228" t="s">
        <v>162</v>
      </c>
      <c r="AU175" s="228" t="s">
        <v>84</v>
      </c>
      <c r="AV175" s="13" t="s">
        <v>82</v>
      </c>
      <c r="AW175" s="13" t="s">
        <v>35</v>
      </c>
      <c r="AX175" s="13" t="s">
        <v>74</v>
      </c>
      <c r="AY175" s="228" t="s">
        <v>148</v>
      </c>
    </row>
    <row r="176" spans="1:51" s="14" customFormat="1" ht="12">
      <c r="A176" s="14"/>
      <c r="B176" s="229"/>
      <c r="C176" s="230"/>
      <c r="D176" s="220" t="s">
        <v>162</v>
      </c>
      <c r="E176" s="231" t="s">
        <v>28</v>
      </c>
      <c r="F176" s="232" t="s">
        <v>243</v>
      </c>
      <c r="G176" s="230"/>
      <c r="H176" s="233">
        <v>57.33</v>
      </c>
      <c r="I176" s="234"/>
      <c r="J176" s="230"/>
      <c r="K176" s="230"/>
      <c r="L176" s="235"/>
      <c r="M176" s="236"/>
      <c r="N176" s="237"/>
      <c r="O176" s="237"/>
      <c r="P176" s="237"/>
      <c r="Q176" s="237"/>
      <c r="R176" s="237"/>
      <c r="S176" s="237"/>
      <c r="T176" s="238"/>
      <c r="U176" s="14"/>
      <c r="V176" s="14"/>
      <c r="W176" s="14"/>
      <c r="X176" s="14"/>
      <c r="Y176" s="14"/>
      <c r="Z176" s="14"/>
      <c r="AA176" s="14"/>
      <c r="AB176" s="14"/>
      <c r="AC176" s="14"/>
      <c r="AD176" s="14"/>
      <c r="AE176" s="14"/>
      <c r="AT176" s="239" t="s">
        <v>162</v>
      </c>
      <c r="AU176" s="239" t="s">
        <v>84</v>
      </c>
      <c r="AV176" s="14" t="s">
        <v>84</v>
      </c>
      <c r="AW176" s="14" t="s">
        <v>35</v>
      </c>
      <c r="AX176" s="14" t="s">
        <v>74</v>
      </c>
      <c r="AY176" s="239" t="s">
        <v>148</v>
      </c>
    </row>
    <row r="177" spans="1:51" s="13" customFormat="1" ht="12">
      <c r="A177" s="13"/>
      <c r="B177" s="218"/>
      <c r="C177" s="219"/>
      <c r="D177" s="220" t="s">
        <v>162</v>
      </c>
      <c r="E177" s="221" t="s">
        <v>28</v>
      </c>
      <c r="F177" s="222" t="s">
        <v>232</v>
      </c>
      <c r="G177" s="219"/>
      <c r="H177" s="221" t="s">
        <v>28</v>
      </c>
      <c r="I177" s="223"/>
      <c r="J177" s="219"/>
      <c r="K177" s="219"/>
      <c r="L177" s="224"/>
      <c r="M177" s="225"/>
      <c r="N177" s="226"/>
      <c r="O177" s="226"/>
      <c r="P177" s="226"/>
      <c r="Q177" s="226"/>
      <c r="R177" s="226"/>
      <c r="S177" s="226"/>
      <c r="T177" s="227"/>
      <c r="U177" s="13"/>
      <c r="V177" s="13"/>
      <c r="W177" s="13"/>
      <c r="X177" s="13"/>
      <c r="Y177" s="13"/>
      <c r="Z177" s="13"/>
      <c r="AA177" s="13"/>
      <c r="AB177" s="13"/>
      <c r="AC177" s="13"/>
      <c r="AD177" s="13"/>
      <c r="AE177" s="13"/>
      <c r="AT177" s="228" t="s">
        <v>162</v>
      </c>
      <c r="AU177" s="228" t="s">
        <v>84</v>
      </c>
      <c r="AV177" s="13" t="s">
        <v>82</v>
      </c>
      <c r="AW177" s="13" t="s">
        <v>35</v>
      </c>
      <c r="AX177" s="13" t="s">
        <v>74</v>
      </c>
      <c r="AY177" s="228" t="s">
        <v>148</v>
      </c>
    </row>
    <row r="178" spans="1:51" s="14" customFormat="1" ht="12">
      <c r="A178" s="14"/>
      <c r="B178" s="229"/>
      <c r="C178" s="230"/>
      <c r="D178" s="220" t="s">
        <v>162</v>
      </c>
      <c r="E178" s="231" t="s">
        <v>28</v>
      </c>
      <c r="F178" s="232" t="s">
        <v>244</v>
      </c>
      <c r="G178" s="230"/>
      <c r="H178" s="233">
        <v>15.12</v>
      </c>
      <c r="I178" s="234"/>
      <c r="J178" s="230"/>
      <c r="K178" s="230"/>
      <c r="L178" s="235"/>
      <c r="M178" s="236"/>
      <c r="N178" s="237"/>
      <c r="O178" s="237"/>
      <c r="P178" s="237"/>
      <c r="Q178" s="237"/>
      <c r="R178" s="237"/>
      <c r="S178" s="237"/>
      <c r="T178" s="238"/>
      <c r="U178" s="14"/>
      <c r="V178" s="14"/>
      <c r="W178" s="14"/>
      <c r="X178" s="14"/>
      <c r="Y178" s="14"/>
      <c r="Z178" s="14"/>
      <c r="AA178" s="14"/>
      <c r="AB178" s="14"/>
      <c r="AC178" s="14"/>
      <c r="AD178" s="14"/>
      <c r="AE178" s="14"/>
      <c r="AT178" s="239" t="s">
        <v>162</v>
      </c>
      <c r="AU178" s="239" t="s">
        <v>84</v>
      </c>
      <c r="AV178" s="14" t="s">
        <v>84</v>
      </c>
      <c r="AW178" s="14" t="s">
        <v>35</v>
      </c>
      <c r="AX178" s="14" t="s">
        <v>74</v>
      </c>
      <c r="AY178" s="239" t="s">
        <v>148</v>
      </c>
    </row>
    <row r="179" spans="1:51" s="13" customFormat="1" ht="12">
      <c r="A179" s="13"/>
      <c r="B179" s="218"/>
      <c r="C179" s="219"/>
      <c r="D179" s="220" t="s">
        <v>162</v>
      </c>
      <c r="E179" s="221" t="s">
        <v>28</v>
      </c>
      <c r="F179" s="222" t="s">
        <v>234</v>
      </c>
      <c r="G179" s="219"/>
      <c r="H179" s="221" t="s">
        <v>28</v>
      </c>
      <c r="I179" s="223"/>
      <c r="J179" s="219"/>
      <c r="K179" s="219"/>
      <c r="L179" s="224"/>
      <c r="M179" s="225"/>
      <c r="N179" s="226"/>
      <c r="O179" s="226"/>
      <c r="P179" s="226"/>
      <c r="Q179" s="226"/>
      <c r="R179" s="226"/>
      <c r="S179" s="226"/>
      <c r="T179" s="227"/>
      <c r="U179" s="13"/>
      <c r="V179" s="13"/>
      <c r="W179" s="13"/>
      <c r="X179" s="13"/>
      <c r="Y179" s="13"/>
      <c r="Z179" s="13"/>
      <c r="AA179" s="13"/>
      <c r="AB179" s="13"/>
      <c r="AC179" s="13"/>
      <c r="AD179" s="13"/>
      <c r="AE179" s="13"/>
      <c r="AT179" s="228" t="s">
        <v>162</v>
      </c>
      <c r="AU179" s="228" t="s">
        <v>84</v>
      </c>
      <c r="AV179" s="13" t="s">
        <v>82</v>
      </c>
      <c r="AW179" s="13" t="s">
        <v>35</v>
      </c>
      <c r="AX179" s="13" t="s">
        <v>74</v>
      </c>
      <c r="AY179" s="228" t="s">
        <v>148</v>
      </c>
    </row>
    <row r="180" spans="1:51" s="14" customFormat="1" ht="12">
      <c r="A180" s="14"/>
      <c r="B180" s="229"/>
      <c r="C180" s="230"/>
      <c r="D180" s="220" t="s">
        <v>162</v>
      </c>
      <c r="E180" s="231" t="s">
        <v>28</v>
      </c>
      <c r="F180" s="232" t="s">
        <v>245</v>
      </c>
      <c r="G180" s="230"/>
      <c r="H180" s="233">
        <v>5.04</v>
      </c>
      <c r="I180" s="234"/>
      <c r="J180" s="230"/>
      <c r="K180" s="230"/>
      <c r="L180" s="235"/>
      <c r="M180" s="236"/>
      <c r="N180" s="237"/>
      <c r="O180" s="237"/>
      <c r="P180" s="237"/>
      <c r="Q180" s="237"/>
      <c r="R180" s="237"/>
      <c r="S180" s="237"/>
      <c r="T180" s="238"/>
      <c r="U180" s="14"/>
      <c r="V180" s="14"/>
      <c r="W180" s="14"/>
      <c r="X180" s="14"/>
      <c r="Y180" s="14"/>
      <c r="Z180" s="14"/>
      <c r="AA180" s="14"/>
      <c r="AB180" s="14"/>
      <c r="AC180" s="14"/>
      <c r="AD180" s="14"/>
      <c r="AE180" s="14"/>
      <c r="AT180" s="239" t="s">
        <v>162</v>
      </c>
      <c r="AU180" s="239" t="s">
        <v>84</v>
      </c>
      <c r="AV180" s="14" t="s">
        <v>84</v>
      </c>
      <c r="AW180" s="14" t="s">
        <v>35</v>
      </c>
      <c r="AX180" s="14" t="s">
        <v>74</v>
      </c>
      <c r="AY180" s="239" t="s">
        <v>148</v>
      </c>
    </row>
    <row r="181" spans="1:51" s="13" customFormat="1" ht="12">
      <c r="A181" s="13"/>
      <c r="B181" s="218"/>
      <c r="C181" s="219"/>
      <c r="D181" s="220" t="s">
        <v>162</v>
      </c>
      <c r="E181" s="221" t="s">
        <v>28</v>
      </c>
      <c r="F181" s="222" t="s">
        <v>236</v>
      </c>
      <c r="G181" s="219"/>
      <c r="H181" s="221" t="s">
        <v>28</v>
      </c>
      <c r="I181" s="223"/>
      <c r="J181" s="219"/>
      <c r="K181" s="219"/>
      <c r="L181" s="224"/>
      <c r="M181" s="225"/>
      <c r="N181" s="226"/>
      <c r="O181" s="226"/>
      <c r="P181" s="226"/>
      <c r="Q181" s="226"/>
      <c r="R181" s="226"/>
      <c r="S181" s="226"/>
      <c r="T181" s="227"/>
      <c r="U181" s="13"/>
      <c r="V181" s="13"/>
      <c r="W181" s="13"/>
      <c r="X181" s="13"/>
      <c r="Y181" s="13"/>
      <c r="Z181" s="13"/>
      <c r="AA181" s="13"/>
      <c r="AB181" s="13"/>
      <c r="AC181" s="13"/>
      <c r="AD181" s="13"/>
      <c r="AE181" s="13"/>
      <c r="AT181" s="228" t="s">
        <v>162</v>
      </c>
      <c r="AU181" s="228" t="s">
        <v>84</v>
      </c>
      <c r="AV181" s="13" t="s">
        <v>82</v>
      </c>
      <c r="AW181" s="13" t="s">
        <v>35</v>
      </c>
      <c r="AX181" s="13" t="s">
        <v>74</v>
      </c>
      <c r="AY181" s="228" t="s">
        <v>148</v>
      </c>
    </row>
    <row r="182" spans="1:51" s="14" customFormat="1" ht="12">
      <c r="A182" s="14"/>
      <c r="B182" s="229"/>
      <c r="C182" s="230"/>
      <c r="D182" s="220" t="s">
        <v>162</v>
      </c>
      <c r="E182" s="231" t="s">
        <v>28</v>
      </c>
      <c r="F182" s="232" t="s">
        <v>244</v>
      </c>
      <c r="G182" s="230"/>
      <c r="H182" s="233">
        <v>15.12</v>
      </c>
      <c r="I182" s="234"/>
      <c r="J182" s="230"/>
      <c r="K182" s="230"/>
      <c r="L182" s="235"/>
      <c r="M182" s="236"/>
      <c r="N182" s="237"/>
      <c r="O182" s="237"/>
      <c r="P182" s="237"/>
      <c r="Q182" s="237"/>
      <c r="R182" s="237"/>
      <c r="S182" s="237"/>
      <c r="T182" s="238"/>
      <c r="U182" s="14"/>
      <c r="V182" s="14"/>
      <c r="W182" s="14"/>
      <c r="X182" s="14"/>
      <c r="Y182" s="14"/>
      <c r="Z182" s="14"/>
      <c r="AA182" s="14"/>
      <c r="AB182" s="14"/>
      <c r="AC182" s="14"/>
      <c r="AD182" s="14"/>
      <c r="AE182" s="14"/>
      <c r="AT182" s="239" t="s">
        <v>162</v>
      </c>
      <c r="AU182" s="239" t="s">
        <v>84</v>
      </c>
      <c r="AV182" s="14" t="s">
        <v>84</v>
      </c>
      <c r="AW182" s="14" t="s">
        <v>35</v>
      </c>
      <c r="AX182" s="14" t="s">
        <v>74</v>
      </c>
      <c r="AY182" s="239" t="s">
        <v>148</v>
      </c>
    </row>
    <row r="183" spans="1:51" s="13" customFormat="1" ht="12">
      <c r="A183" s="13"/>
      <c r="B183" s="218"/>
      <c r="C183" s="219"/>
      <c r="D183" s="220" t="s">
        <v>162</v>
      </c>
      <c r="E183" s="221" t="s">
        <v>28</v>
      </c>
      <c r="F183" s="222" t="s">
        <v>170</v>
      </c>
      <c r="G183" s="219"/>
      <c r="H183" s="221" t="s">
        <v>28</v>
      </c>
      <c r="I183" s="223"/>
      <c r="J183" s="219"/>
      <c r="K183" s="219"/>
      <c r="L183" s="224"/>
      <c r="M183" s="225"/>
      <c r="N183" s="226"/>
      <c r="O183" s="226"/>
      <c r="P183" s="226"/>
      <c r="Q183" s="226"/>
      <c r="R183" s="226"/>
      <c r="S183" s="226"/>
      <c r="T183" s="227"/>
      <c r="U183" s="13"/>
      <c r="V183" s="13"/>
      <c r="W183" s="13"/>
      <c r="X183" s="13"/>
      <c r="Y183" s="13"/>
      <c r="Z183" s="13"/>
      <c r="AA183" s="13"/>
      <c r="AB183" s="13"/>
      <c r="AC183" s="13"/>
      <c r="AD183" s="13"/>
      <c r="AE183" s="13"/>
      <c r="AT183" s="228" t="s">
        <v>162</v>
      </c>
      <c r="AU183" s="228" t="s">
        <v>84</v>
      </c>
      <c r="AV183" s="13" t="s">
        <v>82</v>
      </c>
      <c r="AW183" s="13" t="s">
        <v>35</v>
      </c>
      <c r="AX183" s="13" t="s">
        <v>74</v>
      </c>
      <c r="AY183" s="228" t="s">
        <v>148</v>
      </c>
    </row>
    <row r="184" spans="1:51" s="14" customFormat="1" ht="12">
      <c r="A184" s="14"/>
      <c r="B184" s="229"/>
      <c r="C184" s="230"/>
      <c r="D184" s="220" t="s">
        <v>162</v>
      </c>
      <c r="E184" s="231" t="s">
        <v>28</v>
      </c>
      <c r="F184" s="232" t="s">
        <v>246</v>
      </c>
      <c r="G184" s="230"/>
      <c r="H184" s="233">
        <v>20.16</v>
      </c>
      <c r="I184" s="234"/>
      <c r="J184" s="230"/>
      <c r="K184" s="230"/>
      <c r="L184" s="235"/>
      <c r="M184" s="236"/>
      <c r="N184" s="237"/>
      <c r="O184" s="237"/>
      <c r="P184" s="237"/>
      <c r="Q184" s="237"/>
      <c r="R184" s="237"/>
      <c r="S184" s="237"/>
      <c r="T184" s="238"/>
      <c r="U184" s="14"/>
      <c r="V184" s="14"/>
      <c r="W184" s="14"/>
      <c r="X184" s="14"/>
      <c r="Y184" s="14"/>
      <c r="Z184" s="14"/>
      <c r="AA184" s="14"/>
      <c r="AB184" s="14"/>
      <c r="AC184" s="14"/>
      <c r="AD184" s="14"/>
      <c r="AE184" s="14"/>
      <c r="AT184" s="239" t="s">
        <v>162</v>
      </c>
      <c r="AU184" s="239" t="s">
        <v>84</v>
      </c>
      <c r="AV184" s="14" t="s">
        <v>84</v>
      </c>
      <c r="AW184" s="14" t="s">
        <v>35</v>
      </c>
      <c r="AX184" s="14" t="s">
        <v>74</v>
      </c>
      <c r="AY184" s="239" t="s">
        <v>148</v>
      </c>
    </row>
    <row r="185" spans="1:51" s="13" customFormat="1" ht="12">
      <c r="A185" s="13"/>
      <c r="B185" s="218"/>
      <c r="C185" s="219"/>
      <c r="D185" s="220" t="s">
        <v>162</v>
      </c>
      <c r="E185" s="221" t="s">
        <v>28</v>
      </c>
      <c r="F185" s="222" t="s">
        <v>186</v>
      </c>
      <c r="G185" s="219"/>
      <c r="H185" s="221" t="s">
        <v>28</v>
      </c>
      <c r="I185" s="223"/>
      <c r="J185" s="219"/>
      <c r="K185" s="219"/>
      <c r="L185" s="224"/>
      <c r="M185" s="225"/>
      <c r="N185" s="226"/>
      <c r="O185" s="226"/>
      <c r="P185" s="226"/>
      <c r="Q185" s="226"/>
      <c r="R185" s="226"/>
      <c r="S185" s="226"/>
      <c r="T185" s="227"/>
      <c r="U185" s="13"/>
      <c r="V185" s="13"/>
      <c r="W185" s="13"/>
      <c r="X185" s="13"/>
      <c r="Y185" s="13"/>
      <c r="Z185" s="13"/>
      <c r="AA185" s="13"/>
      <c r="AB185" s="13"/>
      <c r="AC185" s="13"/>
      <c r="AD185" s="13"/>
      <c r="AE185" s="13"/>
      <c r="AT185" s="228" t="s">
        <v>162</v>
      </c>
      <c r="AU185" s="228" t="s">
        <v>84</v>
      </c>
      <c r="AV185" s="13" t="s">
        <v>82</v>
      </c>
      <c r="AW185" s="13" t="s">
        <v>35</v>
      </c>
      <c r="AX185" s="13" t="s">
        <v>74</v>
      </c>
      <c r="AY185" s="228" t="s">
        <v>148</v>
      </c>
    </row>
    <row r="186" spans="1:51" s="14" customFormat="1" ht="12">
      <c r="A186" s="14"/>
      <c r="B186" s="229"/>
      <c r="C186" s="230"/>
      <c r="D186" s="220" t="s">
        <v>162</v>
      </c>
      <c r="E186" s="231" t="s">
        <v>28</v>
      </c>
      <c r="F186" s="232" t="s">
        <v>245</v>
      </c>
      <c r="G186" s="230"/>
      <c r="H186" s="233">
        <v>5.04</v>
      </c>
      <c r="I186" s="234"/>
      <c r="J186" s="230"/>
      <c r="K186" s="230"/>
      <c r="L186" s="235"/>
      <c r="M186" s="236"/>
      <c r="N186" s="237"/>
      <c r="O186" s="237"/>
      <c r="P186" s="237"/>
      <c r="Q186" s="237"/>
      <c r="R186" s="237"/>
      <c r="S186" s="237"/>
      <c r="T186" s="238"/>
      <c r="U186" s="14"/>
      <c r="V186" s="14"/>
      <c r="W186" s="14"/>
      <c r="X186" s="14"/>
      <c r="Y186" s="14"/>
      <c r="Z186" s="14"/>
      <c r="AA186" s="14"/>
      <c r="AB186" s="14"/>
      <c r="AC186" s="14"/>
      <c r="AD186" s="14"/>
      <c r="AE186" s="14"/>
      <c r="AT186" s="239" t="s">
        <v>162</v>
      </c>
      <c r="AU186" s="239" t="s">
        <v>84</v>
      </c>
      <c r="AV186" s="14" t="s">
        <v>84</v>
      </c>
      <c r="AW186" s="14" t="s">
        <v>35</v>
      </c>
      <c r="AX186" s="14" t="s">
        <v>74</v>
      </c>
      <c r="AY186" s="239" t="s">
        <v>148</v>
      </c>
    </row>
    <row r="187" spans="1:51" s="15" customFormat="1" ht="12">
      <c r="A187" s="15"/>
      <c r="B187" s="240"/>
      <c r="C187" s="241"/>
      <c r="D187" s="220" t="s">
        <v>162</v>
      </c>
      <c r="E187" s="242" t="s">
        <v>28</v>
      </c>
      <c r="F187" s="243" t="s">
        <v>188</v>
      </c>
      <c r="G187" s="241"/>
      <c r="H187" s="244">
        <v>117.81000000000002</v>
      </c>
      <c r="I187" s="245"/>
      <c r="J187" s="241"/>
      <c r="K187" s="241"/>
      <c r="L187" s="246"/>
      <c r="M187" s="247"/>
      <c r="N187" s="248"/>
      <c r="O187" s="248"/>
      <c r="P187" s="248"/>
      <c r="Q187" s="248"/>
      <c r="R187" s="248"/>
      <c r="S187" s="248"/>
      <c r="T187" s="249"/>
      <c r="U187" s="15"/>
      <c r="V187" s="15"/>
      <c r="W187" s="15"/>
      <c r="X187" s="15"/>
      <c r="Y187" s="15"/>
      <c r="Z187" s="15"/>
      <c r="AA187" s="15"/>
      <c r="AB187" s="15"/>
      <c r="AC187" s="15"/>
      <c r="AD187" s="15"/>
      <c r="AE187" s="15"/>
      <c r="AT187" s="250" t="s">
        <v>162</v>
      </c>
      <c r="AU187" s="250" t="s">
        <v>84</v>
      </c>
      <c r="AV187" s="15" t="s">
        <v>155</v>
      </c>
      <c r="AW187" s="15" t="s">
        <v>35</v>
      </c>
      <c r="AX187" s="15" t="s">
        <v>82</v>
      </c>
      <c r="AY187" s="250" t="s">
        <v>148</v>
      </c>
    </row>
    <row r="188" spans="1:65" s="2" customFormat="1" ht="16.5" customHeight="1">
      <c r="A188" s="39"/>
      <c r="B188" s="40"/>
      <c r="C188" s="205" t="s">
        <v>247</v>
      </c>
      <c r="D188" s="205" t="s">
        <v>151</v>
      </c>
      <c r="E188" s="206" t="s">
        <v>248</v>
      </c>
      <c r="F188" s="207" t="s">
        <v>249</v>
      </c>
      <c r="G188" s="208" t="s">
        <v>203</v>
      </c>
      <c r="H188" s="209">
        <v>1</v>
      </c>
      <c r="I188" s="210"/>
      <c r="J188" s="211">
        <f>ROUND(I188*H188,2)</f>
        <v>0</v>
      </c>
      <c r="K188" s="207" t="s">
        <v>28</v>
      </c>
      <c r="L188" s="45"/>
      <c r="M188" s="212" t="s">
        <v>28</v>
      </c>
      <c r="N188" s="213" t="s">
        <v>45</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155</v>
      </c>
      <c r="AT188" s="216" t="s">
        <v>151</v>
      </c>
      <c r="AU188" s="216" t="s">
        <v>84</v>
      </c>
      <c r="AY188" s="18" t="s">
        <v>148</v>
      </c>
      <c r="BE188" s="217">
        <f>IF(N188="základní",J188,0)</f>
        <v>0</v>
      </c>
      <c r="BF188" s="217">
        <f>IF(N188="snížená",J188,0)</f>
        <v>0</v>
      </c>
      <c r="BG188" s="217">
        <f>IF(N188="zákl. přenesená",J188,0)</f>
        <v>0</v>
      </c>
      <c r="BH188" s="217">
        <f>IF(N188="sníž. přenesená",J188,0)</f>
        <v>0</v>
      </c>
      <c r="BI188" s="217">
        <f>IF(N188="nulová",J188,0)</f>
        <v>0</v>
      </c>
      <c r="BJ188" s="18" t="s">
        <v>82</v>
      </c>
      <c r="BK188" s="217">
        <f>ROUND(I188*H188,2)</f>
        <v>0</v>
      </c>
      <c r="BL188" s="18" t="s">
        <v>155</v>
      </c>
      <c r="BM188" s="216" t="s">
        <v>250</v>
      </c>
    </row>
    <row r="189" spans="1:65" s="2" customFormat="1" ht="12">
      <c r="A189" s="39"/>
      <c r="B189" s="40"/>
      <c r="C189" s="205" t="s">
        <v>8</v>
      </c>
      <c r="D189" s="205" t="s">
        <v>151</v>
      </c>
      <c r="E189" s="206" t="s">
        <v>251</v>
      </c>
      <c r="F189" s="207" t="s">
        <v>252</v>
      </c>
      <c r="G189" s="208" t="s">
        <v>159</v>
      </c>
      <c r="H189" s="209">
        <v>3.17</v>
      </c>
      <c r="I189" s="210"/>
      <c r="J189" s="211">
        <f>ROUND(I189*H189,2)</f>
        <v>0</v>
      </c>
      <c r="K189" s="207" t="s">
        <v>160</v>
      </c>
      <c r="L189" s="45"/>
      <c r="M189" s="212" t="s">
        <v>28</v>
      </c>
      <c r="N189" s="213" t="s">
        <v>45</v>
      </c>
      <c r="O189" s="85"/>
      <c r="P189" s="214">
        <f>O189*H189</f>
        <v>0</v>
      </c>
      <c r="Q189" s="214">
        <v>0.1231</v>
      </c>
      <c r="R189" s="214">
        <f>Q189*H189</f>
        <v>0.390227</v>
      </c>
      <c r="S189" s="214">
        <v>0</v>
      </c>
      <c r="T189" s="215">
        <f>S189*H189</f>
        <v>0</v>
      </c>
      <c r="U189" s="39"/>
      <c r="V189" s="39"/>
      <c r="W189" s="39"/>
      <c r="X189" s="39"/>
      <c r="Y189" s="39"/>
      <c r="Z189" s="39"/>
      <c r="AA189" s="39"/>
      <c r="AB189" s="39"/>
      <c r="AC189" s="39"/>
      <c r="AD189" s="39"/>
      <c r="AE189" s="39"/>
      <c r="AR189" s="216" t="s">
        <v>155</v>
      </c>
      <c r="AT189" s="216" t="s">
        <v>151</v>
      </c>
      <c r="AU189" s="216" t="s">
        <v>84</v>
      </c>
      <c r="AY189" s="18" t="s">
        <v>148</v>
      </c>
      <c r="BE189" s="217">
        <f>IF(N189="základní",J189,0)</f>
        <v>0</v>
      </c>
      <c r="BF189" s="217">
        <f>IF(N189="snížená",J189,0)</f>
        <v>0</v>
      </c>
      <c r="BG189" s="217">
        <f>IF(N189="zákl. přenesená",J189,0)</f>
        <v>0</v>
      </c>
      <c r="BH189" s="217">
        <f>IF(N189="sníž. přenesená",J189,0)</f>
        <v>0</v>
      </c>
      <c r="BI189" s="217">
        <f>IF(N189="nulová",J189,0)</f>
        <v>0</v>
      </c>
      <c r="BJ189" s="18" t="s">
        <v>82</v>
      </c>
      <c r="BK189" s="217">
        <f>ROUND(I189*H189,2)</f>
        <v>0</v>
      </c>
      <c r="BL189" s="18" t="s">
        <v>155</v>
      </c>
      <c r="BM189" s="216" t="s">
        <v>253</v>
      </c>
    </row>
    <row r="190" spans="1:51" s="13" customFormat="1" ht="12">
      <c r="A190" s="13"/>
      <c r="B190" s="218"/>
      <c r="C190" s="219"/>
      <c r="D190" s="220" t="s">
        <v>162</v>
      </c>
      <c r="E190" s="221" t="s">
        <v>28</v>
      </c>
      <c r="F190" s="222" t="s">
        <v>254</v>
      </c>
      <c r="G190" s="219"/>
      <c r="H190" s="221" t="s">
        <v>28</v>
      </c>
      <c r="I190" s="223"/>
      <c r="J190" s="219"/>
      <c r="K190" s="219"/>
      <c r="L190" s="224"/>
      <c r="M190" s="225"/>
      <c r="N190" s="226"/>
      <c r="O190" s="226"/>
      <c r="P190" s="226"/>
      <c r="Q190" s="226"/>
      <c r="R190" s="226"/>
      <c r="S190" s="226"/>
      <c r="T190" s="227"/>
      <c r="U190" s="13"/>
      <c r="V190" s="13"/>
      <c r="W190" s="13"/>
      <c r="X190" s="13"/>
      <c r="Y190" s="13"/>
      <c r="Z190" s="13"/>
      <c r="AA190" s="13"/>
      <c r="AB190" s="13"/>
      <c r="AC190" s="13"/>
      <c r="AD190" s="13"/>
      <c r="AE190" s="13"/>
      <c r="AT190" s="228" t="s">
        <v>162</v>
      </c>
      <c r="AU190" s="228" t="s">
        <v>84</v>
      </c>
      <c r="AV190" s="13" t="s">
        <v>82</v>
      </c>
      <c r="AW190" s="13" t="s">
        <v>35</v>
      </c>
      <c r="AX190" s="13" t="s">
        <v>74</v>
      </c>
      <c r="AY190" s="228" t="s">
        <v>148</v>
      </c>
    </row>
    <row r="191" spans="1:51" s="13" customFormat="1" ht="12">
      <c r="A191" s="13"/>
      <c r="B191" s="218"/>
      <c r="C191" s="219"/>
      <c r="D191" s="220" t="s">
        <v>162</v>
      </c>
      <c r="E191" s="221" t="s">
        <v>28</v>
      </c>
      <c r="F191" s="222" t="s">
        <v>176</v>
      </c>
      <c r="G191" s="219"/>
      <c r="H191" s="221" t="s">
        <v>28</v>
      </c>
      <c r="I191" s="223"/>
      <c r="J191" s="219"/>
      <c r="K191" s="219"/>
      <c r="L191" s="224"/>
      <c r="M191" s="225"/>
      <c r="N191" s="226"/>
      <c r="O191" s="226"/>
      <c r="P191" s="226"/>
      <c r="Q191" s="226"/>
      <c r="R191" s="226"/>
      <c r="S191" s="226"/>
      <c r="T191" s="227"/>
      <c r="U191" s="13"/>
      <c r="V191" s="13"/>
      <c r="W191" s="13"/>
      <c r="X191" s="13"/>
      <c r="Y191" s="13"/>
      <c r="Z191" s="13"/>
      <c r="AA191" s="13"/>
      <c r="AB191" s="13"/>
      <c r="AC191" s="13"/>
      <c r="AD191" s="13"/>
      <c r="AE191" s="13"/>
      <c r="AT191" s="228" t="s">
        <v>162</v>
      </c>
      <c r="AU191" s="228" t="s">
        <v>84</v>
      </c>
      <c r="AV191" s="13" t="s">
        <v>82</v>
      </c>
      <c r="AW191" s="13" t="s">
        <v>35</v>
      </c>
      <c r="AX191" s="13" t="s">
        <v>74</v>
      </c>
      <c r="AY191" s="228" t="s">
        <v>148</v>
      </c>
    </row>
    <row r="192" spans="1:51" s="13" customFormat="1" ht="12">
      <c r="A192" s="13"/>
      <c r="B192" s="218"/>
      <c r="C192" s="219"/>
      <c r="D192" s="220" t="s">
        <v>162</v>
      </c>
      <c r="E192" s="221" t="s">
        <v>28</v>
      </c>
      <c r="F192" s="222" t="s">
        <v>255</v>
      </c>
      <c r="G192" s="219"/>
      <c r="H192" s="221" t="s">
        <v>28</v>
      </c>
      <c r="I192" s="223"/>
      <c r="J192" s="219"/>
      <c r="K192" s="219"/>
      <c r="L192" s="224"/>
      <c r="M192" s="225"/>
      <c r="N192" s="226"/>
      <c r="O192" s="226"/>
      <c r="P192" s="226"/>
      <c r="Q192" s="226"/>
      <c r="R192" s="226"/>
      <c r="S192" s="226"/>
      <c r="T192" s="227"/>
      <c r="U192" s="13"/>
      <c r="V192" s="13"/>
      <c r="W192" s="13"/>
      <c r="X192" s="13"/>
      <c r="Y192" s="13"/>
      <c r="Z192" s="13"/>
      <c r="AA192" s="13"/>
      <c r="AB192" s="13"/>
      <c r="AC192" s="13"/>
      <c r="AD192" s="13"/>
      <c r="AE192" s="13"/>
      <c r="AT192" s="228" t="s">
        <v>162</v>
      </c>
      <c r="AU192" s="228" t="s">
        <v>84</v>
      </c>
      <c r="AV192" s="13" t="s">
        <v>82</v>
      </c>
      <c r="AW192" s="13" t="s">
        <v>35</v>
      </c>
      <c r="AX192" s="13" t="s">
        <v>74</v>
      </c>
      <c r="AY192" s="228" t="s">
        <v>148</v>
      </c>
    </row>
    <row r="193" spans="1:51" s="14" customFormat="1" ht="12">
      <c r="A193" s="14"/>
      <c r="B193" s="229"/>
      <c r="C193" s="230"/>
      <c r="D193" s="220" t="s">
        <v>162</v>
      </c>
      <c r="E193" s="231" t="s">
        <v>28</v>
      </c>
      <c r="F193" s="232" t="s">
        <v>256</v>
      </c>
      <c r="G193" s="230"/>
      <c r="H193" s="233">
        <v>3.17</v>
      </c>
      <c r="I193" s="234"/>
      <c r="J193" s="230"/>
      <c r="K193" s="230"/>
      <c r="L193" s="235"/>
      <c r="M193" s="236"/>
      <c r="N193" s="237"/>
      <c r="O193" s="237"/>
      <c r="P193" s="237"/>
      <c r="Q193" s="237"/>
      <c r="R193" s="237"/>
      <c r="S193" s="237"/>
      <c r="T193" s="238"/>
      <c r="U193" s="14"/>
      <c r="V193" s="14"/>
      <c r="W193" s="14"/>
      <c r="X193" s="14"/>
      <c r="Y193" s="14"/>
      <c r="Z193" s="14"/>
      <c r="AA193" s="14"/>
      <c r="AB193" s="14"/>
      <c r="AC193" s="14"/>
      <c r="AD193" s="14"/>
      <c r="AE193" s="14"/>
      <c r="AT193" s="239" t="s">
        <v>162</v>
      </c>
      <c r="AU193" s="239" t="s">
        <v>84</v>
      </c>
      <c r="AV193" s="14" t="s">
        <v>84</v>
      </c>
      <c r="AW193" s="14" t="s">
        <v>35</v>
      </c>
      <c r="AX193" s="14" t="s">
        <v>82</v>
      </c>
      <c r="AY193" s="239" t="s">
        <v>148</v>
      </c>
    </row>
    <row r="194" spans="1:65" s="2" customFormat="1" ht="12">
      <c r="A194" s="39"/>
      <c r="B194" s="40"/>
      <c r="C194" s="205" t="s">
        <v>257</v>
      </c>
      <c r="D194" s="205" t="s">
        <v>151</v>
      </c>
      <c r="E194" s="206" t="s">
        <v>258</v>
      </c>
      <c r="F194" s="207" t="s">
        <v>259</v>
      </c>
      <c r="G194" s="208" t="s">
        <v>159</v>
      </c>
      <c r="H194" s="209">
        <v>332.11</v>
      </c>
      <c r="I194" s="210"/>
      <c r="J194" s="211">
        <f>ROUND(I194*H194,2)</f>
        <v>0</v>
      </c>
      <c r="K194" s="207" t="s">
        <v>160</v>
      </c>
      <c r="L194" s="45"/>
      <c r="M194" s="212" t="s">
        <v>28</v>
      </c>
      <c r="N194" s="213" t="s">
        <v>45</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155</v>
      </c>
      <c r="AT194" s="216" t="s">
        <v>151</v>
      </c>
      <c r="AU194" s="216" t="s">
        <v>84</v>
      </c>
      <c r="AY194" s="18" t="s">
        <v>148</v>
      </c>
      <c r="BE194" s="217">
        <f>IF(N194="základní",J194,0)</f>
        <v>0</v>
      </c>
      <c r="BF194" s="217">
        <f>IF(N194="snížená",J194,0)</f>
        <v>0</v>
      </c>
      <c r="BG194" s="217">
        <f>IF(N194="zákl. přenesená",J194,0)</f>
        <v>0</v>
      </c>
      <c r="BH194" s="217">
        <f>IF(N194="sníž. přenesená",J194,0)</f>
        <v>0</v>
      </c>
      <c r="BI194" s="217">
        <f>IF(N194="nulová",J194,0)</f>
        <v>0</v>
      </c>
      <c r="BJ194" s="18" t="s">
        <v>82</v>
      </c>
      <c r="BK194" s="217">
        <f>ROUND(I194*H194,2)</f>
        <v>0</v>
      </c>
      <c r="BL194" s="18" t="s">
        <v>155</v>
      </c>
      <c r="BM194" s="216" t="s">
        <v>260</v>
      </c>
    </row>
    <row r="195" spans="1:51" s="13" customFormat="1" ht="12">
      <c r="A195" s="13"/>
      <c r="B195" s="218"/>
      <c r="C195" s="219"/>
      <c r="D195" s="220" t="s">
        <v>162</v>
      </c>
      <c r="E195" s="221" t="s">
        <v>28</v>
      </c>
      <c r="F195" s="222" t="s">
        <v>261</v>
      </c>
      <c r="G195" s="219"/>
      <c r="H195" s="221" t="s">
        <v>28</v>
      </c>
      <c r="I195" s="223"/>
      <c r="J195" s="219"/>
      <c r="K195" s="219"/>
      <c r="L195" s="224"/>
      <c r="M195" s="225"/>
      <c r="N195" s="226"/>
      <c r="O195" s="226"/>
      <c r="P195" s="226"/>
      <c r="Q195" s="226"/>
      <c r="R195" s="226"/>
      <c r="S195" s="226"/>
      <c r="T195" s="227"/>
      <c r="U195" s="13"/>
      <c r="V195" s="13"/>
      <c r="W195" s="13"/>
      <c r="X195" s="13"/>
      <c r="Y195" s="13"/>
      <c r="Z195" s="13"/>
      <c r="AA195" s="13"/>
      <c r="AB195" s="13"/>
      <c r="AC195" s="13"/>
      <c r="AD195" s="13"/>
      <c r="AE195" s="13"/>
      <c r="AT195" s="228" t="s">
        <v>162</v>
      </c>
      <c r="AU195" s="228" t="s">
        <v>84</v>
      </c>
      <c r="AV195" s="13" t="s">
        <v>82</v>
      </c>
      <c r="AW195" s="13" t="s">
        <v>35</v>
      </c>
      <c r="AX195" s="13" t="s">
        <v>74</v>
      </c>
      <c r="AY195" s="228" t="s">
        <v>148</v>
      </c>
    </row>
    <row r="196" spans="1:51" s="13" customFormat="1" ht="12">
      <c r="A196" s="13"/>
      <c r="B196" s="218"/>
      <c r="C196" s="219"/>
      <c r="D196" s="220" t="s">
        <v>162</v>
      </c>
      <c r="E196" s="221" t="s">
        <v>28</v>
      </c>
      <c r="F196" s="222" t="s">
        <v>176</v>
      </c>
      <c r="G196" s="219"/>
      <c r="H196" s="221" t="s">
        <v>28</v>
      </c>
      <c r="I196" s="223"/>
      <c r="J196" s="219"/>
      <c r="K196" s="219"/>
      <c r="L196" s="224"/>
      <c r="M196" s="225"/>
      <c r="N196" s="226"/>
      <c r="O196" s="226"/>
      <c r="P196" s="226"/>
      <c r="Q196" s="226"/>
      <c r="R196" s="226"/>
      <c r="S196" s="226"/>
      <c r="T196" s="227"/>
      <c r="U196" s="13"/>
      <c r="V196" s="13"/>
      <c r="W196" s="13"/>
      <c r="X196" s="13"/>
      <c r="Y196" s="13"/>
      <c r="Z196" s="13"/>
      <c r="AA196" s="13"/>
      <c r="AB196" s="13"/>
      <c r="AC196" s="13"/>
      <c r="AD196" s="13"/>
      <c r="AE196" s="13"/>
      <c r="AT196" s="228" t="s">
        <v>162</v>
      </c>
      <c r="AU196" s="228" t="s">
        <v>84</v>
      </c>
      <c r="AV196" s="13" t="s">
        <v>82</v>
      </c>
      <c r="AW196" s="13" t="s">
        <v>35</v>
      </c>
      <c r="AX196" s="13" t="s">
        <v>74</v>
      </c>
      <c r="AY196" s="228" t="s">
        <v>148</v>
      </c>
    </row>
    <row r="197" spans="1:51" s="13" customFormat="1" ht="12">
      <c r="A197" s="13"/>
      <c r="B197" s="218"/>
      <c r="C197" s="219"/>
      <c r="D197" s="220" t="s">
        <v>162</v>
      </c>
      <c r="E197" s="221" t="s">
        <v>28</v>
      </c>
      <c r="F197" s="222" t="s">
        <v>262</v>
      </c>
      <c r="G197" s="219"/>
      <c r="H197" s="221" t="s">
        <v>28</v>
      </c>
      <c r="I197" s="223"/>
      <c r="J197" s="219"/>
      <c r="K197" s="219"/>
      <c r="L197" s="224"/>
      <c r="M197" s="225"/>
      <c r="N197" s="226"/>
      <c r="O197" s="226"/>
      <c r="P197" s="226"/>
      <c r="Q197" s="226"/>
      <c r="R197" s="226"/>
      <c r="S197" s="226"/>
      <c r="T197" s="227"/>
      <c r="U197" s="13"/>
      <c r="V197" s="13"/>
      <c r="W197" s="13"/>
      <c r="X197" s="13"/>
      <c r="Y197" s="13"/>
      <c r="Z197" s="13"/>
      <c r="AA197" s="13"/>
      <c r="AB197" s="13"/>
      <c r="AC197" s="13"/>
      <c r="AD197" s="13"/>
      <c r="AE197" s="13"/>
      <c r="AT197" s="228" t="s">
        <v>162</v>
      </c>
      <c r="AU197" s="228" t="s">
        <v>84</v>
      </c>
      <c r="AV197" s="13" t="s">
        <v>82</v>
      </c>
      <c r="AW197" s="13" t="s">
        <v>35</v>
      </c>
      <c r="AX197" s="13" t="s">
        <v>74</v>
      </c>
      <c r="AY197" s="228" t="s">
        <v>148</v>
      </c>
    </row>
    <row r="198" spans="1:51" s="14" customFormat="1" ht="12">
      <c r="A198" s="14"/>
      <c r="B198" s="229"/>
      <c r="C198" s="230"/>
      <c r="D198" s="220" t="s">
        <v>162</v>
      </c>
      <c r="E198" s="231" t="s">
        <v>28</v>
      </c>
      <c r="F198" s="232" t="s">
        <v>263</v>
      </c>
      <c r="G198" s="230"/>
      <c r="H198" s="233">
        <v>66.95</v>
      </c>
      <c r="I198" s="234"/>
      <c r="J198" s="230"/>
      <c r="K198" s="230"/>
      <c r="L198" s="235"/>
      <c r="M198" s="236"/>
      <c r="N198" s="237"/>
      <c r="O198" s="237"/>
      <c r="P198" s="237"/>
      <c r="Q198" s="237"/>
      <c r="R198" s="237"/>
      <c r="S198" s="237"/>
      <c r="T198" s="238"/>
      <c r="U198" s="14"/>
      <c r="V198" s="14"/>
      <c r="W198" s="14"/>
      <c r="X198" s="14"/>
      <c r="Y198" s="14"/>
      <c r="Z198" s="14"/>
      <c r="AA198" s="14"/>
      <c r="AB198" s="14"/>
      <c r="AC198" s="14"/>
      <c r="AD198" s="14"/>
      <c r="AE198" s="14"/>
      <c r="AT198" s="239" t="s">
        <v>162</v>
      </c>
      <c r="AU198" s="239" t="s">
        <v>84</v>
      </c>
      <c r="AV198" s="14" t="s">
        <v>84</v>
      </c>
      <c r="AW198" s="14" t="s">
        <v>35</v>
      </c>
      <c r="AX198" s="14" t="s">
        <v>74</v>
      </c>
      <c r="AY198" s="239" t="s">
        <v>148</v>
      </c>
    </row>
    <row r="199" spans="1:51" s="13" customFormat="1" ht="12">
      <c r="A199" s="13"/>
      <c r="B199" s="218"/>
      <c r="C199" s="219"/>
      <c r="D199" s="220" t="s">
        <v>162</v>
      </c>
      <c r="E199" s="221" t="s">
        <v>28</v>
      </c>
      <c r="F199" s="222" t="s">
        <v>255</v>
      </c>
      <c r="G199" s="219"/>
      <c r="H199" s="221" t="s">
        <v>28</v>
      </c>
      <c r="I199" s="223"/>
      <c r="J199" s="219"/>
      <c r="K199" s="219"/>
      <c r="L199" s="224"/>
      <c r="M199" s="225"/>
      <c r="N199" s="226"/>
      <c r="O199" s="226"/>
      <c r="P199" s="226"/>
      <c r="Q199" s="226"/>
      <c r="R199" s="226"/>
      <c r="S199" s="226"/>
      <c r="T199" s="227"/>
      <c r="U199" s="13"/>
      <c r="V199" s="13"/>
      <c r="W199" s="13"/>
      <c r="X199" s="13"/>
      <c r="Y199" s="13"/>
      <c r="Z199" s="13"/>
      <c r="AA199" s="13"/>
      <c r="AB199" s="13"/>
      <c r="AC199" s="13"/>
      <c r="AD199" s="13"/>
      <c r="AE199" s="13"/>
      <c r="AT199" s="228" t="s">
        <v>162</v>
      </c>
      <c r="AU199" s="228" t="s">
        <v>84</v>
      </c>
      <c r="AV199" s="13" t="s">
        <v>82</v>
      </c>
      <c r="AW199" s="13" t="s">
        <v>35</v>
      </c>
      <c r="AX199" s="13" t="s">
        <v>74</v>
      </c>
      <c r="AY199" s="228" t="s">
        <v>148</v>
      </c>
    </row>
    <row r="200" spans="1:51" s="14" customFormat="1" ht="12">
      <c r="A200" s="14"/>
      <c r="B200" s="229"/>
      <c r="C200" s="230"/>
      <c r="D200" s="220" t="s">
        <v>162</v>
      </c>
      <c r="E200" s="231" t="s">
        <v>28</v>
      </c>
      <c r="F200" s="232" t="s">
        <v>256</v>
      </c>
      <c r="G200" s="230"/>
      <c r="H200" s="233">
        <v>3.17</v>
      </c>
      <c r="I200" s="234"/>
      <c r="J200" s="230"/>
      <c r="K200" s="230"/>
      <c r="L200" s="235"/>
      <c r="M200" s="236"/>
      <c r="N200" s="237"/>
      <c r="O200" s="237"/>
      <c r="P200" s="237"/>
      <c r="Q200" s="237"/>
      <c r="R200" s="237"/>
      <c r="S200" s="237"/>
      <c r="T200" s="238"/>
      <c r="U200" s="14"/>
      <c r="V200" s="14"/>
      <c r="W200" s="14"/>
      <c r="X200" s="14"/>
      <c r="Y200" s="14"/>
      <c r="Z200" s="14"/>
      <c r="AA200" s="14"/>
      <c r="AB200" s="14"/>
      <c r="AC200" s="14"/>
      <c r="AD200" s="14"/>
      <c r="AE200" s="14"/>
      <c r="AT200" s="239" t="s">
        <v>162</v>
      </c>
      <c r="AU200" s="239" t="s">
        <v>84</v>
      </c>
      <c r="AV200" s="14" t="s">
        <v>84</v>
      </c>
      <c r="AW200" s="14" t="s">
        <v>35</v>
      </c>
      <c r="AX200" s="14" t="s">
        <v>74</v>
      </c>
      <c r="AY200" s="239" t="s">
        <v>148</v>
      </c>
    </row>
    <row r="201" spans="1:51" s="13" customFormat="1" ht="12">
      <c r="A201" s="13"/>
      <c r="B201" s="218"/>
      <c r="C201" s="219"/>
      <c r="D201" s="220" t="s">
        <v>162</v>
      </c>
      <c r="E201" s="221" t="s">
        <v>28</v>
      </c>
      <c r="F201" s="222" t="s">
        <v>232</v>
      </c>
      <c r="G201" s="219"/>
      <c r="H201" s="221" t="s">
        <v>28</v>
      </c>
      <c r="I201" s="223"/>
      <c r="J201" s="219"/>
      <c r="K201" s="219"/>
      <c r="L201" s="224"/>
      <c r="M201" s="225"/>
      <c r="N201" s="226"/>
      <c r="O201" s="226"/>
      <c r="P201" s="226"/>
      <c r="Q201" s="226"/>
      <c r="R201" s="226"/>
      <c r="S201" s="226"/>
      <c r="T201" s="227"/>
      <c r="U201" s="13"/>
      <c r="V201" s="13"/>
      <c r="W201" s="13"/>
      <c r="X201" s="13"/>
      <c r="Y201" s="13"/>
      <c r="Z201" s="13"/>
      <c r="AA201" s="13"/>
      <c r="AB201" s="13"/>
      <c r="AC201" s="13"/>
      <c r="AD201" s="13"/>
      <c r="AE201" s="13"/>
      <c r="AT201" s="228" t="s">
        <v>162</v>
      </c>
      <c r="AU201" s="228" t="s">
        <v>84</v>
      </c>
      <c r="AV201" s="13" t="s">
        <v>82</v>
      </c>
      <c r="AW201" s="13" t="s">
        <v>35</v>
      </c>
      <c r="AX201" s="13" t="s">
        <v>74</v>
      </c>
      <c r="AY201" s="228" t="s">
        <v>148</v>
      </c>
    </row>
    <row r="202" spans="1:51" s="14" customFormat="1" ht="12">
      <c r="A202" s="14"/>
      <c r="B202" s="229"/>
      <c r="C202" s="230"/>
      <c r="D202" s="220" t="s">
        <v>162</v>
      </c>
      <c r="E202" s="231" t="s">
        <v>28</v>
      </c>
      <c r="F202" s="232" t="s">
        <v>264</v>
      </c>
      <c r="G202" s="230"/>
      <c r="H202" s="233">
        <v>64.88</v>
      </c>
      <c r="I202" s="234"/>
      <c r="J202" s="230"/>
      <c r="K202" s="230"/>
      <c r="L202" s="235"/>
      <c r="M202" s="236"/>
      <c r="N202" s="237"/>
      <c r="O202" s="237"/>
      <c r="P202" s="237"/>
      <c r="Q202" s="237"/>
      <c r="R202" s="237"/>
      <c r="S202" s="237"/>
      <c r="T202" s="238"/>
      <c r="U202" s="14"/>
      <c r="V202" s="14"/>
      <c r="W202" s="14"/>
      <c r="X202" s="14"/>
      <c r="Y202" s="14"/>
      <c r="Z202" s="14"/>
      <c r="AA202" s="14"/>
      <c r="AB202" s="14"/>
      <c r="AC202" s="14"/>
      <c r="AD202" s="14"/>
      <c r="AE202" s="14"/>
      <c r="AT202" s="239" t="s">
        <v>162</v>
      </c>
      <c r="AU202" s="239" t="s">
        <v>84</v>
      </c>
      <c r="AV202" s="14" t="s">
        <v>84</v>
      </c>
      <c r="AW202" s="14" t="s">
        <v>35</v>
      </c>
      <c r="AX202" s="14" t="s">
        <v>74</v>
      </c>
      <c r="AY202" s="239" t="s">
        <v>148</v>
      </c>
    </row>
    <row r="203" spans="1:51" s="13" customFormat="1" ht="12">
      <c r="A203" s="13"/>
      <c r="B203" s="218"/>
      <c r="C203" s="219"/>
      <c r="D203" s="220" t="s">
        <v>162</v>
      </c>
      <c r="E203" s="221" t="s">
        <v>28</v>
      </c>
      <c r="F203" s="222" t="s">
        <v>234</v>
      </c>
      <c r="G203" s="219"/>
      <c r="H203" s="221" t="s">
        <v>28</v>
      </c>
      <c r="I203" s="223"/>
      <c r="J203" s="219"/>
      <c r="K203" s="219"/>
      <c r="L203" s="224"/>
      <c r="M203" s="225"/>
      <c r="N203" s="226"/>
      <c r="O203" s="226"/>
      <c r="P203" s="226"/>
      <c r="Q203" s="226"/>
      <c r="R203" s="226"/>
      <c r="S203" s="226"/>
      <c r="T203" s="227"/>
      <c r="U203" s="13"/>
      <c r="V203" s="13"/>
      <c r="W203" s="13"/>
      <c r="X203" s="13"/>
      <c r="Y203" s="13"/>
      <c r="Z203" s="13"/>
      <c r="AA203" s="13"/>
      <c r="AB203" s="13"/>
      <c r="AC203" s="13"/>
      <c r="AD203" s="13"/>
      <c r="AE203" s="13"/>
      <c r="AT203" s="228" t="s">
        <v>162</v>
      </c>
      <c r="AU203" s="228" t="s">
        <v>84</v>
      </c>
      <c r="AV203" s="13" t="s">
        <v>82</v>
      </c>
      <c r="AW203" s="13" t="s">
        <v>35</v>
      </c>
      <c r="AX203" s="13" t="s">
        <v>74</v>
      </c>
      <c r="AY203" s="228" t="s">
        <v>148</v>
      </c>
    </row>
    <row r="204" spans="1:51" s="14" customFormat="1" ht="12">
      <c r="A204" s="14"/>
      <c r="B204" s="229"/>
      <c r="C204" s="230"/>
      <c r="D204" s="220" t="s">
        <v>162</v>
      </c>
      <c r="E204" s="231" t="s">
        <v>28</v>
      </c>
      <c r="F204" s="232" t="s">
        <v>265</v>
      </c>
      <c r="G204" s="230"/>
      <c r="H204" s="233">
        <v>19.27</v>
      </c>
      <c r="I204" s="234"/>
      <c r="J204" s="230"/>
      <c r="K204" s="230"/>
      <c r="L204" s="235"/>
      <c r="M204" s="236"/>
      <c r="N204" s="237"/>
      <c r="O204" s="237"/>
      <c r="P204" s="237"/>
      <c r="Q204" s="237"/>
      <c r="R204" s="237"/>
      <c r="S204" s="237"/>
      <c r="T204" s="238"/>
      <c r="U204" s="14"/>
      <c r="V204" s="14"/>
      <c r="W204" s="14"/>
      <c r="X204" s="14"/>
      <c r="Y204" s="14"/>
      <c r="Z204" s="14"/>
      <c r="AA204" s="14"/>
      <c r="AB204" s="14"/>
      <c r="AC204" s="14"/>
      <c r="AD204" s="14"/>
      <c r="AE204" s="14"/>
      <c r="AT204" s="239" t="s">
        <v>162</v>
      </c>
      <c r="AU204" s="239" t="s">
        <v>84</v>
      </c>
      <c r="AV204" s="14" t="s">
        <v>84</v>
      </c>
      <c r="AW204" s="14" t="s">
        <v>35</v>
      </c>
      <c r="AX204" s="14" t="s">
        <v>74</v>
      </c>
      <c r="AY204" s="239" t="s">
        <v>148</v>
      </c>
    </row>
    <row r="205" spans="1:51" s="13" customFormat="1" ht="12">
      <c r="A205" s="13"/>
      <c r="B205" s="218"/>
      <c r="C205" s="219"/>
      <c r="D205" s="220" t="s">
        <v>162</v>
      </c>
      <c r="E205" s="221" t="s">
        <v>28</v>
      </c>
      <c r="F205" s="222" t="s">
        <v>236</v>
      </c>
      <c r="G205" s="219"/>
      <c r="H205" s="221" t="s">
        <v>28</v>
      </c>
      <c r="I205" s="223"/>
      <c r="J205" s="219"/>
      <c r="K205" s="219"/>
      <c r="L205" s="224"/>
      <c r="M205" s="225"/>
      <c r="N205" s="226"/>
      <c r="O205" s="226"/>
      <c r="P205" s="226"/>
      <c r="Q205" s="226"/>
      <c r="R205" s="226"/>
      <c r="S205" s="226"/>
      <c r="T205" s="227"/>
      <c r="U205" s="13"/>
      <c r="V205" s="13"/>
      <c r="W205" s="13"/>
      <c r="X205" s="13"/>
      <c r="Y205" s="13"/>
      <c r="Z205" s="13"/>
      <c r="AA205" s="13"/>
      <c r="AB205" s="13"/>
      <c r="AC205" s="13"/>
      <c r="AD205" s="13"/>
      <c r="AE205" s="13"/>
      <c r="AT205" s="228" t="s">
        <v>162</v>
      </c>
      <c r="AU205" s="228" t="s">
        <v>84</v>
      </c>
      <c r="AV205" s="13" t="s">
        <v>82</v>
      </c>
      <c r="AW205" s="13" t="s">
        <v>35</v>
      </c>
      <c r="AX205" s="13" t="s">
        <v>74</v>
      </c>
      <c r="AY205" s="228" t="s">
        <v>148</v>
      </c>
    </row>
    <row r="206" spans="1:51" s="14" customFormat="1" ht="12">
      <c r="A206" s="14"/>
      <c r="B206" s="229"/>
      <c r="C206" s="230"/>
      <c r="D206" s="220" t="s">
        <v>162</v>
      </c>
      <c r="E206" s="231" t="s">
        <v>28</v>
      </c>
      <c r="F206" s="232" t="s">
        <v>264</v>
      </c>
      <c r="G206" s="230"/>
      <c r="H206" s="233">
        <v>64.88</v>
      </c>
      <c r="I206" s="234"/>
      <c r="J206" s="230"/>
      <c r="K206" s="230"/>
      <c r="L206" s="235"/>
      <c r="M206" s="236"/>
      <c r="N206" s="237"/>
      <c r="O206" s="237"/>
      <c r="P206" s="237"/>
      <c r="Q206" s="237"/>
      <c r="R206" s="237"/>
      <c r="S206" s="237"/>
      <c r="T206" s="238"/>
      <c r="U206" s="14"/>
      <c r="V206" s="14"/>
      <c r="W206" s="14"/>
      <c r="X206" s="14"/>
      <c r="Y206" s="14"/>
      <c r="Z206" s="14"/>
      <c r="AA206" s="14"/>
      <c r="AB206" s="14"/>
      <c r="AC206" s="14"/>
      <c r="AD206" s="14"/>
      <c r="AE206" s="14"/>
      <c r="AT206" s="239" t="s">
        <v>162</v>
      </c>
      <c r="AU206" s="239" t="s">
        <v>84</v>
      </c>
      <c r="AV206" s="14" t="s">
        <v>84</v>
      </c>
      <c r="AW206" s="14" t="s">
        <v>35</v>
      </c>
      <c r="AX206" s="14" t="s">
        <v>74</v>
      </c>
      <c r="AY206" s="239" t="s">
        <v>148</v>
      </c>
    </row>
    <row r="207" spans="1:51" s="13" customFormat="1" ht="12">
      <c r="A207" s="13"/>
      <c r="B207" s="218"/>
      <c r="C207" s="219"/>
      <c r="D207" s="220" t="s">
        <v>162</v>
      </c>
      <c r="E207" s="221" t="s">
        <v>28</v>
      </c>
      <c r="F207" s="222" t="s">
        <v>170</v>
      </c>
      <c r="G207" s="219"/>
      <c r="H207" s="221" t="s">
        <v>28</v>
      </c>
      <c r="I207" s="223"/>
      <c r="J207" s="219"/>
      <c r="K207" s="219"/>
      <c r="L207" s="224"/>
      <c r="M207" s="225"/>
      <c r="N207" s="226"/>
      <c r="O207" s="226"/>
      <c r="P207" s="226"/>
      <c r="Q207" s="226"/>
      <c r="R207" s="226"/>
      <c r="S207" s="226"/>
      <c r="T207" s="227"/>
      <c r="U207" s="13"/>
      <c r="V207" s="13"/>
      <c r="W207" s="13"/>
      <c r="X207" s="13"/>
      <c r="Y207" s="13"/>
      <c r="Z207" s="13"/>
      <c r="AA207" s="13"/>
      <c r="AB207" s="13"/>
      <c r="AC207" s="13"/>
      <c r="AD207" s="13"/>
      <c r="AE207" s="13"/>
      <c r="AT207" s="228" t="s">
        <v>162</v>
      </c>
      <c r="AU207" s="228" t="s">
        <v>84</v>
      </c>
      <c r="AV207" s="13" t="s">
        <v>82</v>
      </c>
      <c r="AW207" s="13" t="s">
        <v>35</v>
      </c>
      <c r="AX207" s="13" t="s">
        <v>74</v>
      </c>
      <c r="AY207" s="228" t="s">
        <v>148</v>
      </c>
    </row>
    <row r="208" spans="1:51" s="14" customFormat="1" ht="12">
      <c r="A208" s="14"/>
      <c r="B208" s="229"/>
      <c r="C208" s="230"/>
      <c r="D208" s="220" t="s">
        <v>162</v>
      </c>
      <c r="E208" s="231" t="s">
        <v>28</v>
      </c>
      <c r="F208" s="232" t="s">
        <v>266</v>
      </c>
      <c r="G208" s="230"/>
      <c r="H208" s="233">
        <v>90.12</v>
      </c>
      <c r="I208" s="234"/>
      <c r="J208" s="230"/>
      <c r="K208" s="230"/>
      <c r="L208" s="235"/>
      <c r="M208" s="236"/>
      <c r="N208" s="237"/>
      <c r="O208" s="237"/>
      <c r="P208" s="237"/>
      <c r="Q208" s="237"/>
      <c r="R208" s="237"/>
      <c r="S208" s="237"/>
      <c r="T208" s="238"/>
      <c r="U208" s="14"/>
      <c r="V208" s="14"/>
      <c r="W208" s="14"/>
      <c r="X208" s="14"/>
      <c r="Y208" s="14"/>
      <c r="Z208" s="14"/>
      <c r="AA208" s="14"/>
      <c r="AB208" s="14"/>
      <c r="AC208" s="14"/>
      <c r="AD208" s="14"/>
      <c r="AE208" s="14"/>
      <c r="AT208" s="239" t="s">
        <v>162</v>
      </c>
      <c r="AU208" s="239" t="s">
        <v>84</v>
      </c>
      <c r="AV208" s="14" t="s">
        <v>84</v>
      </c>
      <c r="AW208" s="14" t="s">
        <v>35</v>
      </c>
      <c r="AX208" s="14" t="s">
        <v>74</v>
      </c>
      <c r="AY208" s="239" t="s">
        <v>148</v>
      </c>
    </row>
    <row r="209" spans="1:51" s="13" customFormat="1" ht="12">
      <c r="A209" s="13"/>
      <c r="B209" s="218"/>
      <c r="C209" s="219"/>
      <c r="D209" s="220" t="s">
        <v>162</v>
      </c>
      <c r="E209" s="221" t="s">
        <v>28</v>
      </c>
      <c r="F209" s="222" t="s">
        <v>186</v>
      </c>
      <c r="G209" s="219"/>
      <c r="H209" s="221" t="s">
        <v>28</v>
      </c>
      <c r="I209" s="223"/>
      <c r="J209" s="219"/>
      <c r="K209" s="219"/>
      <c r="L209" s="224"/>
      <c r="M209" s="225"/>
      <c r="N209" s="226"/>
      <c r="O209" s="226"/>
      <c r="P209" s="226"/>
      <c r="Q209" s="226"/>
      <c r="R209" s="226"/>
      <c r="S209" s="226"/>
      <c r="T209" s="227"/>
      <c r="U209" s="13"/>
      <c r="V209" s="13"/>
      <c r="W209" s="13"/>
      <c r="X209" s="13"/>
      <c r="Y209" s="13"/>
      <c r="Z209" s="13"/>
      <c r="AA209" s="13"/>
      <c r="AB209" s="13"/>
      <c r="AC209" s="13"/>
      <c r="AD209" s="13"/>
      <c r="AE209" s="13"/>
      <c r="AT209" s="228" t="s">
        <v>162</v>
      </c>
      <c r="AU209" s="228" t="s">
        <v>84</v>
      </c>
      <c r="AV209" s="13" t="s">
        <v>82</v>
      </c>
      <c r="AW209" s="13" t="s">
        <v>35</v>
      </c>
      <c r="AX209" s="13" t="s">
        <v>74</v>
      </c>
      <c r="AY209" s="228" t="s">
        <v>148</v>
      </c>
    </row>
    <row r="210" spans="1:51" s="14" customFormat="1" ht="12">
      <c r="A210" s="14"/>
      <c r="B210" s="229"/>
      <c r="C210" s="230"/>
      <c r="D210" s="220" t="s">
        <v>162</v>
      </c>
      <c r="E210" s="231" t="s">
        <v>28</v>
      </c>
      <c r="F210" s="232" t="s">
        <v>267</v>
      </c>
      <c r="G210" s="230"/>
      <c r="H210" s="233">
        <v>22.84</v>
      </c>
      <c r="I210" s="234"/>
      <c r="J210" s="230"/>
      <c r="K210" s="230"/>
      <c r="L210" s="235"/>
      <c r="M210" s="236"/>
      <c r="N210" s="237"/>
      <c r="O210" s="237"/>
      <c r="P210" s="237"/>
      <c r="Q210" s="237"/>
      <c r="R210" s="237"/>
      <c r="S210" s="237"/>
      <c r="T210" s="238"/>
      <c r="U210" s="14"/>
      <c r="V210" s="14"/>
      <c r="W210" s="14"/>
      <c r="X210" s="14"/>
      <c r="Y210" s="14"/>
      <c r="Z210" s="14"/>
      <c r="AA210" s="14"/>
      <c r="AB210" s="14"/>
      <c r="AC210" s="14"/>
      <c r="AD210" s="14"/>
      <c r="AE210" s="14"/>
      <c r="AT210" s="239" t="s">
        <v>162</v>
      </c>
      <c r="AU210" s="239" t="s">
        <v>84</v>
      </c>
      <c r="AV210" s="14" t="s">
        <v>84</v>
      </c>
      <c r="AW210" s="14" t="s">
        <v>35</v>
      </c>
      <c r="AX210" s="14" t="s">
        <v>74</v>
      </c>
      <c r="AY210" s="239" t="s">
        <v>148</v>
      </c>
    </row>
    <row r="211" spans="1:51" s="15" customFormat="1" ht="12">
      <c r="A211" s="15"/>
      <c r="B211" s="240"/>
      <c r="C211" s="241"/>
      <c r="D211" s="220" t="s">
        <v>162</v>
      </c>
      <c r="E211" s="242" t="s">
        <v>28</v>
      </c>
      <c r="F211" s="243" t="s">
        <v>188</v>
      </c>
      <c r="G211" s="241"/>
      <c r="H211" s="244">
        <v>332.10999999999996</v>
      </c>
      <c r="I211" s="245"/>
      <c r="J211" s="241"/>
      <c r="K211" s="241"/>
      <c r="L211" s="246"/>
      <c r="M211" s="247"/>
      <c r="N211" s="248"/>
      <c r="O211" s="248"/>
      <c r="P211" s="248"/>
      <c r="Q211" s="248"/>
      <c r="R211" s="248"/>
      <c r="S211" s="248"/>
      <c r="T211" s="249"/>
      <c r="U211" s="15"/>
      <c r="V211" s="15"/>
      <c r="W211" s="15"/>
      <c r="X211" s="15"/>
      <c r="Y211" s="15"/>
      <c r="Z211" s="15"/>
      <c r="AA211" s="15"/>
      <c r="AB211" s="15"/>
      <c r="AC211" s="15"/>
      <c r="AD211" s="15"/>
      <c r="AE211" s="15"/>
      <c r="AT211" s="250" t="s">
        <v>162</v>
      </c>
      <c r="AU211" s="250" t="s">
        <v>84</v>
      </c>
      <c r="AV211" s="15" t="s">
        <v>155</v>
      </c>
      <c r="AW211" s="15" t="s">
        <v>35</v>
      </c>
      <c r="AX211" s="15" t="s">
        <v>82</v>
      </c>
      <c r="AY211" s="250" t="s">
        <v>148</v>
      </c>
    </row>
    <row r="212" spans="1:65" s="2" customFormat="1" ht="12">
      <c r="A212" s="39"/>
      <c r="B212" s="40"/>
      <c r="C212" s="205" t="s">
        <v>268</v>
      </c>
      <c r="D212" s="205" t="s">
        <v>151</v>
      </c>
      <c r="E212" s="206" t="s">
        <v>269</v>
      </c>
      <c r="F212" s="207" t="s">
        <v>270</v>
      </c>
      <c r="G212" s="208" t="s">
        <v>203</v>
      </c>
      <c r="H212" s="209">
        <v>8</v>
      </c>
      <c r="I212" s="210"/>
      <c r="J212" s="211">
        <f>ROUND(I212*H212,2)</f>
        <v>0</v>
      </c>
      <c r="K212" s="207" t="s">
        <v>160</v>
      </c>
      <c r="L212" s="45"/>
      <c r="M212" s="212" t="s">
        <v>28</v>
      </c>
      <c r="N212" s="213" t="s">
        <v>45</v>
      </c>
      <c r="O212" s="85"/>
      <c r="P212" s="214">
        <f>O212*H212</f>
        <v>0</v>
      </c>
      <c r="Q212" s="214">
        <v>0.00048</v>
      </c>
      <c r="R212" s="214">
        <f>Q212*H212</f>
        <v>0.00384</v>
      </c>
      <c r="S212" s="214">
        <v>0</v>
      </c>
      <c r="T212" s="215">
        <f>S212*H212</f>
        <v>0</v>
      </c>
      <c r="U212" s="39"/>
      <c r="V212" s="39"/>
      <c r="W212" s="39"/>
      <c r="X212" s="39"/>
      <c r="Y212" s="39"/>
      <c r="Z212" s="39"/>
      <c r="AA212" s="39"/>
      <c r="AB212" s="39"/>
      <c r="AC212" s="39"/>
      <c r="AD212" s="39"/>
      <c r="AE212" s="39"/>
      <c r="AR212" s="216" t="s">
        <v>155</v>
      </c>
      <c r="AT212" s="216" t="s">
        <v>151</v>
      </c>
      <c r="AU212" s="216" t="s">
        <v>84</v>
      </c>
      <c r="AY212" s="18" t="s">
        <v>148</v>
      </c>
      <c r="BE212" s="217">
        <f>IF(N212="základní",J212,0)</f>
        <v>0</v>
      </c>
      <c r="BF212" s="217">
        <f>IF(N212="snížená",J212,0)</f>
        <v>0</v>
      </c>
      <c r="BG212" s="217">
        <f>IF(N212="zákl. přenesená",J212,0)</f>
        <v>0</v>
      </c>
      <c r="BH212" s="217">
        <f>IF(N212="sníž. přenesená",J212,0)</f>
        <v>0</v>
      </c>
      <c r="BI212" s="217">
        <f>IF(N212="nulová",J212,0)</f>
        <v>0</v>
      </c>
      <c r="BJ212" s="18" t="s">
        <v>82</v>
      </c>
      <c r="BK212" s="217">
        <f>ROUND(I212*H212,2)</f>
        <v>0</v>
      </c>
      <c r="BL212" s="18" t="s">
        <v>155</v>
      </c>
      <c r="BM212" s="216" t="s">
        <v>271</v>
      </c>
    </row>
    <row r="213" spans="1:51" s="13" customFormat="1" ht="12">
      <c r="A213" s="13"/>
      <c r="B213" s="218"/>
      <c r="C213" s="219"/>
      <c r="D213" s="220" t="s">
        <v>162</v>
      </c>
      <c r="E213" s="221" t="s">
        <v>28</v>
      </c>
      <c r="F213" s="222" t="s">
        <v>176</v>
      </c>
      <c r="G213" s="219"/>
      <c r="H213" s="221" t="s">
        <v>28</v>
      </c>
      <c r="I213" s="223"/>
      <c r="J213" s="219"/>
      <c r="K213" s="219"/>
      <c r="L213" s="224"/>
      <c r="M213" s="225"/>
      <c r="N213" s="226"/>
      <c r="O213" s="226"/>
      <c r="P213" s="226"/>
      <c r="Q213" s="226"/>
      <c r="R213" s="226"/>
      <c r="S213" s="226"/>
      <c r="T213" s="227"/>
      <c r="U213" s="13"/>
      <c r="V213" s="13"/>
      <c r="W213" s="13"/>
      <c r="X213" s="13"/>
      <c r="Y213" s="13"/>
      <c r="Z213" s="13"/>
      <c r="AA213" s="13"/>
      <c r="AB213" s="13"/>
      <c r="AC213" s="13"/>
      <c r="AD213" s="13"/>
      <c r="AE213" s="13"/>
      <c r="AT213" s="228" t="s">
        <v>162</v>
      </c>
      <c r="AU213" s="228" t="s">
        <v>84</v>
      </c>
      <c r="AV213" s="13" t="s">
        <v>82</v>
      </c>
      <c r="AW213" s="13" t="s">
        <v>35</v>
      </c>
      <c r="AX213" s="13" t="s">
        <v>74</v>
      </c>
      <c r="AY213" s="228" t="s">
        <v>148</v>
      </c>
    </row>
    <row r="214" spans="1:51" s="13" customFormat="1" ht="12">
      <c r="A214" s="13"/>
      <c r="B214" s="218"/>
      <c r="C214" s="219"/>
      <c r="D214" s="220" t="s">
        <v>162</v>
      </c>
      <c r="E214" s="221" t="s">
        <v>28</v>
      </c>
      <c r="F214" s="222" t="s">
        <v>272</v>
      </c>
      <c r="G214" s="219"/>
      <c r="H214" s="221" t="s">
        <v>28</v>
      </c>
      <c r="I214" s="223"/>
      <c r="J214" s="219"/>
      <c r="K214" s="219"/>
      <c r="L214" s="224"/>
      <c r="M214" s="225"/>
      <c r="N214" s="226"/>
      <c r="O214" s="226"/>
      <c r="P214" s="226"/>
      <c r="Q214" s="226"/>
      <c r="R214" s="226"/>
      <c r="S214" s="226"/>
      <c r="T214" s="227"/>
      <c r="U214" s="13"/>
      <c r="V214" s="13"/>
      <c r="W214" s="13"/>
      <c r="X214" s="13"/>
      <c r="Y214" s="13"/>
      <c r="Z214" s="13"/>
      <c r="AA214" s="13"/>
      <c r="AB214" s="13"/>
      <c r="AC214" s="13"/>
      <c r="AD214" s="13"/>
      <c r="AE214" s="13"/>
      <c r="AT214" s="228" t="s">
        <v>162</v>
      </c>
      <c r="AU214" s="228" t="s">
        <v>84</v>
      </c>
      <c r="AV214" s="13" t="s">
        <v>82</v>
      </c>
      <c r="AW214" s="13" t="s">
        <v>35</v>
      </c>
      <c r="AX214" s="13" t="s">
        <v>74</v>
      </c>
      <c r="AY214" s="228" t="s">
        <v>148</v>
      </c>
    </row>
    <row r="215" spans="1:51" s="14" customFormat="1" ht="12">
      <c r="A215" s="14"/>
      <c r="B215" s="229"/>
      <c r="C215" s="230"/>
      <c r="D215" s="220" t="s">
        <v>162</v>
      </c>
      <c r="E215" s="231" t="s">
        <v>28</v>
      </c>
      <c r="F215" s="232" t="s">
        <v>179</v>
      </c>
      <c r="G215" s="230"/>
      <c r="H215" s="233">
        <v>5</v>
      </c>
      <c r="I215" s="234"/>
      <c r="J215" s="230"/>
      <c r="K215" s="230"/>
      <c r="L215" s="235"/>
      <c r="M215" s="236"/>
      <c r="N215" s="237"/>
      <c r="O215" s="237"/>
      <c r="P215" s="237"/>
      <c r="Q215" s="237"/>
      <c r="R215" s="237"/>
      <c r="S215" s="237"/>
      <c r="T215" s="238"/>
      <c r="U215" s="14"/>
      <c r="V215" s="14"/>
      <c r="W215" s="14"/>
      <c r="X215" s="14"/>
      <c r="Y215" s="14"/>
      <c r="Z215" s="14"/>
      <c r="AA215" s="14"/>
      <c r="AB215" s="14"/>
      <c r="AC215" s="14"/>
      <c r="AD215" s="14"/>
      <c r="AE215" s="14"/>
      <c r="AT215" s="239" t="s">
        <v>162</v>
      </c>
      <c r="AU215" s="239" t="s">
        <v>84</v>
      </c>
      <c r="AV215" s="14" t="s">
        <v>84</v>
      </c>
      <c r="AW215" s="14" t="s">
        <v>35</v>
      </c>
      <c r="AX215" s="14" t="s">
        <v>74</v>
      </c>
      <c r="AY215" s="239" t="s">
        <v>148</v>
      </c>
    </row>
    <row r="216" spans="1:51" s="13" customFormat="1" ht="12">
      <c r="A216" s="13"/>
      <c r="B216" s="218"/>
      <c r="C216" s="219"/>
      <c r="D216" s="220" t="s">
        <v>162</v>
      </c>
      <c r="E216" s="221" t="s">
        <v>28</v>
      </c>
      <c r="F216" s="222" t="s">
        <v>232</v>
      </c>
      <c r="G216" s="219"/>
      <c r="H216" s="221" t="s">
        <v>28</v>
      </c>
      <c r="I216" s="223"/>
      <c r="J216" s="219"/>
      <c r="K216" s="219"/>
      <c r="L216" s="224"/>
      <c r="M216" s="225"/>
      <c r="N216" s="226"/>
      <c r="O216" s="226"/>
      <c r="P216" s="226"/>
      <c r="Q216" s="226"/>
      <c r="R216" s="226"/>
      <c r="S216" s="226"/>
      <c r="T216" s="227"/>
      <c r="U216" s="13"/>
      <c r="V216" s="13"/>
      <c r="W216" s="13"/>
      <c r="X216" s="13"/>
      <c r="Y216" s="13"/>
      <c r="Z216" s="13"/>
      <c r="AA216" s="13"/>
      <c r="AB216" s="13"/>
      <c r="AC216" s="13"/>
      <c r="AD216" s="13"/>
      <c r="AE216" s="13"/>
      <c r="AT216" s="228" t="s">
        <v>162</v>
      </c>
      <c r="AU216" s="228" t="s">
        <v>84</v>
      </c>
      <c r="AV216" s="13" t="s">
        <v>82</v>
      </c>
      <c r="AW216" s="13" t="s">
        <v>35</v>
      </c>
      <c r="AX216" s="13" t="s">
        <v>74</v>
      </c>
      <c r="AY216" s="228" t="s">
        <v>148</v>
      </c>
    </row>
    <row r="217" spans="1:51" s="13" customFormat="1" ht="12">
      <c r="A217" s="13"/>
      <c r="B217" s="218"/>
      <c r="C217" s="219"/>
      <c r="D217" s="220" t="s">
        <v>162</v>
      </c>
      <c r="E217" s="221" t="s">
        <v>28</v>
      </c>
      <c r="F217" s="222" t="s">
        <v>273</v>
      </c>
      <c r="G217" s="219"/>
      <c r="H217" s="221" t="s">
        <v>28</v>
      </c>
      <c r="I217" s="223"/>
      <c r="J217" s="219"/>
      <c r="K217" s="219"/>
      <c r="L217" s="224"/>
      <c r="M217" s="225"/>
      <c r="N217" s="226"/>
      <c r="O217" s="226"/>
      <c r="P217" s="226"/>
      <c r="Q217" s="226"/>
      <c r="R217" s="226"/>
      <c r="S217" s="226"/>
      <c r="T217" s="227"/>
      <c r="U217" s="13"/>
      <c r="V217" s="13"/>
      <c r="W217" s="13"/>
      <c r="X217" s="13"/>
      <c r="Y217" s="13"/>
      <c r="Z217" s="13"/>
      <c r="AA217" s="13"/>
      <c r="AB217" s="13"/>
      <c r="AC217" s="13"/>
      <c r="AD217" s="13"/>
      <c r="AE217" s="13"/>
      <c r="AT217" s="228" t="s">
        <v>162</v>
      </c>
      <c r="AU217" s="228" t="s">
        <v>84</v>
      </c>
      <c r="AV217" s="13" t="s">
        <v>82</v>
      </c>
      <c r="AW217" s="13" t="s">
        <v>35</v>
      </c>
      <c r="AX217" s="13" t="s">
        <v>74</v>
      </c>
      <c r="AY217" s="228" t="s">
        <v>148</v>
      </c>
    </row>
    <row r="218" spans="1:51" s="14" customFormat="1" ht="12">
      <c r="A218" s="14"/>
      <c r="B218" s="229"/>
      <c r="C218" s="230"/>
      <c r="D218" s="220" t="s">
        <v>162</v>
      </c>
      <c r="E218" s="231" t="s">
        <v>28</v>
      </c>
      <c r="F218" s="232" t="s">
        <v>82</v>
      </c>
      <c r="G218" s="230"/>
      <c r="H218" s="233">
        <v>1</v>
      </c>
      <c r="I218" s="234"/>
      <c r="J218" s="230"/>
      <c r="K218" s="230"/>
      <c r="L218" s="235"/>
      <c r="M218" s="236"/>
      <c r="N218" s="237"/>
      <c r="O218" s="237"/>
      <c r="P218" s="237"/>
      <c r="Q218" s="237"/>
      <c r="R218" s="237"/>
      <c r="S218" s="237"/>
      <c r="T218" s="238"/>
      <c r="U218" s="14"/>
      <c r="V218" s="14"/>
      <c r="W218" s="14"/>
      <c r="X218" s="14"/>
      <c r="Y218" s="14"/>
      <c r="Z218" s="14"/>
      <c r="AA218" s="14"/>
      <c r="AB218" s="14"/>
      <c r="AC218" s="14"/>
      <c r="AD218" s="14"/>
      <c r="AE218" s="14"/>
      <c r="AT218" s="239" t="s">
        <v>162</v>
      </c>
      <c r="AU218" s="239" t="s">
        <v>84</v>
      </c>
      <c r="AV218" s="14" t="s">
        <v>84</v>
      </c>
      <c r="AW218" s="14" t="s">
        <v>35</v>
      </c>
      <c r="AX218" s="14" t="s">
        <v>74</v>
      </c>
      <c r="AY218" s="239" t="s">
        <v>148</v>
      </c>
    </row>
    <row r="219" spans="1:51" s="13" customFormat="1" ht="12">
      <c r="A219" s="13"/>
      <c r="B219" s="218"/>
      <c r="C219" s="219"/>
      <c r="D219" s="220" t="s">
        <v>162</v>
      </c>
      <c r="E219" s="221" t="s">
        <v>28</v>
      </c>
      <c r="F219" s="222" t="s">
        <v>236</v>
      </c>
      <c r="G219" s="219"/>
      <c r="H219" s="221" t="s">
        <v>28</v>
      </c>
      <c r="I219" s="223"/>
      <c r="J219" s="219"/>
      <c r="K219" s="219"/>
      <c r="L219" s="224"/>
      <c r="M219" s="225"/>
      <c r="N219" s="226"/>
      <c r="O219" s="226"/>
      <c r="P219" s="226"/>
      <c r="Q219" s="226"/>
      <c r="R219" s="226"/>
      <c r="S219" s="226"/>
      <c r="T219" s="227"/>
      <c r="U219" s="13"/>
      <c r="V219" s="13"/>
      <c r="W219" s="13"/>
      <c r="X219" s="13"/>
      <c r="Y219" s="13"/>
      <c r="Z219" s="13"/>
      <c r="AA219" s="13"/>
      <c r="AB219" s="13"/>
      <c r="AC219" s="13"/>
      <c r="AD219" s="13"/>
      <c r="AE219" s="13"/>
      <c r="AT219" s="228" t="s">
        <v>162</v>
      </c>
      <c r="AU219" s="228" t="s">
        <v>84</v>
      </c>
      <c r="AV219" s="13" t="s">
        <v>82</v>
      </c>
      <c r="AW219" s="13" t="s">
        <v>35</v>
      </c>
      <c r="AX219" s="13" t="s">
        <v>74</v>
      </c>
      <c r="AY219" s="228" t="s">
        <v>148</v>
      </c>
    </row>
    <row r="220" spans="1:51" s="13" customFormat="1" ht="12">
      <c r="A220" s="13"/>
      <c r="B220" s="218"/>
      <c r="C220" s="219"/>
      <c r="D220" s="220" t="s">
        <v>162</v>
      </c>
      <c r="E220" s="221" t="s">
        <v>28</v>
      </c>
      <c r="F220" s="222" t="s">
        <v>273</v>
      </c>
      <c r="G220" s="219"/>
      <c r="H220" s="221" t="s">
        <v>28</v>
      </c>
      <c r="I220" s="223"/>
      <c r="J220" s="219"/>
      <c r="K220" s="219"/>
      <c r="L220" s="224"/>
      <c r="M220" s="225"/>
      <c r="N220" s="226"/>
      <c r="O220" s="226"/>
      <c r="P220" s="226"/>
      <c r="Q220" s="226"/>
      <c r="R220" s="226"/>
      <c r="S220" s="226"/>
      <c r="T220" s="227"/>
      <c r="U220" s="13"/>
      <c r="V220" s="13"/>
      <c r="W220" s="13"/>
      <c r="X220" s="13"/>
      <c r="Y220" s="13"/>
      <c r="Z220" s="13"/>
      <c r="AA220" s="13"/>
      <c r="AB220" s="13"/>
      <c r="AC220" s="13"/>
      <c r="AD220" s="13"/>
      <c r="AE220" s="13"/>
      <c r="AT220" s="228" t="s">
        <v>162</v>
      </c>
      <c r="AU220" s="228" t="s">
        <v>84</v>
      </c>
      <c r="AV220" s="13" t="s">
        <v>82</v>
      </c>
      <c r="AW220" s="13" t="s">
        <v>35</v>
      </c>
      <c r="AX220" s="13" t="s">
        <v>74</v>
      </c>
      <c r="AY220" s="228" t="s">
        <v>148</v>
      </c>
    </row>
    <row r="221" spans="1:51" s="14" customFormat="1" ht="12">
      <c r="A221" s="14"/>
      <c r="B221" s="229"/>
      <c r="C221" s="230"/>
      <c r="D221" s="220" t="s">
        <v>162</v>
      </c>
      <c r="E221" s="231" t="s">
        <v>28</v>
      </c>
      <c r="F221" s="232" t="s">
        <v>82</v>
      </c>
      <c r="G221" s="230"/>
      <c r="H221" s="233">
        <v>1</v>
      </c>
      <c r="I221" s="234"/>
      <c r="J221" s="230"/>
      <c r="K221" s="230"/>
      <c r="L221" s="235"/>
      <c r="M221" s="236"/>
      <c r="N221" s="237"/>
      <c r="O221" s="237"/>
      <c r="P221" s="237"/>
      <c r="Q221" s="237"/>
      <c r="R221" s="237"/>
      <c r="S221" s="237"/>
      <c r="T221" s="238"/>
      <c r="U221" s="14"/>
      <c r="V221" s="14"/>
      <c r="W221" s="14"/>
      <c r="X221" s="14"/>
      <c r="Y221" s="14"/>
      <c r="Z221" s="14"/>
      <c r="AA221" s="14"/>
      <c r="AB221" s="14"/>
      <c r="AC221" s="14"/>
      <c r="AD221" s="14"/>
      <c r="AE221" s="14"/>
      <c r="AT221" s="239" t="s">
        <v>162</v>
      </c>
      <c r="AU221" s="239" t="s">
        <v>84</v>
      </c>
      <c r="AV221" s="14" t="s">
        <v>84</v>
      </c>
      <c r="AW221" s="14" t="s">
        <v>35</v>
      </c>
      <c r="AX221" s="14" t="s">
        <v>74</v>
      </c>
      <c r="AY221" s="239" t="s">
        <v>148</v>
      </c>
    </row>
    <row r="222" spans="1:51" s="13" customFormat="1" ht="12">
      <c r="A222" s="13"/>
      <c r="B222" s="218"/>
      <c r="C222" s="219"/>
      <c r="D222" s="220" t="s">
        <v>162</v>
      </c>
      <c r="E222" s="221" t="s">
        <v>28</v>
      </c>
      <c r="F222" s="222" t="s">
        <v>236</v>
      </c>
      <c r="G222" s="219"/>
      <c r="H222" s="221" t="s">
        <v>28</v>
      </c>
      <c r="I222" s="223"/>
      <c r="J222" s="219"/>
      <c r="K222" s="219"/>
      <c r="L222" s="224"/>
      <c r="M222" s="225"/>
      <c r="N222" s="226"/>
      <c r="O222" s="226"/>
      <c r="P222" s="226"/>
      <c r="Q222" s="226"/>
      <c r="R222" s="226"/>
      <c r="S222" s="226"/>
      <c r="T222" s="227"/>
      <c r="U222" s="13"/>
      <c r="V222" s="13"/>
      <c r="W222" s="13"/>
      <c r="X222" s="13"/>
      <c r="Y222" s="13"/>
      <c r="Z222" s="13"/>
      <c r="AA222" s="13"/>
      <c r="AB222" s="13"/>
      <c r="AC222" s="13"/>
      <c r="AD222" s="13"/>
      <c r="AE222" s="13"/>
      <c r="AT222" s="228" t="s">
        <v>162</v>
      </c>
      <c r="AU222" s="228" t="s">
        <v>84</v>
      </c>
      <c r="AV222" s="13" t="s">
        <v>82</v>
      </c>
      <c r="AW222" s="13" t="s">
        <v>35</v>
      </c>
      <c r="AX222" s="13" t="s">
        <v>74</v>
      </c>
      <c r="AY222" s="228" t="s">
        <v>148</v>
      </c>
    </row>
    <row r="223" spans="1:51" s="13" customFormat="1" ht="12">
      <c r="A223" s="13"/>
      <c r="B223" s="218"/>
      <c r="C223" s="219"/>
      <c r="D223" s="220" t="s">
        <v>162</v>
      </c>
      <c r="E223" s="221" t="s">
        <v>28</v>
      </c>
      <c r="F223" s="222" t="s">
        <v>273</v>
      </c>
      <c r="G223" s="219"/>
      <c r="H223" s="221" t="s">
        <v>28</v>
      </c>
      <c r="I223" s="223"/>
      <c r="J223" s="219"/>
      <c r="K223" s="219"/>
      <c r="L223" s="224"/>
      <c r="M223" s="225"/>
      <c r="N223" s="226"/>
      <c r="O223" s="226"/>
      <c r="P223" s="226"/>
      <c r="Q223" s="226"/>
      <c r="R223" s="226"/>
      <c r="S223" s="226"/>
      <c r="T223" s="227"/>
      <c r="U223" s="13"/>
      <c r="V223" s="13"/>
      <c r="W223" s="13"/>
      <c r="X223" s="13"/>
      <c r="Y223" s="13"/>
      <c r="Z223" s="13"/>
      <c r="AA223" s="13"/>
      <c r="AB223" s="13"/>
      <c r="AC223" s="13"/>
      <c r="AD223" s="13"/>
      <c r="AE223" s="13"/>
      <c r="AT223" s="228" t="s">
        <v>162</v>
      </c>
      <c r="AU223" s="228" t="s">
        <v>84</v>
      </c>
      <c r="AV223" s="13" t="s">
        <v>82</v>
      </c>
      <c r="AW223" s="13" t="s">
        <v>35</v>
      </c>
      <c r="AX223" s="13" t="s">
        <v>74</v>
      </c>
      <c r="AY223" s="228" t="s">
        <v>148</v>
      </c>
    </row>
    <row r="224" spans="1:51" s="14" customFormat="1" ht="12">
      <c r="A224" s="14"/>
      <c r="B224" s="229"/>
      <c r="C224" s="230"/>
      <c r="D224" s="220" t="s">
        <v>162</v>
      </c>
      <c r="E224" s="231" t="s">
        <v>28</v>
      </c>
      <c r="F224" s="232" t="s">
        <v>82</v>
      </c>
      <c r="G224" s="230"/>
      <c r="H224" s="233">
        <v>1</v>
      </c>
      <c r="I224" s="234"/>
      <c r="J224" s="230"/>
      <c r="K224" s="230"/>
      <c r="L224" s="235"/>
      <c r="M224" s="236"/>
      <c r="N224" s="237"/>
      <c r="O224" s="237"/>
      <c r="P224" s="237"/>
      <c r="Q224" s="237"/>
      <c r="R224" s="237"/>
      <c r="S224" s="237"/>
      <c r="T224" s="238"/>
      <c r="U224" s="14"/>
      <c r="V224" s="14"/>
      <c r="W224" s="14"/>
      <c r="X224" s="14"/>
      <c r="Y224" s="14"/>
      <c r="Z224" s="14"/>
      <c r="AA224" s="14"/>
      <c r="AB224" s="14"/>
      <c r="AC224" s="14"/>
      <c r="AD224" s="14"/>
      <c r="AE224" s="14"/>
      <c r="AT224" s="239" t="s">
        <v>162</v>
      </c>
      <c r="AU224" s="239" t="s">
        <v>84</v>
      </c>
      <c r="AV224" s="14" t="s">
        <v>84</v>
      </c>
      <c r="AW224" s="14" t="s">
        <v>35</v>
      </c>
      <c r="AX224" s="14" t="s">
        <v>74</v>
      </c>
      <c r="AY224" s="239" t="s">
        <v>148</v>
      </c>
    </row>
    <row r="225" spans="1:51" s="15" customFormat="1" ht="12">
      <c r="A225" s="15"/>
      <c r="B225" s="240"/>
      <c r="C225" s="241"/>
      <c r="D225" s="220" t="s">
        <v>162</v>
      </c>
      <c r="E225" s="242" t="s">
        <v>28</v>
      </c>
      <c r="F225" s="243" t="s">
        <v>188</v>
      </c>
      <c r="G225" s="241"/>
      <c r="H225" s="244">
        <v>8</v>
      </c>
      <c r="I225" s="245"/>
      <c r="J225" s="241"/>
      <c r="K225" s="241"/>
      <c r="L225" s="246"/>
      <c r="M225" s="247"/>
      <c r="N225" s="248"/>
      <c r="O225" s="248"/>
      <c r="P225" s="248"/>
      <c r="Q225" s="248"/>
      <c r="R225" s="248"/>
      <c r="S225" s="248"/>
      <c r="T225" s="249"/>
      <c r="U225" s="15"/>
      <c r="V225" s="15"/>
      <c r="W225" s="15"/>
      <c r="X225" s="15"/>
      <c r="Y225" s="15"/>
      <c r="Z225" s="15"/>
      <c r="AA225" s="15"/>
      <c r="AB225" s="15"/>
      <c r="AC225" s="15"/>
      <c r="AD225" s="15"/>
      <c r="AE225" s="15"/>
      <c r="AT225" s="250" t="s">
        <v>162</v>
      </c>
      <c r="AU225" s="250" t="s">
        <v>84</v>
      </c>
      <c r="AV225" s="15" t="s">
        <v>155</v>
      </c>
      <c r="AW225" s="15" t="s">
        <v>35</v>
      </c>
      <c r="AX225" s="15" t="s">
        <v>82</v>
      </c>
      <c r="AY225" s="250" t="s">
        <v>148</v>
      </c>
    </row>
    <row r="226" spans="1:65" s="2" customFormat="1" ht="12">
      <c r="A226" s="39"/>
      <c r="B226" s="40"/>
      <c r="C226" s="251" t="s">
        <v>274</v>
      </c>
      <c r="D226" s="251" t="s">
        <v>275</v>
      </c>
      <c r="E226" s="252" t="s">
        <v>276</v>
      </c>
      <c r="F226" s="253" t="s">
        <v>277</v>
      </c>
      <c r="G226" s="254" t="s">
        <v>203</v>
      </c>
      <c r="H226" s="255">
        <v>2</v>
      </c>
      <c r="I226" s="256"/>
      <c r="J226" s="257">
        <f>ROUND(I226*H226,2)</f>
        <v>0</v>
      </c>
      <c r="K226" s="253" t="s">
        <v>28</v>
      </c>
      <c r="L226" s="258"/>
      <c r="M226" s="259" t="s">
        <v>28</v>
      </c>
      <c r="N226" s="260" t="s">
        <v>45</v>
      </c>
      <c r="O226" s="85"/>
      <c r="P226" s="214">
        <f>O226*H226</f>
        <v>0</v>
      </c>
      <c r="Q226" s="214">
        <v>0.0137</v>
      </c>
      <c r="R226" s="214">
        <f>Q226*H226</f>
        <v>0.0274</v>
      </c>
      <c r="S226" s="214">
        <v>0</v>
      </c>
      <c r="T226" s="215">
        <f>S226*H226</f>
        <v>0</v>
      </c>
      <c r="U226" s="39"/>
      <c r="V226" s="39"/>
      <c r="W226" s="39"/>
      <c r="X226" s="39"/>
      <c r="Y226" s="39"/>
      <c r="Z226" s="39"/>
      <c r="AA226" s="39"/>
      <c r="AB226" s="39"/>
      <c r="AC226" s="39"/>
      <c r="AD226" s="39"/>
      <c r="AE226" s="39"/>
      <c r="AR226" s="216" t="s">
        <v>200</v>
      </c>
      <c r="AT226" s="216" t="s">
        <v>275</v>
      </c>
      <c r="AU226" s="216" t="s">
        <v>84</v>
      </c>
      <c r="AY226" s="18" t="s">
        <v>148</v>
      </c>
      <c r="BE226" s="217">
        <f>IF(N226="základní",J226,0)</f>
        <v>0</v>
      </c>
      <c r="BF226" s="217">
        <f>IF(N226="snížená",J226,0)</f>
        <v>0</v>
      </c>
      <c r="BG226" s="217">
        <f>IF(N226="zákl. přenesená",J226,0)</f>
        <v>0</v>
      </c>
      <c r="BH226" s="217">
        <f>IF(N226="sníž. přenesená",J226,0)</f>
        <v>0</v>
      </c>
      <c r="BI226" s="217">
        <f>IF(N226="nulová",J226,0)</f>
        <v>0</v>
      </c>
      <c r="BJ226" s="18" t="s">
        <v>82</v>
      </c>
      <c r="BK226" s="217">
        <f>ROUND(I226*H226,2)</f>
        <v>0</v>
      </c>
      <c r="BL226" s="18" t="s">
        <v>155</v>
      </c>
      <c r="BM226" s="216" t="s">
        <v>278</v>
      </c>
    </row>
    <row r="227" spans="1:65" s="2" customFormat="1" ht="12">
      <c r="A227" s="39"/>
      <c r="B227" s="40"/>
      <c r="C227" s="251" t="s">
        <v>279</v>
      </c>
      <c r="D227" s="251" t="s">
        <v>275</v>
      </c>
      <c r="E227" s="252" t="s">
        <v>280</v>
      </c>
      <c r="F227" s="253" t="s">
        <v>281</v>
      </c>
      <c r="G227" s="254" t="s">
        <v>203</v>
      </c>
      <c r="H227" s="255">
        <v>6</v>
      </c>
      <c r="I227" s="256"/>
      <c r="J227" s="257">
        <f>ROUND(I227*H227,2)</f>
        <v>0</v>
      </c>
      <c r="K227" s="253" t="s">
        <v>28</v>
      </c>
      <c r="L227" s="258"/>
      <c r="M227" s="259" t="s">
        <v>28</v>
      </c>
      <c r="N227" s="260" t="s">
        <v>45</v>
      </c>
      <c r="O227" s="85"/>
      <c r="P227" s="214">
        <f>O227*H227</f>
        <v>0</v>
      </c>
      <c r="Q227" s="214">
        <v>0.0138</v>
      </c>
      <c r="R227" s="214">
        <f>Q227*H227</f>
        <v>0.0828</v>
      </c>
      <c r="S227" s="214">
        <v>0</v>
      </c>
      <c r="T227" s="215">
        <f>S227*H227</f>
        <v>0</v>
      </c>
      <c r="U227" s="39"/>
      <c r="V227" s="39"/>
      <c r="W227" s="39"/>
      <c r="X227" s="39"/>
      <c r="Y227" s="39"/>
      <c r="Z227" s="39"/>
      <c r="AA227" s="39"/>
      <c r="AB227" s="39"/>
      <c r="AC227" s="39"/>
      <c r="AD227" s="39"/>
      <c r="AE227" s="39"/>
      <c r="AR227" s="216" t="s">
        <v>200</v>
      </c>
      <c r="AT227" s="216" t="s">
        <v>275</v>
      </c>
      <c r="AU227" s="216" t="s">
        <v>84</v>
      </c>
      <c r="AY227" s="18" t="s">
        <v>148</v>
      </c>
      <c r="BE227" s="217">
        <f>IF(N227="základní",J227,0)</f>
        <v>0</v>
      </c>
      <c r="BF227" s="217">
        <f>IF(N227="snížená",J227,0)</f>
        <v>0</v>
      </c>
      <c r="BG227" s="217">
        <f>IF(N227="zákl. přenesená",J227,0)</f>
        <v>0</v>
      </c>
      <c r="BH227" s="217">
        <f>IF(N227="sníž. přenesená",J227,0)</f>
        <v>0</v>
      </c>
      <c r="BI227" s="217">
        <f>IF(N227="nulová",J227,0)</f>
        <v>0</v>
      </c>
      <c r="BJ227" s="18" t="s">
        <v>82</v>
      </c>
      <c r="BK227" s="217">
        <f>ROUND(I227*H227,2)</f>
        <v>0</v>
      </c>
      <c r="BL227" s="18" t="s">
        <v>155</v>
      </c>
      <c r="BM227" s="216" t="s">
        <v>282</v>
      </c>
    </row>
    <row r="228" spans="1:63" s="12" customFormat="1" ht="22.8" customHeight="1">
      <c r="A228" s="12"/>
      <c r="B228" s="189"/>
      <c r="C228" s="190"/>
      <c r="D228" s="191" t="s">
        <v>73</v>
      </c>
      <c r="E228" s="203" t="s">
        <v>283</v>
      </c>
      <c r="F228" s="203" t="s">
        <v>284</v>
      </c>
      <c r="G228" s="190"/>
      <c r="H228" s="190"/>
      <c r="I228" s="193"/>
      <c r="J228" s="204">
        <f>BK228</f>
        <v>0</v>
      </c>
      <c r="K228" s="190"/>
      <c r="L228" s="195"/>
      <c r="M228" s="196"/>
      <c r="N228" s="197"/>
      <c r="O228" s="197"/>
      <c r="P228" s="198">
        <f>SUM(P229:P243)</f>
        <v>0</v>
      </c>
      <c r="Q228" s="197"/>
      <c r="R228" s="198">
        <f>SUM(R229:R243)</f>
        <v>0.0645333</v>
      </c>
      <c r="S228" s="197"/>
      <c r="T228" s="199">
        <f>SUM(T229:T243)</f>
        <v>0</v>
      </c>
      <c r="U228" s="12"/>
      <c r="V228" s="12"/>
      <c r="W228" s="12"/>
      <c r="X228" s="12"/>
      <c r="Y228" s="12"/>
      <c r="Z228" s="12"/>
      <c r="AA228" s="12"/>
      <c r="AB228" s="12"/>
      <c r="AC228" s="12"/>
      <c r="AD228" s="12"/>
      <c r="AE228" s="12"/>
      <c r="AR228" s="200" t="s">
        <v>82</v>
      </c>
      <c r="AT228" s="201" t="s">
        <v>73</v>
      </c>
      <c r="AU228" s="201" t="s">
        <v>82</v>
      </c>
      <c r="AY228" s="200" t="s">
        <v>148</v>
      </c>
      <c r="BK228" s="202">
        <f>SUM(BK229:BK243)</f>
        <v>0</v>
      </c>
    </row>
    <row r="229" spans="1:65" s="2" customFormat="1" ht="33" customHeight="1">
      <c r="A229" s="39"/>
      <c r="B229" s="40"/>
      <c r="C229" s="205" t="s">
        <v>285</v>
      </c>
      <c r="D229" s="205" t="s">
        <v>151</v>
      </c>
      <c r="E229" s="206" t="s">
        <v>286</v>
      </c>
      <c r="F229" s="207" t="s">
        <v>287</v>
      </c>
      <c r="G229" s="208" t="s">
        <v>159</v>
      </c>
      <c r="H229" s="209">
        <v>496.41</v>
      </c>
      <c r="I229" s="210"/>
      <c r="J229" s="211">
        <f>ROUND(I229*H229,2)</f>
        <v>0</v>
      </c>
      <c r="K229" s="207" t="s">
        <v>160</v>
      </c>
      <c r="L229" s="45"/>
      <c r="M229" s="212" t="s">
        <v>28</v>
      </c>
      <c r="N229" s="213" t="s">
        <v>45</v>
      </c>
      <c r="O229" s="85"/>
      <c r="P229" s="214">
        <f>O229*H229</f>
        <v>0</v>
      </c>
      <c r="Q229" s="214">
        <v>0.00013</v>
      </c>
      <c r="R229" s="214">
        <f>Q229*H229</f>
        <v>0.0645333</v>
      </c>
      <c r="S229" s="214">
        <v>0</v>
      </c>
      <c r="T229" s="215">
        <f>S229*H229</f>
        <v>0</v>
      </c>
      <c r="U229" s="39"/>
      <c r="V229" s="39"/>
      <c r="W229" s="39"/>
      <c r="X229" s="39"/>
      <c r="Y229" s="39"/>
      <c r="Z229" s="39"/>
      <c r="AA229" s="39"/>
      <c r="AB229" s="39"/>
      <c r="AC229" s="39"/>
      <c r="AD229" s="39"/>
      <c r="AE229" s="39"/>
      <c r="AR229" s="216" t="s">
        <v>155</v>
      </c>
      <c r="AT229" s="216" t="s">
        <v>151</v>
      </c>
      <c r="AU229" s="216" t="s">
        <v>84</v>
      </c>
      <c r="AY229" s="18" t="s">
        <v>148</v>
      </c>
      <c r="BE229" s="217">
        <f>IF(N229="základní",J229,0)</f>
        <v>0</v>
      </c>
      <c r="BF229" s="217">
        <f>IF(N229="snížená",J229,0)</f>
        <v>0</v>
      </c>
      <c r="BG229" s="217">
        <f>IF(N229="zákl. přenesená",J229,0)</f>
        <v>0</v>
      </c>
      <c r="BH229" s="217">
        <f>IF(N229="sníž. přenesená",J229,0)</f>
        <v>0</v>
      </c>
      <c r="BI229" s="217">
        <f>IF(N229="nulová",J229,0)</f>
        <v>0</v>
      </c>
      <c r="BJ229" s="18" t="s">
        <v>82</v>
      </c>
      <c r="BK229" s="217">
        <f>ROUND(I229*H229,2)</f>
        <v>0</v>
      </c>
      <c r="BL229" s="18" t="s">
        <v>155</v>
      </c>
      <c r="BM229" s="216" t="s">
        <v>288</v>
      </c>
    </row>
    <row r="230" spans="1:51" s="13" customFormat="1" ht="12">
      <c r="A230" s="13"/>
      <c r="B230" s="218"/>
      <c r="C230" s="219"/>
      <c r="D230" s="220" t="s">
        <v>162</v>
      </c>
      <c r="E230" s="221" t="s">
        <v>28</v>
      </c>
      <c r="F230" s="222" t="s">
        <v>289</v>
      </c>
      <c r="G230" s="219"/>
      <c r="H230" s="221" t="s">
        <v>28</v>
      </c>
      <c r="I230" s="223"/>
      <c r="J230" s="219"/>
      <c r="K230" s="219"/>
      <c r="L230" s="224"/>
      <c r="M230" s="225"/>
      <c r="N230" s="226"/>
      <c r="O230" s="226"/>
      <c r="P230" s="226"/>
      <c r="Q230" s="226"/>
      <c r="R230" s="226"/>
      <c r="S230" s="226"/>
      <c r="T230" s="227"/>
      <c r="U230" s="13"/>
      <c r="V230" s="13"/>
      <c r="W230" s="13"/>
      <c r="X230" s="13"/>
      <c r="Y230" s="13"/>
      <c r="Z230" s="13"/>
      <c r="AA230" s="13"/>
      <c r="AB230" s="13"/>
      <c r="AC230" s="13"/>
      <c r="AD230" s="13"/>
      <c r="AE230" s="13"/>
      <c r="AT230" s="228" t="s">
        <v>162</v>
      </c>
      <c r="AU230" s="228" t="s">
        <v>84</v>
      </c>
      <c r="AV230" s="13" t="s">
        <v>82</v>
      </c>
      <c r="AW230" s="13" t="s">
        <v>35</v>
      </c>
      <c r="AX230" s="13" t="s">
        <v>74</v>
      </c>
      <c r="AY230" s="228" t="s">
        <v>148</v>
      </c>
    </row>
    <row r="231" spans="1:51" s="13" customFormat="1" ht="12">
      <c r="A231" s="13"/>
      <c r="B231" s="218"/>
      <c r="C231" s="219"/>
      <c r="D231" s="220" t="s">
        <v>162</v>
      </c>
      <c r="E231" s="221" t="s">
        <v>28</v>
      </c>
      <c r="F231" s="222" t="s">
        <v>176</v>
      </c>
      <c r="G231" s="219"/>
      <c r="H231" s="221" t="s">
        <v>28</v>
      </c>
      <c r="I231" s="223"/>
      <c r="J231" s="219"/>
      <c r="K231" s="219"/>
      <c r="L231" s="224"/>
      <c r="M231" s="225"/>
      <c r="N231" s="226"/>
      <c r="O231" s="226"/>
      <c r="P231" s="226"/>
      <c r="Q231" s="226"/>
      <c r="R231" s="226"/>
      <c r="S231" s="226"/>
      <c r="T231" s="227"/>
      <c r="U231" s="13"/>
      <c r="V231" s="13"/>
      <c r="W231" s="13"/>
      <c r="X231" s="13"/>
      <c r="Y231" s="13"/>
      <c r="Z231" s="13"/>
      <c r="AA231" s="13"/>
      <c r="AB231" s="13"/>
      <c r="AC231" s="13"/>
      <c r="AD231" s="13"/>
      <c r="AE231" s="13"/>
      <c r="AT231" s="228" t="s">
        <v>162</v>
      </c>
      <c r="AU231" s="228" t="s">
        <v>84</v>
      </c>
      <c r="AV231" s="13" t="s">
        <v>82</v>
      </c>
      <c r="AW231" s="13" t="s">
        <v>35</v>
      </c>
      <c r="AX231" s="13" t="s">
        <v>74</v>
      </c>
      <c r="AY231" s="228" t="s">
        <v>148</v>
      </c>
    </row>
    <row r="232" spans="1:51" s="14" customFormat="1" ht="12">
      <c r="A232" s="14"/>
      <c r="B232" s="229"/>
      <c r="C232" s="230"/>
      <c r="D232" s="220" t="s">
        <v>162</v>
      </c>
      <c r="E232" s="231" t="s">
        <v>28</v>
      </c>
      <c r="F232" s="232" t="s">
        <v>290</v>
      </c>
      <c r="G232" s="230"/>
      <c r="H232" s="233">
        <v>234.42</v>
      </c>
      <c r="I232" s="234"/>
      <c r="J232" s="230"/>
      <c r="K232" s="230"/>
      <c r="L232" s="235"/>
      <c r="M232" s="236"/>
      <c r="N232" s="237"/>
      <c r="O232" s="237"/>
      <c r="P232" s="237"/>
      <c r="Q232" s="237"/>
      <c r="R232" s="237"/>
      <c r="S232" s="237"/>
      <c r="T232" s="238"/>
      <c r="U232" s="14"/>
      <c r="V232" s="14"/>
      <c r="W232" s="14"/>
      <c r="X232" s="14"/>
      <c r="Y232" s="14"/>
      <c r="Z232" s="14"/>
      <c r="AA232" s="14"/>
      <c r="AB232" s="14"/>
      <c r="AC232" s="14"/>
      <c r="AD232" s="14"/>
      <c r="AE232" s="14"/>
      <c r="AT232" s="239" t="s">
        <v>162</v>
      </c>
      <c r="AU232" s="239" t="s">
        <v>84</v>
      </c>
      <c r="AV232" s="14" t="s">
        <v>84</v>
      </c>
      <c r="AW232" s="14" t="s">
        <v>35</v>
      </c>
      <c r="AX232" s="14" t="s">
        <v>74</v>
      </c>
      <c r="AY232" s="239" t="s">
        <v>148</v>
      </c>
    </row>
    <row r="233" spans="1:51" s="13" customFormat="1" ht="12">
      <c r="A233" s="13"/>
      <c r="B233" s="218"/>
      <c r="C233" s="219"/>
      <c r="D233" s="220" t="s">
        <v>162</v>
      </c>
      <c r="E233" s="221" t="s">
        <v>28</v>
      </c>
      <c r="F233" s="222" t="s">
        <v>232</v>
      </c>
      <c r="G233" s="219"/>
      <c r="H233" s="221" t="s">
        <v>28</v>
      </c>
      <c r="I233" s="223"/>
      <c r="J233" s="219"/>
      <c r="K233" s="219"/>
      <c r="L233" s="224"/>
      <c r="M233" s="225"/>
      <c r="N233" s="226"/>
      <c r="O233" s="226"/>
      <c r="P233" s="226"/>
      <c r="Q233" s="226"/>
      <c r="R233" s="226"/>
      <c r="S233" s="226"/>
      <c r="T233" s="227"/>
      <c r="U233" s="13"/>
      <c r="V233" s="13"/>
      <c r="W233" s="13"/>
      <c r="X233" s="13"/>
      <c r="Y233" s="13"/>
      <c r="Z233" s="13"/>
      <c r="AA233" s="13"/>
      <c r="AB233" s="13"/>
      <c r="AC233" s="13"/>
      <c r="AD233" s="13"/>
      <c r="AE233" s="13"/>
      <c r="AT233" s="228" t="s">
        <v>162</v>
      </c>
      <c r="AU233" s="228" t="s">
        <v>84</v>
      </c>
      <c r="AV233" s="13" t="s">
        <v>82</v>
      </c>
      <c r="AW233" s="13" t="s">
        <v>35</v>
      </c>
      <c r="AX233" s="13" t="s">
        <v>74</v>
      </c>
      <c r="AY233" s="228" t="s">
        <v>148</v>
      </c>
    </row>
    <row r="234" spans="1:51" s="14" customFormat="1" ht="12">
      <c r="A234" s="14"/>
      <c r="B234" s="229"/>
      <c r="C234" s="230"/>
      <c r="D234" s="220" t="s">
        <v>162</v>
      </c>
      <c r="E234" s="231" t="s">
        <v>28</v>
      </c>
      <c r="F234" s="232" t="s">
        <v>264</v>
      </c>
      <c r="G234" s="230"/>
      <c r="H234" s="233">
        <v>64.88</v>
      </c>
      <c r="I234" s="234"/>
      <c r="J234" s="230"/>
      <c r="K234" s="230"/>
      <c r="L234" s="235"/>
      <c r="M234" s="236"/>
      <c r="N234" s="237"/>
      <c r="O234" s="237"/>
      <c r="P234" s="237"/>
      <c r="Q234" s="237"/>
      <c r="R234" s="237"/>
      <c r="S234" s="237"/>
      <c r="T234" s="238"/>
      <c r="U234" s="14"/>
      <c r="V234" s="14"/>
      <c r="W234" s="14"/>
      <c r="X234" s="14"/>
      <c r="Y234" s="14"/>
      <c r="Z234" s="14"/>
      <c r="AA234" s="14"/>
      <c r="AB234" s="14"/>
      <c r="AC234" s="14"/>
      <c r="AD234" s="14"/>
      <c r="AE234" s="14"/>
      <c r="AT234" s="239" t="s">
        <v>162</v>
      </c>
      <c r="AU234" s="239" t="s">
        <v>84</v>
      </c>
      <c r="AV234" s="14" t="s">
        <v>84</v>
      </c>
      <c r="AW234" s="14" t="s">
        <v>35</v>
      </c>
      <c r="AX234" s="14" t="s">
        <v>74</v>
      </c>
      <c r="AY234" s="239" t="s">
        <v>148</v>
      </c>
    </row>
    <row r="235" spans="1:51" s="13" customFormat="1" ht="12">
      <c r="A235" s="13"/>
      <c r="B235" s="218"/>
      <c r="C235" s="219"/>
      <c r="D235" s="220" t="s">
        <v>162</v>
      </c>
      <c r="E235" s="221" t="s">
        <v>28</v>
      </c>
      <c r="F235" s="222" t="s">
        <v>234</v>
      </c>
      <c r="G235" s="219"/>
      <c r="H235" s="221" t="s">
        <v>28</v>
      </c>
      <c r="I235" s="223"/>
      <c r="J235" s="219"/>
      <c r="K235" s="219"/>
      <c r="L235" s="224"/>
      <c r="M235" s="225"/>
      <c r="N235" s="226"/>
      <c r="O235" s="226"/>
      <c r="P235" s="226"/>
      <c r="Q235" s="226"/>
      <c r="R235" s="226"/>
      <c r="S235" s="226"/>
      <c r="T235" s="227"/>
      <c r="U235" s="13"/>
      <c r="V235" s="13"/>
      <c r="W235" s="13"/>
      <c r="X235" s="13"/>
      <c r="Y235" s="13"/>
      <c r="Z235" s="13"/>
      <c r="AA235" s="13"/>
      <c r="AB235" s="13"/>
      <c r="AC235" s="13"/>
      <c r="AD235" s="13"/>
      <c r="AE235" s="13"/>
      <c r="AT235" s="228" t="s">
        <v>162</v>
      </c>
      <c r="AU235" s="228" t="s">
        <v>84</v>
      </c>
      <c r="AV235" s="13" t="s">
        <v>82</v>
      </c>
      <c r="AW235" s="13" t="s">
        <v>35</v>
      </c>
      <c r="AX235" s="13" t="s">
        <v>74</v>
      </c>
      <c r="AY235" s="228" t="s">
        <v>148</v>
      </c>
    </row>
    <row r="236" spans="1:51" s="14" customFormat="1" ht="12">
      <c r="A236" s="14"/>
      <c r="B236" s="229"/>
      <c r="C236" s="230"/>
      <c r="D236" s="220" t="s">
        <v>162</v>
      </c>
      <c r="E236" s="231" t="s">
        <v>28</v>
      </c>
      <c r="F236" s="232" t="s">
        <v>265</v>
      </c>
      <c r="G236" s="230"/>
      <c r="H236" s="233">
        <v>19.27</v>
      </c>
      <c r="I236" s="234"/>
      <c r="J236" s="230"/>
      <c r="K236" s="230"/>
      <c r="L236" s="235"/>
      <c r="M236" s="236"/>
      <c r="N236" s="237"/>
      <c r="O236" s="237"/>
      <c r="P236" s="237"/>
      <c r="Q236" s="237"/>
      <c r="R236" s="237"/>
      <c r="S236" s="237"/>
      <c r="T236" s="238"/>
      <c r="U236" s="14"/>
      <c r="V236" s="14"/>
      <c r="W236" s="14"/>
      <c r="X236" s="14"/>
      <c r="Y236" s="14"/>
      <c r="Z236" s="14"/>
      <c r="AA236" s="14"/>
      <c r="AB236" s="14"/>
      <c r="AC236" s="14"/>
      <c r="AD236" s="14"/>
      <c r="AE236" s="14"/>
      <c r="AT236" s="239" t="s">
        <v>162</v>
      </c>
      <c r="AU236" s="239" t="s">
        <v>84</v>
      </c>
      <c r="AV236" s="14" t="s">
        <v>84</v>
      </c>
      <c r="AW236" s="14" t="s">
        <v>35</v>
      </c>
      <c r="AX236" s="14" t="s">
        <v>74</v>
      </c>
      <c r="AY236" s="239" t="s">
        <v>148</v>
      </c>
    </row>
    <row r="237" spans="1:51" s="13" customFormat="1" ht="12">
      <c r="A237" s="13"/>
      <c r="B237" s="218"/>
      <c r="C237" s="219"/>
      <c r="D237" s="220" t="s">
        <v>162</v>
      </c>
      <c r="E237" s="221" t="s">
        <v>28</v>
      </c>
      <c r="F237" s="222" t="s">
        <v>236</v>
      </c>
      <c r="G237" s="219"/>
      <c r="H237" s="221" t="s">
        <v>28</v>
      </c>
      <c r="I237" s="223"/>
      <c r="J237" s="219"/>
      <c r="K237" s="219"/>
      <c r="L237" s="224"/>
      <c r="M237" s="225"/>
      <c r="N237" s="226"/>
      <c r="O237" s="226"/>
      <c r="P237" s="226"/>
      <c r="Q237" s="226"/>
      <c r="R237" s="226"/>
      <c r="S237" s="226"/>
      <c r="T237" s="227"/>
      <c r="U237" s="13"/>
      <c r="V237" s="13"/>
      <c r="W237" s="13"/>
      <c r="X237" s="13"/>
      <c r="Y237" s="13"/>
      <c r="Z237" s="13"/>
      <c r="AA237" s="13"/>
      <c r="AB237" s="13"/>
      <c r="AC237" s="13"/>
      <c r="AD237" s="13"/>
      <c r="AE237" s="13"/>
      <c r="AT237" s="228" t="s">
        <v>162</v>
      </c>
      <c r="AU237" s="228" t="s">
        <v>84</v>
      </c>
      <c r="AV237" s="13" t="s">
        <v>82</v>
      </c>
      <c r="AW237" s="13" t="s">
        <v>35</v>
      </c>
      <c r="AX237" s="13" t="s">
        <v>74</v>
      </c>
      <c r="AY237" s="228" t="s">
        <v>148</v>
      </c>
    </row>
    <row r="238" spans="1:51" s="14" customFormat="1" ht="12">
      <c r="A238" s="14"/>
      <c r="B238" s="229"/>
      <c r="C238" s="230"/>
      <c r="D238" s="220" t="s">
        <v>162</v>
      </c>
      <c r="E238" s="231" t="s">
        <v>28</v>
      </c>
      <c r="F238" s="232" t="s">
        <v>264</v>
      </c>
      <c r="G238" s="230"/>
      <c r="H238" s="233">
        <v>64.88</v>
      </c>
      <c r="I238" s="234"/>
      <c r="J238" s="230"/>
      <c r="K238" s="230"/>
      <c r="L238" s="235"/>
      <c r="M238" s="236"/>
      <c r="N238" s="237"/>
      <c r="O238" s="237"/>
      <c r="P238" s="237"/>
      <c r="Q238" s="237"/>
      <c r="R238" s="237"/>
      <c r="S238" s="237"/>
      <c r="T238" s="238"/>
      <c r="U238" s="14"/>
      <c r="V238" s="14"/>
      <c r="W238" s="14"/>
      <c r="X238" s="14"/>
      <c r="Y238" s="14"/>
      <c r="Z238" s="14"/>
      <c r="AA238" s="14"/>
      <c r="AB238" s="14"/>
      <c r="AC238" s="14"/>
      <c r="AD238" s="14"/>
      <c r="AE238" s="14"/>
      <c r="AT238" s="239" t="s">
        <v>162</v>
      </c>
      <c r="AU238" s="239" t="s">
        <v>84</v>
      </c>
      <c r="AV238" s="14" t="s">
        <v>84</v>
      </c>
      <c r="AW238" s="14" t="s">
        <v>35</v>
      </c>
      <c r="AX238" s="14" t="s">
        <v>74</v>
      </c>
      <c r="AY238" s="239" t="s">
        <v>148</v>
      </c>
    </row>
    <row r="239" spans="1:51" s="13" customFormat="1" ht="12">
      <c r="A239" s="13"/>
      <c r="B239" s="218"/>
      <c r="C239" s="219"/>
      <c r="D239" s="220" t="s">
        <v>162</v>
      </c>
      <c r="E239" s="221" t="s">
        <v>28</v>
      </c>
      <c r="F239" s="222" t="s">
        <v>170</v>
      </c>
      <c r="G239" s="219"/>
      <c r="H239" s="221" t="s">
        <v>28</v>
      </c>
      <c r="I239" s="223"/>
      <c r="J239" s="219"/>
      <c r="K239" s="219"/>
      <c r="L239" s="224"/>
      <c r="M239" s="225"/>
      <c r="N239" s="226"/>
      <c r="O239" s="226"/>
      <c r="P239" s="226"/>
      <c r="Q239" s="226"/>
      <c r="R239" s="226"/>
      <c r="S239" s="226"/>
      <c r="T239" s="227"/>
      <c r="U239" s="13"/>
      <c r="V239" s="13"/>
      <c r="W239" s="13"/>
      <c r="X239" s="13"/>
      <c r="Y239" s="13"/>
      <c r="Z239" s="13"/>
      <c r="AA239" s="13"/>
      <c r="AB239" s="13"/>
      <c r="AC239" s="13"/>
      <c r="AD239" s="13"/>
      <c r="AE239" s="13"/>
      <c r="AT239" s="228" t="s">
        <v>162</v>
      </c>
      <c r="AU239" s="228" t="s">
        <v>84</v>
      </c>
      <c r="AV239" s="13" t="s">
        <v>82</v>
      </c>
      <c r="AW239" s="13" t="s">
        <v>35</v>
      </c>
      <c r="AX239" s="13" t="s">
        <v>74</v>
      </c>
      <c r="AY239" s="228" t="s">
        <v>148</v>
      </c>
    </row>
    <row r="240" spans="1:51" s="14" customFormat="1" ht="12">
      <c r="A240" s="14"/>
      <c r="B240" s="229"/>
      <c r="C240" s="230"/>
      <c r="D240" s="220" t="s">
        <v>162</v>
      </c>
      <c r="E240" s="231" t="s">
        <v>28</v>
      </c>
      <c r="F240" s="232" t="s">
        <v>266</v>
      </c>
      <c r="G240" s="230"/>
      <c r="H240" s="233">
        <v>90.12</v>
      </c>
      <c r="I240" s="234"/>
      <c r="J240" s="230"/>
      <c r="K240" s="230"/>
      <c r="L240" s="235"/>
      <c r="M240" s="236"/>
      <c r="N240" s="237"/>
      <c r="O240" s="237"/>
      <c r="P240" s="237"/>
      <c r="Q240" s="237"/>
      <c r="R240" s="237"/>
      <c r="S240" s="237"/>
      <c r="T240" s="238"/>
      <c r="U240" s="14"/>
      <c r="V240" s="14"/>
      <c r="W240" s="14"/>
      <c r="X240" s="14"/>
      <c r="Y240" s="14"/>
      <c r="Z240" s="14"/>
      <c r="AA240" s="14"/>
      <c r="AB240" s="14"/>
      <c r="AC240" s="14"/>
      <c r="AD240" s="14"/>
      <c r="AE240" s="14"/>
      <c r="AT240" s="239" t="s">
        <v>162</v>
      </c>
      <c r="AU240" s="239" t="s">
        <v>84</v>
      </c>
      <c r="AV240" s="14" t="s">
        <v>84</v>
      </c>
      <c r="AW240" s="14" t="s">
        <v>35</v>
      </c>
      <c r="AX240" s="14" t="s">
        <v>74</v>
      </c>
      <c r="AY240" s="239" t="s">
        <v>148</v>
      </c>
    </row>
    <row r="241" spans="1:51" s="13" customFormat="1" ht="12">
      <c r="A241" s="13"/>
      <c r="B241" s="218"/>
      <c r="C241" s="219"/>
      <c r="D241" s="220" t="s">
        <v>162</v>
      </c>
      <c r="E241" s="221" t="s">
        <v>28</v>
      </c>
      <c r="F241" s="222" t="s">
        <v>186</v>
      </c>
      <c r="G241" s="219"/>
      <c r="H241" s="221" t="s">
        <v>28</v>
      </c>
      <c r="I241" s="223"/>
      <c r="J241" s="219"/>
      <c r="K241" s="219"/>
      <c r="L241" s="224"/>
      <c r="M241" s="225"/>
      <c r="N241" s="226"/>
      <c r="O241" s="226"/>
      <c r="P241" s="226"/>
      <c r="Q241" s="226"/>
      <c r="R241" s="226"/>
      <c r="S241" s="226"/>
      <c r="T241" s="227"/>
      <c r="U241" s="13"/>
      <c r="V241" s="13"/>
      <c r="W241" s="13"/>
      <c r="X241" s="13"/>
      <c r="Y241" s="13"/>
      <c r="Z241" s="13"/>
      <c r="AA241" s="13"/>
      <c r="AB241" s="13"/>
      <c r="AC241" s="13"/>
      <c r="AD241" s="13"/>
      <c r="AE241" s="13"/>
      <c r="AT241" s="228" t="s">
        <v>162</v>
      </c>
      <c r="AU241" s="228" t="s">
        <v>84</v>
      </c>
      <c r="AV241" s="13" t="s">
        <v>82</v>
      </c>
      <c r="AW241" s="13" t="s">
        <v>35</v>
      </c>
      <c r="AX241" s="13" t="s">
        <v>74</v>
      </c>
      <c r="AY241" s="228" t="s">
        <v>148</v>
      </c>
    </row>
    <row r="242" spans="1:51" s="14" customFormat="1" ht="12">
      <c r="A242" s="14"/>
      <c r="B242" s="229"/>
      <c r="C242" s="230"/>
      <c r="D242" s="220" t="s">
        <v>162</v>
      </c>
      <c r="E242" s="231" t="s">
        <v>28</v>
      </c>
      <c r="F242" s="232" t="s">
        <v>267</v>
      </c>
      <c r="G242" s="230"/>
      <c r="H242" s="233">
        <v>22.84</v>
      </c>
      <c r="I242" s="234"/>
      <c r="J242" s="230"/>
      <c r="K242" s="230"/>
      <c r="L242" s="235"/>
      <c r="M242" s="236"/>
      <c r="N242" s="237"/>
      <c r="O242" s="237"/>
      <c r="P242" s="237"/>
      <c r="Q242" s="237"/>
      <c r="R242" s="237"/>
      <c r="S242" s="237"/>
      <c r="T242" s="238"/>
      <c r="U242" s="14"/>
      <c r="V242" s="14"/>
      <c r="W242" s="14"/>
      <c r="X242" s="14"/>
      <c r="Y242" s="14"/>
      <c r="Z242" s="14"/>
      <c r="AA242" s="14"/>
      <c r="AB242" s="14"/>
      <c r="AC242" s="14"/>
      <c r="AD242" s="14"/>
      <c r="AE242" s="14"/>
      <c r="AT242" s="239" t="s">
        <v>162</v>
      </c>
      <c r="AU242" s="239" t="s">
        <v>84</v>
      </c>
      <c r="AV242" s="14" t="s">
        <v>84</v>
      </c>
      <c r="AW242" s="14" t="s">
        <v>35</v>
      </c>
      <c r="AX242" s="14" t="s">
        <v>74</v>
      </c>
      <c r="AY242" s="239" t="s">
        <v>148</v>
      </c>
    </row>
    <row r="243" spans="1:51" s="15" customFormat="1" ht="12">
      <c r="A243" s="15"/>
      <c r="B243" s="240"/>
      <c r="C243" s="241"/>
      <c r="D243" s="220" t="s">
        <v>162</v>
      </c>
      <c r="E243" s="242" t="s">
        <v>28</v>
      </c>
      <c r="F243" s="243" t="s">
        <v>188</v>
      </c>
      <c r="G243" s="241"/>
      <c r="H243" s="244">
        <v>496.4099999999999</v>
      </c>
      <c r="I243" s="245"/>
      <c r="J243" s="241"/>
      <c r="K243" s="241"/>
      <c r="L243" s="246"/>
      <c r="M243" s="247"/>
      <c r="N243" s="248"/>
      <c r="O243" s="248"/>
      <c r="P243" s="248"/>
      <c r="Q243" s="248"/>
      <c r="R243" s="248"/>
      <c r="S243" s="248"/>
      <c r="T243" s="249"/>
      <c r="U243" s="15"/>
      <c r="V243" s="15"/>
      <c r="W243" s="15"/>
      <c r="X243" s="15"/>
      <c r="Y243" s="15"/>
      <c r="Z243" s="15"/>
      <c r="AA243" s="15"/>
      <c r="AB243" s="15"/>
      <c r="AC243" s="15"/>
      <c r="AD243" s="15"/>
      <c r="AE243" s="15"/>
      <c r="AT243" s="250" t="s">
        <v>162</v>
      </c>
      <c r="AU243" s="250" t="s">
        <v>84</v>
      </c>
      <c r="AV243" s="15" t="s">
        <v>155</v>
      </c>
      <c r="AW243" s="15" t="s">
        <v>35</v>
      </c>
      <c r="AX243" s="15" t="s">
        <v>82</v>
      </c>
      <c r="AY243" s="250" t="s">
        <v>148</v>
      </c>
    </row>
    <row r="244" spans="1:63" s="12" customFormat="1" ht="22.8" customHeight="1">
      <c r="A244" s="12"/>
      <c r="B244" s="189"/>
      <c r="C244" s="190"/>
      <c r="D244" s="191" t="s">
        <v>73</v>
      </c>
      <c r="E244" s="203" t="s">
        <v>291</v>
      </c>
      <c r="F244" s="203" t="s">
        <v>292</v>
      </c>
      <c r="G244" s="190"/>
      <c r="H244" s="190"/>
      <c r="I244" s="193"/>
      <c r="J244" s="204">
        <f>BK244</f>
        <v>0</v>
      </c>
      <c r="K244" s="190"/>
      <c r="L244" s="195"/>
      <c r="M244" s="196"/>
      <c r="N244" s="197"/>
      <c r="O244" s="197"/>
      <c r="P244" s="198">
        <f>SUM(P245:P248)</f>
        <v>0</v>
      </c>
      <c r="Q244" s="197"/>
      <c r="R244" s="198">
        <f>SUM(R245:R248)</f>
        <v>0.019856400000000003</v>
      </c>
      <c r="S244" s="197"/>
      <c r="T244" s="199">
        <f>SUM(T245:T248)</f>
        <v>0</v>
      </c>
      <c r="U244" s="12"/>
      <c r="V244" s="12"/>
      <c r="W244" s="12"/>
      <c r="X244" s="12"/>
      <c r="Y244" s="12"/>
      <c r="Z244" s="12"/>
      <c r="AA244" s="12"/>
      <c r="AB244" s="12"/>
      <c r="AC244" s="12"/>
      <c r="AD244" s="12"/>
      <c r="AE244" s="12"/>
      <c r="AR244" s="200" t="s">
        <v>82</v>
      </c>
      <c r="AT244" s="201" t="s">
        <v>73</v>
      </c>
      <c r="AU244" s="201" t="s">
        <v>82</v>
      </c>
      <c r="AY244" s="200" t="s">
        <v>148</v>
      </c>
      <c r="BK244" s="202">
        <f>SUM(BK245:BK248)</f>
        <v>0</v>
      </c>
    </row>
    <row r="245" spans="1:65" s="2" customFormat="1" ht="44.25" customHeight="1">
      <c r="A245" s="39"/>
      <c r="B245" s="40"/>
      <c r="C245" s="205" t="s">
        <v>7</v>
      </c>
      <c r="D245" s="205" t="s">
        <v>151</v>
      </c>
      <c r="E245" s="206" t="s">
        <v>293</v>
      </c>
      <c r="F245" s="207" t="s">
        <v>294</v>
      </c>
      <c r="G245" s="208" t="s">
        <v>295</v>
      </c>
      <c r="H245" s="209">
        <v>1</v>
      </c>
      <c r="I245" s="210"/>
      <c r="J245" s="211">
        <f>ROUND(I245*H245,2)</f>
        <v>0</v>
      </c>
      <c r="K245" s="207" t="s">
        <v>28</v>
      </c>
      <c r="L245" s="45"/>
      <c r="M245" s="212" t="s">
        <v>28</v>
      </c>
      <c r="N245" s="213" t="s">
        <v>45</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155</v>
      </c>
      <c r="AT245" s="216" t="s">
        <v>151</v>
      </c>
      <c r="AU245" s="216" t="s">
        <v>84</v>
      </c>
      <c r="AY245" s="18" t="s">
        <v>148</v>
      </c>
      <c r="BE245" s="217">
        <f>IF(N245="základní",J245,0)</f>
        <v>0</v>
      </c>
      <c r="BF245" s="217">
        <f>IF(N245="snížená",J245,0)</f>
        <v>0</v>
      </c>
      <c r="BG245" s="217">
        <f>IF(N245="zákl. přenesená",J245,0)</f>
        <v>0</v>
      </c>
      <c r="BH245" s="217">
        <f>IF(N245="sníž. přenesená",J245,0)</f>
        <v>0</v>
      </c>
      <c r="BI245" s="217">
        <f>IF(N245="nulová",J245,0)</f>
        <v>0</v>
      </c>
      <c r="BJ245" s="18" t="s">
        <v>82</v>
      </c>
      <c r="BK245" s="217">
        <f>ROUND(I245*H245,2)</f>
        <v>0</v>
      </c>
      <c r="BL245" s="18" t="s">
        <v>155</v>
      </c>
      <c r="BM245" s="216" t="s">
        <v>296</v>
      </c>
    </row>
    <row r="246" spans="1:65" s="2" customFormat="1" ht="12">
      <c r="A246" s="39"/>
      <c r="B246" s="40"/>
      <c r="C246" s="205" t="s">
        <v>297</v>
      </c>
      <c r="D246" s="205" t="s">
        <v>151</v>
      </c>
      <c r="E246" s="206" t="s">
        <v>298</v>
      </c>
      <c r="F246" s="207" t="s">
        <v>299</v>
      </c>
      <c r="G246" s="208" t="s">
        <v>159</v>
      </c>
      <c r="H246" s="209">
        <v>496.41</v>
      </c>
      <c r="I246" s="210"/>
      <c r="J246" s="211">
        <f>ROUND(I246*H246,2)</f>
        <v>0</v>
      </c>
      <c r="K246" s="207" t="s">
        <v>160</v>
      </c>
      <c r="L246" s="45"/>
      <c r="M246" s="212" t="s">
        <v>28</v>
      </c>
      <c r="N246" s="213" t="s">
        <v>45</v>
      </c>
      <c r="O246" s="85"/>
      <c r="P246" s="214">
        <f>O246*H246</f>
        <v>0</v>
      </c>
      <c r="Q246" s="214">
        <v>4E-05</v>
      </c>
      <c r="R246" s="214">
        <f>Q246*H246</f>
        <v>0.019856400000000003</v>
      </c>
      <c r="S246" s="214">
        <v>0</v>
      </c>
      <c r="T246" s="215">
        <f>S246*H246</f>
        <v>0</v>
      </c>
      <c r="U246" s="39"/>
      <c r="V246" s="39"/>
      <c r="W246" s="39"/>
      <c r="X246" s="39"/>
      <c r="Y246" s="39"/>
      <c r="Z246" s="39"/>
      <c r="AA246" s="39"/>
      <c r="AB246" s="39"/>
      <c r="AC246" s="39"/>
      <c r="AD246" s="39"/>
      <c r="AE246" s="39"/>
      <c r="AR246" s="216" t="s">
        <v>155</v>
      </c>
      <c r="AT246" s="216" t="s">
        <v>151</v>
      </c>
      <c r="AU246" s="216" t="s">
        <v>84</v>
      </c>
      <c r="AY246" s="18" t="s">
        <v>148</v>
      </c>
      <c r="BE246" s="217">
        <f>IF(N246="základní",J246,0)</f>
        <v>0</v>
      </c>
      <c r="BF246" s="217">
        <f>IF(N246="snížená",J246,0)</f>
        <v>0</v>
      </c>
      <c r="BG246" s="217">
        <f>IF(N246="zákl. přenesená",J246,0)</f>
        <v>0</v>
      </c>
      <c r="BH246" s="217">
        <f>IF(N246="sníž. přenesená",J246,0)</f>
        <v>0</v>
      </c>
      <c r="BI246" s="217">
        <f>IF(N246="nulová",J246,0)</f>
        <v>0</v>
      </c>
      <c r="BJ246" s="18" t="s">
        <v>82</v>
      </c>
      <c r="BK246" s="217">
        <f>ROUND(I246*H246,2)</f>
        <v>0</v>
      </c>
      <c r="BL246" s="18" t="s">
        <v>155</v>
      </c>
      <c r="BM246" s="216" t="s">
        <v>300</v>
      </c>
    </row>
    <row r="247" spans="1:51" s="13" customFormat="1" ht="12">
      <c r="A247" s="13"/>
      <c r="B247" s="218"/>
      <c r="C247" s="219"/>
      <c r="D247" s="220" t="s">
        <v>162</v>
      </c>
      <c r="E247" s="221" t="s">
        <v>28</v>
      </c>
      <c r="F247" s="222" t="s">
        <v>301</v>
      </c>
      <c r="G247" s="219"/>
      <c r="H247" s="221" t="s">
        <v>28</v>
      </c>
      <c r="I247" s="223"/>
      <c r="J247" s="219"/>
      <c r="K247" s="219"/>
      <c r="L247" s="224"/>
      <c r="M247" s="225"/>
      <c r="N247" s="226"/>
      <c r="O247" s="226"/>
      <c r="P247" s="226"/>
      <c r="Q247" s="226"/>
      <c r="R247" s="226"/>
      <c r="S247" s="226"/>
      <c r="T247" s="227"/>
      <c r="U247" s="13"/>
      <c r="V247" s="13"/>
      <c r="W247" s="13"/>
      <c r="X247" s="13"/>
      <c r="Y247" s="13"/>
      <c r="Z247" s="13"/>
      <c r="AA247" s="13"/>
      <c r="AB247" s="13"/>
      <c r="AC247" s="13"/>
      <c r="AD247" s="13"/>
      <c r="AE247" s="13"/>
      <c r="AT247" s="228" t="s">
        <v>162</v>
      </c>
      <c r="AU247" s="228" t="s">
        <v>84</v>
      </c>
      <c r="AV247" s="13" t="s">
        <v>82</v>
      </c>
      <c r="AW247" s="13" t="s">
        <v>35</v>
      </c>
      <c r="AX247" s="13" t="s">
        <v>74</v>
      </c>
      <c r="AY247" s="228" t="s">
        <v>148</v>
      </c>
    </row>
    <row r="248" spans="1:51" s="14" customFormat="1" ht="12">
      <c r="A248" s="14"/>
      <c r="B248" s="229"/>
      <c r="C248" s="230"/>
      <c r="D248" s="220" t="s">
        <v>162</v>
      </c>
      <c r="E248" s="231" t="s">
        <v>28</v>
      </c>
      <c r="F248" s="232" t="s">
        <v>302</v>
      </c>
      <c r="G248" s="230"/>
      <c r="H248" s="233">
        <v>496.41</v>
      </c>
      <c r="I248" s="234"/>
      <c r="J248" s="230"/>
      <c r="K248" s="230"/>
      <c r="L248" s="235"/>
      <c r="M248" s="236"/>
      <c r="N248" s="237"/>
      <c r="O248" s="237"/>
      <c r="P248" s="237"/>
      <c r="Q248" s="237"/>
      <c r="R248" s="237"/>
      <c r="S248" s="237"/>
      <c r="T248" s="238"/>
      <c r="U248" s="14"/>
      <c r="V248" s="14"/>
      <c r="W248" s="14"/>
      <c r="X248" s="14"/>
      <c r="Y248" s="14"/>
      <c r="Z248" s="14"/>
      <c r="AA248" s="14"/>
      <c r="AB248" s="14"/>
      <c r="AC248" s="14"/>
      <c r="AD248" s="14"/>
      <c r="AE248" s="14"/>
      <c r="AT248" s="239" t="s">
        <v>162</v>
      </c>
      <c r="AU248" s="239" t="s">
        <v>84</v>
      </c>
      <c r="AV248" s="14" t="s">
        <v>84</v>
      </c>
      <c r="AW248" s="14" t="s">
        <v>35</v>
      </c>
      <c r="AX248" s="14" t="s">
        <v>82</v>
      </c>
      <c r="AY248" s="239" t="s">
        <v>148</v>
      </c>
    </row>
    <row r="249" spans="1:63" s="12" customFormat="1" ht="22.8" customHeight="1">
      <c r="A249" s="12"/>
      <c r="B249" s="189"/>
      <c r="C249" s="190"/>
      <c r="D249" s="191" t="s">
        <v>73</v>
      </c>
      <c r="E249" s="203" t="s">
        <v>303</v>
      </c>
      <c r="F249" s="203" t="s">
        <v>304</v>
      </c>
      <c r="G249" s="190"/>
      <c r="H249" s="190"/>
      <c r="I249" s="193"/>
      <c r="J249" s="204">
        <f>BK249</f>
        <v>0</v>
      </c>
      <c r="K249" s="190"/>
      <c r="L249" s="195"/>
      <c r="M249" s="196"/>
      <c r="N249" s="197"/>
      <c r="O249" s="197"/>
      <c r="P249" s="198">
        <f>SUM(P250:P282)</f>
        <v>0</v>
      </c>
      <c r="Q249" s="197"/>
      <c r="R249" s="198">
        <f>SUM(R250:R282)</f>
        <v>0</v>
      </c>
      <c r="S249" s="197"/>
      <c r="T249" s="199">
        <f>SUM(T250:T282)</f>
        <v>5.508735</v>
      </c>
      <c r="U249" s="12"/>
      <c r="V249" s="12"/>
      <c r="W249" s="12"/>
      <c r="X249" s="12"/>
      <c r="Y249" s="12"/>
      <c r="Z249" s="12"/>
      <c r="AA249" s="12"/>
      <c r="AB249" s="12"/>
      <c r="AC249" s="12"/>
      <c r="AD249" s="12"/>
      <c r="AE249" s="12"/>
      <c r="AR249" s="200" t="s">
        <v>82</v>
      </c>
      <c r="AT249" s="201" t="s">
        <v>73</v>
      </c>
      <c r="AU249" s="201" t="s">
        <v>82</v>
      </c>
      <c r="AY249" s="200" t="s">
        <v>148</v>
      </c>
      <c r="BK249" s="202">
        <f>SUM(BK250:BK282)</f>
        <v>0</v>
      </c>
    </row>
    <row r="250" spans="1:65" s="2" customFormat="1" ht="21.75" customHeight="1">
      <c r="A250" s="39"/>
      <c r="B250" s="40"/>
      <c r="C250" s="205" t="s">
        <v>305</v>
      </c>
      <c r="D250" s="205" t="s">
        <v>151</v>
      </c>
      <c r="E250" s="206" t="s">
        <v>306</v>
      </c>
      <c r="F250" s="207" t="s">
        <v>307</v>
      </c>
      <c r="G250" s="208" t="s">
        <v>159</v>
      </c>
      <c r="H250" s="209">
        <v>1.66</v>
      </c>
      <c r="I250" s="210"/>
      <c r="J250" s="211">
        <f>ROUND(I250*H250,2)</f>
        <v>0</v>
      </c>
      <c r="K250" s="207" t="s">
        <v>160</v>
      </c>
      <c r="L250" s="45"/>
      <c r="M250" s="212" t="s">
        <v>28</v>
      </c>
      <c r="N250" s="213" t="s">
        <v>45</v>
      </c>
      <c r="O250" s="85"/>
      <c r="P250" s="214">
        <f>O250*H250</f>
        <v>0</v>
      </c>
      <c r="Q250" s="214">
        <v>0</v>
      </c>
      <c r="R250" s="214">
        <f>Q250*H250</f>
        <v>0</v>
      </c>
      <c r="S250" s="214">
        <v>0.131</v>
      </c>
      <c r="T250" s="215">
        <f>S250*H250</f>
        <v>0.21746</v>
      </c>
      <c r="U250" s="39"/>
      <c r="V250" s="39"/>
      <c r="W250" s="39"/>
      <c r="X250" s="39"/>
      <c r="Y250" s="39"/>
      <c r="Z250" s="39"/>
      <c r="AA250" s="39"/>
      <c r="AB250" s="39"/>
      <c r="AC250" s="39"/>
      <c r="AD250" s="39"/>
      <c r="AE250" s="39"/>
      <c r="AR250" s="216" t="s">
        <v>155</v>
      </c>
      <c r="AT250" s="216" t="s">
        <v>151</v>
      </c>
      <c r="AU250" s="216" t="s">
        <v>84</v>
      </c>
      <c r="AY250" s="18" t="s">
        <v>148</v>
      </c>
      <c r="BE250" s="217">
        <f>IF(N250="základní",J250,0)</f>
        <v>0</v>
      </c>
      <c r="BF250" s="217">
        <f>IF(N250="snížená",J250,0)</f>
        <v>0</v>
      </c>
      <c r="BG250" s="217">
        <f>IF(N250="zákl. přenesená",J250,0)</f>
        <v>0</v>
      </c>
      <c r="BH250" s="217">
        <f>IF(N250="sníž. přenesená",J250,0)</f>
        <v>0</v>
      </c>
      <c r="BI250" s="217">
        <f>IF(N250="nulová",J250,0)</f>
        <v>0</v>
      </c>
      <c r="BJ250" s="18" t="s">
        <v>82</v>
      </c>
      <c r="BK250" s="217">
        <f>ROUND(I250*H250,2)</f>
        <v>0</v>
      </c>
      <c r="BL250" s="18" t="s">
        <v>155</v>
      </c>
      <c r="BM250" s="216" t="s">
        <v>308</v>
      </c>
    </row>
    <row r="251" spans="1:51" s="13" customFormat="1" ht="12">
      <c r="A251" s="13"/>
      <c r="B251" s="218"/>
      <c r="C251" s="219"/>
      <c r="D251" s="220" t="s">
        <v>162</v>
      </c>
      <c r="E251" s="221" t="s">
        <v>28</v>
      </c>
      <c r="F251" s="222" t="s">
        <v>176</v>
      </c>
      <c r="G251" s="219"/>
      <c r="H251" s="221" t="s">
        <v>28</v>
      </c>
      <c r="I251" s="223"/>
      <c r="J251" s="219"/>
      <c r="K251" s="219"/>
      <c r="L251" s="224"/>
      <c r="M251" s="225"/>
      <c r="N251" s="226"/>
      <c r="O251" s="226"/>
      <c r="P251" s="226"/>
      <c r="Q251" s="226"/>
      <c r="R251" s="226"/>
      <c r="S251" s="226"/>
      <c r="T251" s="227"/>
      <c r="U251" s="13"/>
      <c r="V251" s="13"/>
      <c r="W251" s="13"/>
      <c r="X251" s="13"/>
      <c r="Y251" s="13"/>
      <c r="Z251" s="13"/>
      <c r="AA251" s="13"/>
      <c r="AB251" s="13"/>
      <c r="AC251" s="13"/>
      <c r="AD251" s="13"/>
      <c r="AE251" s="13"/>
      <c r="AT251" s="228" t="s">
        <v>162</v>
      </c>
      <c r="AU251" s="228" t="s">
        <v>84</v>
      </c>
      <c r="AV251" s="13" t="s">
        <v>82</v>
      </c>
      <c r="AW251" s="13" t="s">
        <v>35</v>
      </c>
      <c r="AX251" s="13" t="s">
        <v>74</v>
      </c>
      <c r="AY251" s="228" t="s">
        <v>148</v>
      </c>
    </row>
    <row r="252" spans="1:51" s="14" customFormat="1" ht="12">
      <c r="A252" s="14"/>
      <c r="B252" s="229"/>
      <c r="C252" s="230"/>
      <c r="D252" s="220" t="s">
        <v>162</v>
      </c>
      <c r="E252" s="231" t="s">
        <v>28</v>
      </c>
      <c r="F252" s="232" t="s">
        <v>309</v>
      </c>
      <c r="G252" s="230"/>
      <c r="H252" s="233">
        <v>1.66</v>
      </c>
      <c r="I252" s="234"/>
      <c r="J252" s="230"/>
      <c r="K252" s="230"/>
      <c r="L252" s="235"/>
      <c r="M252" s="236"/>
      <c r="N252" s="237"/>
      <c r="O252" s="237"/>
      <c r="P252" s="237"/>
      <c r="Q252" s="237"/>
      <c r="R252" s="237"/>
      <c r="S252" s="237"/>
      <c r="T252" s="238"/>
      <c r="U252" s="14"/>
      <c r="V252" s="14"/>
      <c r="W252" s="14"/>
      <c r="X252" s="14"/>
      <c r="Y252" s="14"/>
      <c r="Z252" s="14"/>
      <c r="AA252" s="14"/>
      <c r="AB252" s="14"/>
      <c r="AC252" s="14"/>
      <c r="AD252" s="14"/>
      <c r="AE252" s="14"/>
      <c r="AT252" s="239" t="s">
        <v>162</v>
      </c>
      <c r="AU252" s="239" t="s">
        <v>84</v>
      </c>
      <c r="AV252" s="14" t="s">
        <v>84</v>
      </c>
      <c r="AW252" s="14" t="s">
        <v>35</v>
      </c>
      <c r="AX252" s="14" t="s">
        <v>82</v>
      </c>
      <c r="AY252" s="239" t="s">
        <v>148</v>
      </c>
    </row>
    <row r="253" spans="1:65" s="2" customFormat="1" ht="21.75" customHeight="1">
      <c r="A253" s="39"/>
      <c r="B253" s="40"/>
      <c r="C253" s="205" t="s">
        <v>310</v>
      </c>
      <c r="D253" s="205" t="s">
        <v>151</v>
      </c>
      <c r="E253" s="206" t="s">
        <v>311</v>
      </c>
      <c r="F253" s="207" t="s">
        <v>312</v>
      </c>
      <c r="G253" s="208" t="s">
        <v>159</v>
      </c>
      <c r="H253" s="209">
        <v>8.075</v>
      </c>
      <c r="I253" s="210"/>
      <c r="J253" s="211">
        <f>ROUND(I253*H253,2)</f>
        <v>0</v>
      </c>
      <c r="K253" s="207" t="s">
        <v>160</v>
      </c>
      <c r="L253" s="45"/>
      <c r="M253" s="212" t="s">
        <v>28</v>
      </c>
      <c r="N253" s="213" t="s">
        <v>45</v>
      </c>
      <c r="O253" s="85"/>
      <c r="P253" s="214">
        <f>O253*H253</f>
        <v>0</v>
      </c>
      <c r="Q253" s="214">
        <v>0</v>
      </c>
      <c r="R253" s="214">
        <f>Q253*H253</f>
        <v>0</v>
      </c>
      <c r="S253" s="214">
        <v>0.261</v>
      </c>
      <c r="T253" s="215">
        <f>S253*H253</f>
        <v>2.1075749999999998</v>
      </c>
      <c r="U253" s="39"/>
      <c r="V253" s="39"/>
      <c r="W253" s="39"/>
      <c r="X253" s="39"/>
      <c r="Y253" s="39"/>
      <c r="Z253" s="39"/>
      <c r="AA253" s="39"/>
      <c r="AB253" s="39"/>
      <c r="AC253" s="39"/>
      <c r="AD253" s="39"/>
      <c r="AE253" s="39"/>
      <c r="AR253" s="216" t="s">
        <v>155</v>
      </c>
      <c r="AT253" s="216" t="s">
        <v>151</v>
      </c>
      <c r="AU253" s="216" t="s">
        <v>84</v>
      </c>
      <c r="AY253" s="18" t="s">
        <v>148</v>
      </c>
      <c r="BE253" s="217">
        <f>IF(N253="základní",J253,0)</f>
        <v>0</v>
      </c>
      <c r="BF253" s="217">
        <f>IF(N253="snížená",J253,0)</f>
        <v>0</v>
      </c>
      <c r="BG253" s="217">
        <f>IF(N253="zákl. přenesená",J253,0)</f>
        <v>0</v>
      </c>
      <c r="BH253" s="217">
        <f>IF(N253="sníž. přenesená",J253,0)</f>
        <v>0</v>
      </c>
      <c r="BI253" s="217">
        <f>IF(N253="nulová",J253,0)</f>
        <v>0</v>
      </c>
      <c r="BJ253" s="18" t="s">
        <v>82</v>
      </c>
      <c r="BK253" s="217">
        <f>ROUND(I253*H253,2)</f>
        <v>0</v>
      </c>
      <c r="BL253" s="18" t="s">
        <v>155</v>
      </c>
      <c r="BM253" s="216" t="s">
        <v>313</v>
      </c>
    </row>
    <row r="254" spans="1:51" s="13" customFormat="1" ht="12">
      <c r="A254" s="13"/>
      <c r="B254" s="218"/>
      <c r="C254" s="219"/>
      <c r="D254" s="220" t="s">
        <v>162</v>
      </c>
      <c r="E254" s="221" t="s">
        <v>28</v>
      </c>
      <c r="F254" s="222" t="s">
        <v>176</v>
      </c>
      <c r="G254" s="219"/>
      <c r="H254" s="221" t="s">
        <v>28</v>
      </c>
      <c r="I254" s="223"/>
      <c r="J254" s="219"/>
      <c r="K254" s="219"/>
      <c r="L254" s="224"/>
      <c r="M254" s="225"/>
      <c r="N254" s="226"/>
      <c r="O254" s="226"/>
      <c r="P254" s="226"/>
      <c r="Q254" s="226"/>
      <c r="R254" s="226"/>
      <c r="S254" s="226"/>
      <c r="T254" s="227"/>
      <c r="U254" s="13"/>
      <c r="V254" s="13"/>
      <c r="W254" s="13"/>
      <c r="X254" s="13"/>
      <c r="Y254" s="13"/>
      <c r="Z254" s="13"/>
      <c r="AA254" s="13"/>
      <c r="AB254" s="13"/>
      <c r="AC254" s="13"/>
      <c r="AD254" s="13"/>
      <c r="AE254" s="13"/>
      <c r="AT254" s="228" t="s">
        <v>162</v>
      </c>
      <c r="AU254" s="228" t="s">
        <v>84</v>
      </c>
      <c r="AV254" s="13" t="s">
        <v>82</v>
      </c>
      <c r="AW254" s="13" t="s">
        <v>35</v>
      </c>
      <c r="AX254" s="13" t="s">
        <v>74</v>
      </c>
      <c r="AY254" s="228" t="s">
        <v>148</v>
      </c>
    </row>
    <row r="255" spans="1:51" s="14" customFormat="1" ht="12">
      <c r="A255" s="14"/>
      <c r="B255" s="229"/>
      <c r="C255" s="230"/>
      <c r="D255" s="220" t="s">
        <v>162</v>
      </c>
      <c r="E255" s="231" t="s">
        <v>28</v>
      </c>
      <c r="F255" s="232" t="s">
        <v>314</v>
      </c>
      <c r="G255" s="230"/>
      <c r="H255" s="233">
        <v>8.075</v>
      </c>
      <c r="I255" s="234"/>
      <c r="J255" s="230"/>
      <c r="K255" s="230"/>
      <c r="L255" s="235"/>
      <c r="M255" s="236"/>
      <c r="N255" s="237"/>
      <c r="O255" s="237"/>
      <c r="P255" s="237"/>
      <c r="Q255" s="237"/>
      <c r="R255" s="237"/>
      <c r="S255" s="237"/>
      <c r="T255" s="238"/>
      <c r="U255" s="14"/>
      <c r="V255" s="14"/>
      <c r="W255" s="14"/>
      <c r="X255" s="14"/>
      <c r="Y255" s="14"/>
      <c r="Z255" s="14"/>
      <c r="AA255" s="14"/>
      <c r="AB255" s="14"/>
      <c r="AC255" s="14"/>
      <c r="AD255" s="14"/>
      <c r="AE255" s="14"/>
      <c r="AT255" s="239" t="s">
        <v>162</v>
      </c>
      <c r="AU255" s="239" t="s">
        <v>84</v>
      </c>
      <c r="AV255" s="14" t="s">
        <v>84</v>
      </c>
      <c r="AW255" s="14" t="s">
        <v>35</v>
      </c>
      <c r="AX255" s="14" t="s">
        <v>82</v>
      </c>
      <c r="AY255" s="239" t="s">
        <v>148</v>
      </c>
    </row>
    <row r="256" spans="1:65" s="2" customFormat="1" ht="12">
      <c r="A256" s="39"/>
      <c r="B256" s="40"/>
      <c r="C256" s="205" t="s">
        <v>315</v>
      </c>
      <c r="D256" s="205" t="s">
        <v>151</v>
      </c>
      <c r="E256" s="206" t="s">
        <v>316</v>
      </c>
      <c r="F256" s="207" t="s">
        <v>317</v>
      </c>
      <c r="G256" s="208" t="s">
        <v>318</v>
      </c>
      <c r="H256" s="209">
        <v>0.404</v>
      </c>
      <c r="I256" s="210"/>
      <c r="J256" s="211">
        <f>ROUND(I256*H256,2)</f>
        <v>0</v>
      </c>
      <c r="K256" s="207" t="s">
        <v>160</v>
      </c>
      <c r="L256" s="45"/>
      <c r="M256" s="212" t="s">
        <v>28</v>
      </c>
      <c r="N256" s="213" t="s">
        <v>45</v>
      </c>
      <c r="O256" s="85"/>
      <c r="P256" s="214">
        <f>O256*H256</f>
        <v>0</v>
      </c>
      <c r="Q256" s="214">
        <v>0</v>
      </c>
      <c r="R256" s="214">
        <f>Q256*H256</f>
        <v>0</v>
      </c>
      <c r="S256" s="214">
        <v>1.8</v>
      </c>
      <c r="T256" s="215">
        <f>S256*H256</f>
        <v>0.7272000000000001</v>
      </c>
      <c r="U256" s="39"/>
      <c r="V256" s="39"/>
      <c r="W256" s="39"/>
      <c r="X256" s="39"/>
      <c r="Y256" s="39"/>
      <c r="Z256" s="39"/>
      <c r="AA256" s="39"/>
      <c r="AB256" s="39"/>
      <c r="AC256" s="39"/>
      <c r="AD256" s="39"/>
      <c r="AE256" s="39"/>
      <c r="AR256" s="216" t="s">
        <v>155</v>
      </c>
      <c r="AT256" s="216" t="s">
        <v>151</v>
      </c>
      <c r="AU256" s="216" t="s">
        <v>84</v>
      </c>
      <c r="AY256" s="18" t="s">
        <v>148</v>
      </c>
      <c r="BE256" s="217">
        <f>IF(N256="základní",J256,0)</f>
        <v>0</v>
      </c>
      <c r="BF256" s="217">
        <f>IF(N256="snížená",J256,0)</f>
        <v>0</v>
      </c>
      <c r="BG256" s="217">
        <f>IF(N256="zákl. přenesená",J256,0)</f>
        <v>0</v>
      </c>
      <c r="BH256" s="217">
        <f>IF(N256="sníž. přenesená",J256,0)</f>
        <v>0</v>
      </c>
      <c r="BI256" s="217">
        <f>IF(N256="nulová",J256,0)</f>
        <v>0</v>
      </c>
      <c r="BJ256" s="18" t="s">
        <v>82</v>
      </c>
      <c r="BK256" s="217">
        <f>ROUND(I256*H256,2)</f>
        <v>0</v>
      </c>
      <c r="BL256" s="18" t="s">
        <v>155</v>
      </c>
      <c r="BM256" s="216" t="s">
        <v>319</v>
      </c>
    </row>
    <row r="257" spans="1:51" s="13" customFormat="1" ht="12">
      <c r="A257" s="13"/>
      <c r="B257" s="218"/>
      <c r="C257" s="219"/>
      <c r="D257" s="220" t="s">
        <v>162</v>
      </c>
      <c r="E257" s="221" t="s">
        <v>28</v>
      </c>
      <c r="F257" s="222" t="s">
        <v>176</v>
      </c>
      <c r="G257" s="219"/>
      <c r="H257" s="221" t="s">
        <v>28</v>
      </c>
      <c r="I257" s="223"/>
      <c r="J257" s="219"/>
      <c r="K257" s="219"/>
      <c r="L257" s="224"/>
      <c r="M257" s="225"/>
      <c r="N257" s="226"/>
      <c r="O257" s="226"/>
      <c r="P257" s="226"/>
      <c r="Q257" s="226"/>
      <c r="R257" s="226"/>
      <c r="S257" s="226"/>
      <c r="T257" s="227"/>
      <c r="U257" s="13"/>
      <c r="V257" s="13"/>
      <c r="W257" s="13"/>
      <c r="X257" s="13"/>
      <c r="Y257" s="13"/>
      <c r="Z257" s="13"/>
      <c r="AA257" s="13"/>
      <c r="AB257" s="13"/>
      <c r="AC257" s="13"/>
      <c r="AD257" s="13"/>
      <c r="AE257" s="13"/>
      <c r="AT257" s="228" t="s">
        <v>162</v>
      </c>
      <c r="AU257" s="228" t="s">
        <v>84</v>
      </c>
      <c r="AV257" s="13" t="s">
        <v>82</v>
      </c>
      <c r="AW257" s="13" t="s">
        <v>35</v>
      </c>
      <c r="AX257" s="13" t="s">
        <v>74</v>
      </c>
      <c r="AY257" s="228" t="s">
        <v>148</v>
      </c>
    </row>
    <row r="258" spans="1:51" s="13" customFormat="1" ht="12">
      <c r="A258" s="13"/>
      <c r="B258" s="218"/>
      <c r="C258" s="219"/>
      <c r="D258" s="220" t="s">
        <v>162</v>
      </c>
      <c r="E258" s="221" t="s">
        <v>28</v>
      </c>
      <c r="F258" s="222" t="s">
        <v>320</v>
      </c>
      <c r="G258" s="219"/>
      <c r="H258" s="221" t="s">
        <v>28</v>
      </c>
      <c r="I258" s="223"/>
      <c r="J258" s="219"/>
      <c r="K258" s="219"/>
      <c r="L258" s="224"/>
      <c r="M258" s="225"/>
      <c r="N258" s="226"/>
      <c r="O258" s="226"/>
      <c r="P258" s="226"/>
      <c r="Q258" s="226"/>
      <c r="R258" s="226"/>
      <c r="S258" s="226"/>
      <c r="T258" s="227"/>
      <c r="U258" s="13"/>
      <c r="V258" s="13"/>
      <c r="W258" s="13"/>
      <c r="X258" s="13"/>
      <c r="Y258" s="13"/>
      <c r="Z258" s="13"/>
      <c r="AA258" s="13"/>
      <c r="AB258" s="13"/>
      <c r="AC258" s="13"/>
      <c r="AD258" s="13"/>
      <c r="AE258" s="13"/>
      <c r="AT258" s="228" t="s">
        <v>162</v>
      </c>
      <c r="AU258" s="228" t="s">
        <v>84</v>
      </c>
      <c r="AV258" s="13" t="s">
        <v>82</v>
      </c>
      <c r="AW258" s="13" t="s">
        <v>35</v>
      </c>
      <c r="AX258" s="13" t="s">
        <v>74</v>
      </c>
      <c r="AY258" s="228" t="s">
        <v>148</v>
      </c>
    </row>
    <row r="259" spans="1:51" s="14" customFormat="1" ht="12">
      <c r="A259" s="14"/>
      <c r="B259" s="229"/>
      <c r="C259" s="230"/>
      <c r="D259" s="220" t="s">
        <v>162</v>
      </c>
      <c r="E259" s="231" t="s">
        <v>28</v>
      </c>
      <c r="F259" s="232" t="s">
        <v>321</v>
      </c>
      <c r="G259" s="230"/>
      <c r="H259" s="233">
        <v>0.404</v>
      </c>
      <c r="I259" s="234"/>
      <c r="J259" s="230"/>
      <c r="K259" s="230"/>
      <c r="L259" s="235"/>
      <c r="M259" s="236"/>
      <c r="N259" s="237"/>
      <c r="O259" s="237"/>
      <c r="P259" s="237"/>
      <c r="Q259" s="237"/>
      <c r="R259" s="237"/>
      <c r="S259" s="237"/>
      <c r="T259" s="238"/>
      <c r="U259" s="14"/>
      <c r="V259" s="14"/>
      <c r="W259" s="14"/>
      <c r="X259" s="14"/>
      <c r="Y259" s="14"/>
      <c r="Z259" s="14"/>
      <c r="AA259" s="14"/>
      <c r="AB259" s="14"/>
      <c r="AC259" s="14"/>
      <c r="AD259" s="14"/>
      <c r="AE259" s="14"/>
      <c r="AT259" s="239" t="s">
        <v>162</v>
      </c>
      <c r="AU259" s="239" t="s">
        <v>84</v>
      </c>
      <c r="AV259" s="14" t="s">
        <v>84</v>
      </c>
      <c r="AW259" s="14" t="s">
        <v>35</v>
      </c>
      <c r="AX259" s="14" t="s">
        <v>82</v>
      </c>
      <c r="AY259" s="239" t="s">
        <v>148</v>
      </c>
    </row>
    <row r="260" spans="1:65" s="2" customFormat="1" ht="12">
      <c r="A260" s="39"/>
      <c r="B260" s="40"/>
      <c r="C260" s="205" t="s">
        <v>322</v>
      </c>
      <c r="D260" s="205" t="s">
        <v>151</v>
      </c>
      <c r="E260" s="206" t="s">
        <v>323</v>
      </c>
      <c r="F260" s="207" t="s">
        <v>324</v>
      </c>
      <c r="G260" s="208" t="s">
        <v>159</v>
      </c>
      <c r="H260" s="209">
        <v>3.17</v>
      </c>
      <c r="I260" s="210"/>
      <c r="J260" s="211">
        <f>ROUND(I260*H260,2)</f>
        <v>0</v>
      </c>
      <c r="K260" s="207" t="s">
        <v>160</v>
      </c>
      <c r="L260" s="45"/>
      <c r="M260" s="212" t="s">
        <v>28</v>
      </c>
      <c r="N260" s="213" t="s">
        <v>45</v>
      </c>
      <c r="O260" s="85"/>
      <c r="P260" s="214">
        <f>O260*H260</f>
        <v>0</v>
      </c>
      <c r="Q260" s="214">
        <v>0</v>
      </c>
      <c r="R260" s="214">
        <f>Q260*H260</f>
        <v>0</v>
      </c>
      <c r="S260" s="214">
        <v>0.09</v>
      </c>
      <c r="T260" s="215">
        <f>S260*H260</f>
        <v>0.2853</v>
      </c>
      <c r="U260" s="39"/>
      <c r="V260" s="39"/>
      <c r="W260" s="39"/>
      <c r="X260" s="39"/>
      <c r="Y260" s="39"/>
      <c r="Z260" s="39"/>
      <c r="AA260" s="39"/>
      <c r="AB260" s="39"/>
      <c r="AC260" s="39"/>
      <c r="AD260" s="39"/>
      <c r="AE260" s="39"/>
      <c r="AR260" s="216" t="s">
        <v>155</v>
      </c>
      <c r="AT260" s="216" t="s">
        <v>151</v>
      </c>
      <c r="AU260" s="216" t="s">
        <v>84</v>
      </c>
      <c r="AY260" s="18" t="s">
        <v>148</v>
      </c>
      <c r="BE260" s="217">
        <f>IF(N260="základní",J260,0)</f>
        <v>0</v>
      </c>
      <c r="BF260" s="217">
        <f>IF(N260="snížená",J260,0)</f>
        <v>0</v>
      </c>
      <c r="BG260" s="217">
        <f>IF(N260="zákl. přenesená",J260,0)</f>
        <v>0</v>
      </c>
      <c r="BH260" s="217">
        <f>IF(N260="sníž. přenesená",J260,0)</f>
        <v>0</v>
      </c>
      <c r="BI260" s="217">
        <f>IF(N260="nulová",J260,0)</f>
        <v>0</v>
      </c>
      <c r="BJ260" s="18" t="s">
        <v>82</v>
      </c>
      <c r="BK260" s="217">
        <f>ROUND(I260*H260,2)</f>
        <v>0</v>
      </c>
      <c r="BL260" s="18" t="s">
        <v>155</v>
      </c>
      <c r="BM260" s="216" t="s">
        <v>325</v>
      </c>
    </row>
    <row r="261" spans="1:51" s="13" customFormat="1" ht="12">
      <c r="A261" s="13"/>
      <c r="B261" s="218"/>
      <c r="C261" s="219"/>
      <c r="D261" s="220" t="s">
        <v>162</v>
      </c>
      <c r="E261" s="221" t="s">
        <v>28</v>
      </c>
      <c r="F261" s="222" t="s">
        <v>326</v>
      </c>
      <c r="G261" s="219"/>
      <c r="H261" s="221" t="s">
        <v>28</v>
      </c>
      <c r="I261" s="223"/>
      <c r="J261" s="219"/>
      <c r="K261" s="219"/>
      <c r="L261" s="224"/>
      <c r="M261" s="225"/>
      <c r="N261" s="226"/>
      <c r="O261" s="226"/>
      <c r="P261" s="226"/>
      <c r="Q261" s="226"/>
      <c r="R261" s="226"/>
      <c r="S261" s="226"/>
      <c r="T261" s="227"/>
      <c r="U261" s="13"/>
      <c r="V261" s="13"/>
      <c r="W261" s="13"/>
      <c r="X261" s="13"/>
      <c r="Y261" s="13"/>
      <c r="Z261" s="13"/>
      <c r="AA261" s="13"/>
      <c r="AB261" s="13"/>
      <c r="AC261" s="13"/>
      <c r="AD261" s="13"/>
      <c r="AE261" s="13"/>
      <c r="AT261" s="228" t="s">
        <v>162</v>
      </c>
      <c r="AU261" s="228" t="s">
        <v>84</v>
      </c>
      <c r="AV261" s="13" t="s">
        <v>82</v>
      </c>
      <c r="AW261" s="13" t="s">
        <v>35</v>
      </c>
      <c r="AX261" s="13" t="s">
        <v>74</v>
      </c>
      <c r="AY261" s="228" t="s">
        <v>148</v>
      </c>
    </row>
    <row r="262" spans="1:51" s="13" customFormat="1" ht="12">
      <c r="A262" s="13"/>
      <c r="B262" s="218"/>
      <c r="C262" s="219"/>
      <c r="D262" s="220" t="s">
        <v>162</v>
      </c>
      <c r="E262" s="221" t="s">
        <v>28</v>
      </c>
      <c r="F262" s="222" t="s">
        <v>176</v>
      </c>
      <c r="G262" s="219"/>
      <c r="H262" s="221" t="s">
        <v>28</v>
      </c>
      <c r="I262" s="223"/>
      <c r="J262" s="219"/>
      <c r="K262" s="219"/>
      <c r="L262" s="224"/>
      <c r="M262" s="225"/>
      <c r="N262" s="226"/>
      <c r="O262" s="226"/>
      <c r="P262" s="226"/>
      <c r="Q262" s="226"/>
      <c r="R262" s="226"/>
      <c r="S262" s="226"/>
      <c r="T262" s="227"/>
      <c r="U262" s="13"/>
      <c r="V262" s="13"/>
      <c r="W262" s="13"/>
      <c r="X262" s="13"/>
      <c r="Y262" s="13"/>
      <c r="Z262" s="13"/>
      <c r="AA262" s="13"/>
      <c r="AB262" s="13"/>
      <c r="AC262" s="13"/>
      <c r="AD262" s="13"/>
      <c r="AE262" s="13"/>
      <c r="AT262" s="228" t="s">
        <v>162</v>
      </c>
      <c r="AU262" s="228" t="s">
        <v>84</v>
      </c>
      <c r="AV262" s="13" t="s">
        <v>82</v>
      </c>
      <c r="AW262" s="13" t="s">
        <v>35</v>
      </c>
      <c r="AX262" s="13" t="s">
        <v>74</v>
      </c>
      <c r="AY262" s="228" t="s">
        <v>148</v>
      </c>
    </row>
    <row r="263" spans="1:51" s="13" customFormat="1" ht="12">
      <c r="A263" s="13"/>
      <c r="B263" s="218"/>
      <c r="C263" s="219"/>
      <c r="D263" s="220" t="s">
        <v>162</v>
      </c>
      <c r="E263" s="221" t="s">
        <v>28</v>
      </c>
      <c r="F263" s="222" t="s">
        <v>255</v>
      </c>
      <c r="G263" s="219"/>
      <c r="H263" s="221" t="s">
        <v>28</v>
      </c>
      <c r="I263" s="223"/>
      <c r="J263" s="219"/>
      <c r="K263" s="219"/>
      <c r="L263" s="224"/>
      <c r="M263" s="225"/>
      <c r="N263" s="226"/>
      <c r="O263" s="226"/>
      <c r="P263" s="226"/>
      <c r="Q263" s="226"/>
      <c r="R263" s="226"/>
      <c r="S263" s="226"/>
      <c r="T263" s="227"/>
      <c r="U263" s="13"/>
      <c r="V263" s="13"/>
      <c r="W263" s="13"/>
      <c r="X263" s="13"/>
      <c r="Y263" s="13"/>
      <c r="Z263" s="13"/>
      <c r="AA263" s="13"/>
      <c r="AB263" s="13"/>
      <c r="AC263" s="13"/>
      <c r="AD263" s="13"/>
      <c r="AE263" s="13"/>
      <c r="AT263" s="228" t="s">
        <v>162</v>
      </c>
      <c r="AU263" s="228" t="s">
        <v>84</v>
      </c>
      <c r="AV263" s="13" t="s">
        <v>82</v>
      </c>
      <c r="AW263" s="13" t="s">
        <v>35</v>
      </c>
      <c r="AX263" s="13" t="s">
        <v>74</v>
      </c>
      <c r="AY263" s="228" t="s">
        <v>148</v>
      </c>
    </row>
    <row r="264" spans="1:51" s="14" customFormat="1" ht="12">
      <c r="A264" s="14"/>
      <c r="B264" s="229"/>
      <c r="C264" s="230"/>
      <c r="D264" s="220" t="s">
        <v>162</v>
      </c>
      <c r="E264" s="231" t="s">
        <v>28</v>
      </c>
      <c r="F264" s="232" t="s">
        <v>256</v>
      </c>
      <c r="G264" s="230"/>
      <c r="H264" s="233">
        <v>3.17</v>
      </c>
      <c r="I264" s="234"/>
      <c r="J264" s="230"/>
      <c r="K264" s="230"/>
      <c r="L264" s="235"/>
      <c r="M264" s="236"/>
      <c r="N264" s="237"/>
      <c r="O264" s="237"/>
      <c r="P264" s="237"/>
      <c r="Q264" s="237"/>
      <c r="R264" s="237"/>
      <c r="S264" s="237"/>
      <c r="T264" s="238"/>
      <c r="U264" s="14"/>
      <c r="V264" s="14"/>
      <c r="W264" s="14"/>
      <c r="X264" s="14"/>
      <c r="Y264" s="14"/>
      <c r="Z264" s="14"/>
      <c r="AA264" s="14"/>
      <c r="AB264" s="14"/>
      <c r="AC264" s="14"/>
      <c r="AD264" s="14"/>
      <c r="AE264" s="14"/>
      <c r="AT264" s="239" t="s">
        <v>162</v>
      </c>
      <c r="AU264" s="239" t="s">
        <v>84</v>
      </c>
      <c r="AV264" s="14" t="s">
        <v>84</v>
      </c>
      <c r="AW264" s="14" t="s">
        <v>35</v>
      </c>
      <c r="AX264" s="14" t="s">
        <v>82</v>
      </c>
      <c r="AY264" s="239" t="s">
        <v>148</v>
      </c>
    </row>
    <row r="265" spans="1:65" s="2" customFormat="1" ht="12">
      <c r="A265" s="39"/>
      <c r="B265" s="40"/>
      <c r="C265" s="205" t="s">
        <v>327</v>
      </c>
      <c r="D265" s="205" t="s">
        <v>151</v>
      </c>
      <c r="E265" s="206" t="s">
        <v>328</v>
      </c>
      <c r="F265" s="207" t="s">
        <v>329</v>
      </c>
      <c r="G265" s="208" t="s">
        <v>159</v>
      </c>
      <c r="H265" s="209">
        <v>19.6</v>
      </c>
      <c r="I265" s="210"/>
      <c r="J265" s="211">
        <f>ROUND(I265*H265,2)</f>
        <v>0</v>
      </c>
      <c r="K265" s="207" t="s">
        <v>160</v>
      </c>
      <c r="L265" s="45"/>
      <c r="M265" s="212" t="s">
        <v>28</v>
      </c>
      <c r="N265" s="213" t="s">
        <v>45</v>
      </c>
      <c r="O265" s="85"/>
      <c r="P265" s="214">
        <f>O265*H265</f>
        <v>0</v>
      </c>
      <c r="Q265" s="214">
        <v>0</v>
      </c>
      <c r="R265" s="214">
        <f>Q265*H265</f>
        <v>0</v>
      </c>
      <c r="S265" s="214">
        <v>0.076</v>
      </c>
      <c r="T265" s="215">
        <f>S265*H265</f>
        <v>1.4896</v>
      </c>
      <c r="U265" s="39"/>
      <c r="V265" s="39"/>
      <c r="W265" s="39"/>
      <c r="X265" s="39"/>
      <c r="Y265" s="39"/>
      <c r="Z265" s="39"/>
      <c r="AA265" s="39"/>
      <c r="AB265" s="39"/>
      <c r="AC265" s="39"/>
      <c r="AD265" s="39"/>
      <c r="AE265" s="39"/>
      <c r="AR265" s="216" t="s">
        <v>155</v>
      </c>
      <c r="AT265" s="216" t="s">
        <v>151</v>
      </c>
      <c r="AU265" s="216" t="s">
        <v>84</v>
      </c>
      <c r="AY265" s="18" t="s">
        <v>148</v>
      </c>
      <c r="BE265" s="217">
        <f>IF(N265="základní",J265,0)</f>
        <v>0</v>
      </c>
      <c r="BF265" s="217">
        <f>IF(N265="snížená",J265,0)</f>
        <v>0</v>
      </c>
      <c r="BG265" s="217">
        <f>IF(N265="zákl. přenesená",J265,0)</f>
        <v>0</v>
      </c>
      <c r="BH265" s="217">
        <f>IF(N265="sníž. přenesená",J265,0)</f>
        <v>0</v>
      </c>
      <c r="BI265" s="217">
        <f>IF(N265="nulová",J265,0)</f>
        <v>0</v>
      </c>
      <c r="BJ265" s="18" t="s">
        <v>82</v>
      </c>
      <c r="BK265" s="217">
        <f>ROUND(I265*H265,2)</f>
        <v>0</v>
      </c>
      <c r="BL265" s="18" t="s">
        <v>155</v>
      </c>
      <c r="BM265" s="216" t="s">
        <v>330</v>
      </c>
    </row>
    <row r="266" spans="1:51" s="13" customFormat="1" ht="12">
      <c r="A266" s="13"/>
      <c r="B266" s="218"/>
      <c r="C266" s="219"/>
      <c r="D266" s="220" t="s">
        <v>162</v>
      </c>
      <c r="E266" s="221" t="s">
        <v>28</v>
      </c>
      <c r="F266" s="222" t="s">
        <v>176</v>
      </c>
      <c r="G266" s="219"/>
      <c r="H266" s="221" t="s">
        <v>28</v>
      </c>
      <c r="I266" s="223"/>
      <c r="J266" s="219"/>
      <c r="K266" s="219"/>
      <c r="L266" s="224"/>
      <c r="M266" s="225"/>
      <c r="N266" s="226"/>
      <c r="O266" s="226"/>
      <c r="P266" s="226"/>
      <c r="Q266" s="226"/>
      <c r="R266" s="226"/>
      <c r="S266" s="226"/>
      <c r="T266" s="227"/>
      <c r="U266" s="13"/>
      <c r="V266" s="13"/>
      <c r="W266" s="13"/>
      <c r="X266" s="13"/>
      <c r="Y266" s="13"/>
      <c r="Z266" s="13"/>
      <c r="AA266" s="13"/>
      <c r="AB266" s="13"/>
      <c r="AC266" s="13"/>
      <c r="AD266" s="13"/>
      <c r="AE266" s="13"/>
      <c r="AT266" s="228" t="s">
        <v>162</v>
      </c>
      <c r="AU266" s="228" t="s">
        <v>84</v>
      </c>
      <c r="AV266" s="13" t="s">
        <v>82</v>
      </c>
      <c r="AW266" s="13" t="s">
        <v>35</v>
      </c>
      <c r="AX266" s="13" t="s">
        <v>74</v>
      </c>
      <c r="AY266" s="228" t="s">
        <v>148</v>
      </c>
    </row>
    <row r="267" spans="1:51" s="14" customFormat="1" ht="12">
      <c r="A267" s="14"/>
      <c r="B267" s="229"/>
      <c r="C267" s="230"/>
      <c r="D267" s="220" t="s">
        <v>162</v>
      </c>
      <c r="E267" s="231" t="s">
        <v>28</v>
      </c>
      <c r="F267" s="232" t="s">
        <v>331</v>
      </c>
      <c r="G267" s="230"/>
      <c r="H267" s="233">
        <v>10.8</v>
      </c>
      <c r="I267" s="234"/>
      <c r="J267" s="230"/>
      <c r="K267" s="230"/>
      <c r="L267" s="235"/>
      <c r="M267" s="236"/>
      <c r="N267" s="237"/>
      <c r="O267" s="237"/>
      <c r="P267" s="237"/>
      <c r="Q267" s="237"/>
      <c r="R267" s="237"/>
      <c r="S267" s="237"/>
      <c r="T267" s="238"/>
      <c r="U267" s="14"/>
      <c r="V267" s="14"/>
      <c r="W267" s="14"/>
      <c r="X267" s="14"/>
      <c r="Y267" s="14"/>
      <c r="Z267" s="14"/>
      <c r="AA267" s="14"/>
      <c r="AB267" s="14"/>
      <c r="AC267" s="14"/>
      <c r="AD267" s="14"/>
      <c r="AE267" s="14"/>
      <c r="AT267" s="239" t="s">
        <v>162</v>
      </c>
      <c r="AU267" s="239" t="s">
        <v>84</v>
      </c>
      <c r="AV267" s="14" t="s">
        <v>84</v>
      </c>
      <c r="AW267" s="14" t="s">
        <v>35</v>
      </c>
      <c r="AX267" s="14" t="s">
        <v>74</v>
      </c>
      <c r="AY267" s="239" t="s">
        <v>148</v>
      </c>
    </row>
    <row r="268" spans="1:51" s="13" customFormat="1" ht="12">
      <c r="A268" s="13"/>
      <c r="B268" s="218"/>
      <c r="C268" s="219"/>
      <c r="D268" s="220" t="s">
        <v>162</v>
      </c>
      <c r="E268" s="221" t="s">
        <v>28</v>
      </c>
      <c r="F268" s="222" t="s">
        <v>232</v>
      </c>
      <c r="G268" s="219"/>
      <c r="H268" s="221" t="s">
        <v>28</v>
      </c>
      <c r="I268" s="223"/>
      <c r="J268" s="219"/>
      <c r="K268" s="219"/>
      <c r="L268" s="224"/>
      <c r="M268" s="225"/>
      <c r="N268" s="226"/>
      <c r="O268" s="226"/>
      <c r="P268" s="226"/>
      <c r="Q268" s="226"/>
      <c r="R268" s="226"/>
      <c r="S268" s="226"/>
      <c r="T268" s="227"/>
      <c r="U268" s="13"/>
      <c r="V268" s="13"/>
      <c r="W268" s="13"/>
      <c r="X268" s="13"/>
      <c r="Y268" s="13"/>
      <c r="Z268" s="13"/>
      <c r="AA268" s="13"/>
      <c r="AB268" s="13"/>
      <c r="AC268" s="13"/>
      <c r="AD268" s="13"/>
      <c r="AE268" s="13"/>
      <c r="AT268" s="228" t="s">
        <v>162</v>
      </c>
      <c r="AU268" s="228" t="s">
        <v>84</v>
      </c>
      <c r="AV268" s="13" t="s">
        <v>82</v>
      </c>
      <c r="AW268" s="13" t="s">
        <v>35</v>
      </c>
      <c r="AX268" s="13" t="s">
        <v>74</v>
      </c>
      <c r="AY268" s="228" t="s">
        <v>148</v>
      </c>
    </row>
    <row r="269" spans="1:51" s="14" customFormat="1" ht="12">
      <c r="A269" s="14"/>
      <c r="B269" s="229"/>
      <c r="C269" s="230"/>
      <c r="D269" s="220" t="s">
        <v>162</v>
      </c>
      <c r="E269" s="231" t="s">
        <v>28</v>
      </c>
      <c r="F269" s="232" t="s">
        <v>332</v>
      </c>
      <c r="G269" s="230"/>
      <c r="H269" s="233">
        <v>1.8</v>
      </c>
      <c r="I269" s="234"/>
      <c r="J269" s="230"/>
      <c r="K269" s="230"/>
      <c r="L269" s="235"/>
      <c r="M269" s="236"/>
      <c r="N269" s="237"/>
      <c r="O269" s="237"/>
      <c r="P269" s="237"/>
      <c r="Q269" s="237"/>
      <c r="R269" s="237"/>
      <c r="S269" s="237"/>
      <c r="T269" s="238"/>
      <c r="U269" s="14"/>
      <c r="V269" s="14"/>
      <c r="W269" s="14"/>
      <c r="X269" s="14"/>
      <c r="Y269" s="14"/>
      <c r="Z269" s="14"/>
      <c r="AA269" s="14"/>
      <c r="AB269" s="14"/>
      <c r="AC269" s="14"/>
      <c r="AD269" s="14"/>
      <c r="AE269" s="14"/>
      <c r="AT269" s="239" t="s">
        <v>162</v>
      </c>
      <c r="AU269" s="239" t="s">
        <v>84</v>
      </c>
      <c r="AV269" s="14" t="s">
        <v>84</v>
      </c>
      <c r="AW269" s="14" t="s">
        <v>35</v>
      </c>
      <c r="AX269" s="14" t="s">
        <v>74</v>
      </c>
      <c r="AY269" s="239" t="s">
        <v>148</v>
      </c>
    </row>
    <row r="270" spans="1:51" s="13" customFormat="1" ht="12">
      <c r="A270" s="13"/>
      <c r="B270" s="218"/>
      <c r="C270" s="219"/>
      <c r="D270" s="220" t="s">
        <v>162</v>
      </c>
      <c r="E270" s="221" t="s">
        <v>28</v>
      </c>
      <c r="F270" s="222" t="s">
        <v>236</v>
      </c>
      <c r="G270" s="219"/>
      <c r="H270" s="221" t="s">
        <v>28</v>
      </c>
      <c r="I270" s="223"/>
      <c r="J270" s="219"/>
      <c r="K270" s="219"/>
      <c r="L270" s="224"/>
      <c r="M270" s="225"/>
      <c r="N270" s="226"/>
      <c r="O270" s="226"/>
      <c r="P270" s="226"/>
      <c r="Q270" s="226"/>
      <c r="R270" s="226"/>
      <c r="S270" s="226"/>
      <c r="T270" s="227"/>
      <c r="U270" s="13"/>
      <c r="V270" s="13"/>
      <c r="W270" s="13"/>
      <c r="X270" s="13"/>
      <c r="Y270" s="13"/>
      <c r="Z270" s="13"/>
      <c r="AA270" s="13"/>
      <c r="AB270" s="13"/>
      <c r="AC270" s="13"/>
      <c r="AD270" s="13"/>
      <c r="AE270" s="13"/>
      <c r="AT270" s="228" t="s">
        <v>162</v>
      </c>
      <c r="AU270" s="228" t="s">
        <v>84</v>
      </c>
      <c r="AV270" s="13" t="s">
        <v>82</v>
      </c>
      <c r="AW270" s="13" t="s">
        <v>35</v>
      </c>
      <c r="AX270" s="13" t="s">
        <v>74</v>
      </c>
      <c r="AY270" s="228" t="s">
        <v>148</v>
      </c>
    </row>
    <row r="271" spans="1:51" s="14" customFormat="1" ht="12">
      <c r="A271" s="14"/>
      <c r="B271" s="229"/>
      <c r="C271" s="230"/>
      <c r="D271" s="220" t="s">
        <v>162</v>
      </c>
      <c r="E271" s="231" t="s">
        <v>28</v>
      </c>
      <c r="F271" s="232" t="s">
        <v>332</v>
      </c>
      <c r="G271" s="230"/>
      <c r="H271" s="233">
        <v>1.8</v>
      </c>
      <c r="I271" s="234"/>
      <c r="J271" s="230"/>
      <c r="K271" s="230"/>
      <c r="L271" s="235"/>
      <c r="M271" s="236"/>
      <c r="N271" s="237"/>
      <c r="O271" s="237"/>
      <c r="P271" s="237"/>
      <c r="Q271" s="237"/>
      <c r="R271" s="237"/>
      <c r="S271" s="237"/>
      <c r="T271" s="238"/>
      <c r="U271" s="14"/>
      <c r="V271" s="14"/>
      <c r="W271" s="14"/>
      <c r="X271" s="14"/>
      <c r="Y271" s="14"/>
      <c r="Z271" s="14"/>
      <c r="AA271" s="14"/>
      <c r="AB271" s="14"/>
      <c r="AC271" s="14"/>
      <c r="AD271" s="14"/>
      <c r="AE271" s="14"/>
      <c r="AT271" s="239" t="s">
        <v>162</v>
      </c>
      <c r="AU271" s="239" t="s">
        <v>84</v>
      </c>
      <c r="AV271" s="14" t="s">
        <v>84</v>
      </c>
      <c r="AW271" s="14" t="s">
        <v>35</v>
      </c>
      <c r="AX271" s="14" t="s">
        <v>74</v>
      </c>
      <c r="AY271" s="239" t="s">
        <v>148</v>
      </c>
    </row>
    <row r="272" spans="1:51" s="13" customFormat="1" ht="12">
      <c r="A272" s="13"/>
      <c r="B272" s="218"/>
      <c r="C272" s="219"/>
      <c r="D272" s="220" t="s">
        <v>162</v>
      </c>
      <c r="E272" s="221" t="s">
        <v>28</v>
      </c>
      <c r="F272" s="222" t="s">
        <v>170</v>
      </c>
      <c r="G272" s="219"/>
      <c r="H272" s="221" t="s">
        <v>28</v>
      </c>
      <c r="I272" s="223"/>
      <c r="J272" s="219"/>
      <c r="K272" s="219"/>
      <c r="L272" s="224"/>
      <c r="M272" s="225"/>
      <c r="N272" s="226"/>
      <c r="O272" s="226"/>
      <c r="P272" s="226"/>
      <c r="Q272" s="226"/>
      <c r="R272" s="226"/>
      <c r="S272" s="226"/>
      <c r="T272" s="227"/>
      <c r="U272" s="13"/>
      <c r="V272" s="13"/>
      <c r="W272" s="13"/>
      <c r="X272" s="13"/>
      <c r="Y272" s="13"/>
      <c r="Z272" s="13"/>
      <c r="AA272" s="13"/>
      <c r="AB272" s="13"/>
      <c r="AC272" s="13"/>
      <c r="AD272" s="13"/>
      <c r="AE272" s="13"/>
      <c r="AT272" s="228" t="s">
        <v>162</v>
      </c>
      <c r="AU272" s="228" t="s">
        <v>84</v>
      </c>
      <c r="AV272" s="13" t="s">
        <v>82</v>
      </c>
      <c r="AW272" s="13" t="s">
        <v>35</v>
      </c>
      <c r="AX272" s="13" t="s">
        <v>74</v>
      </c>
      <c r="AY272" s="228" t="s">
        <v>148</v>
      </c>
    </row>
    <row r="273" spans="1:51" s="14" customFormat="1" ht="12">
      <c r="A273" s="14"/>
      <c r="B273" s="229"/>
      <c r="C273" s="230"/>
      <c r="D273" s="220" t="s">
        <v>162</v>
      </c>
      <c r="E273" s="231" t="s">
        <v>28</v>
      </c>
      <c r="F273" s="232" t="s">
        <v>333</v>
      </c>
      <c r="G273" s="230"/>
      <c r="H273" s="233">
        <v>3.6</v>
      </c>
      <c r="I273" s="234"/>
      <c r="J273" s="230"/>
      <c r="K273" s="230"/>
      <c r="L273" s="235"/>
      <c r="M273" s="236"/>
      <c r="N273" s="237"/>
      <c r="O273" s="237"/>
      <c r="P273" s="237"/>
      <c r="Q273" s="237"/>
      <c r="R273" s="237"/>
      <c r="S273" s="237"/>
      <c r="T273" s="238"/>
      <c r="U273" s="14"/>
      <c r="V273" s="14"/>
      <c r="W273" s="14"/>
      <c r="X273" s="14"/>
      <c r="Y273" s="14"/>
      <c r="Z273" s="14"/>
      <c r="AA273" s="14"/>
      <c r="AB273" s="14"/>
      <c r="AC273" s="14"/>
      <c r="AD273" s="14"/>
      <c r="AE273" s="14"/>
      <c r="AT273" s="239" t="s">
        <v>162</v>
      </c>
      <c r="AU273" s="239" t="s">
        <v>84</v>
      </c>
      <c r="AV273" s="14" t="s">
        <v>84</v>
      </c>
      <c r="AW273" s="14" t="s">
        <v>35</v>
      </c>
      <c r="AX273" s="14" t="s">
        <v>74</v>
      </c>
      <c r="AY273" s="239" t="s">
        <v>148</v>
      </c>
    </row>
    <row r="274" spans="1:51" s="13" customFormat="1" ht="12">
      <c r="A274" s="13"/>
      <c r="B274" s="218"/>
      <c r="C274" s="219"/>
      <c r="D274" s="220" t="s">
        <v>162</v>
      </c>
      <c r="E274" s="221" t="s">
        <v>28</v>
      </c>
      <c r="F274" s="222" t="s">
        <v>186</v>
      </c>
      <c r="G274" s="219"/>
      <c r="H274" s="221" t="s">
        <v>28</v>
      </c>
      <c r="I274" s="223"/>
      <c r="J274" s="219"/>
      <c r="K274" s="219"/>
      <c r="L274" s="224"/>
      <c r="M274" s="225"/>
      <c r="N274" s="226"/>
      <c r="O274" s="226"/>
      <c r="P274" s="226"/>
      <c r="Q274" s="226"/>
      <c r="R274" s="226"/>
      <c r="S274" s="226"/>
      <c r="T274" s="227"/>
      <c r="U274" s="13"/>
      <c r="V274" s="13"/>
      <c r="W274" s="13"/>
      <c r="X274" s="13"/>
      <c r="Y274" s="13"/>
      <c r="Z274" s="13"/>
      <c r="AA274" s="13"/>
      <c r="AB274" s="13"/>
      <c r="AC274" s="13"/>
      <c r="AD274" s="13"/>
      <c r="AE274" s="13"/>
      <c r="AT274" s="228" t="s">
        <v>162</v>
      </c>
      <c r="AU274" s="228" t="s">
        <v>84</v>
      </c>
      <c r="AV274" s="13" t="s">
        <v>82</v>
      </c>
      <c r="AW274" s="13" t="s">
        <v>35</v>
      </c>
      <c r="AX274" s="13" t="s">
        <v>74</v>
      </c>
      <c r="AY274" s="228" t="s">
        <v>148</v>
      </c>
    </row>
    <row r="275" spans="1:51" s="14" customFormat="1" ht="12">
      <c r="A275" s="14"/>
      <c r="B275" s="229"/>
      <c r="C275" s="230"/>
      <c r="D275" s="220" t="s">
        <v>162</v>
      </c>
      <c r="E275" s="231" t="s">
        <v>28</v>
      </c>
      <c r="F275" s="232" t="s">
        <v>334</v>
      </c>
      <c r="G275" s="230"/>
      <c r="H275" s="233">
        <v>1.6</v>
      </c>
      <c r="I275" s="234"/>
      <c r="J275" s="230"/>
      <c r="K275" s="230"/>
      <c r="L275" s="235"/>
      <c r="M275" s="236"/>
      <c r="N275" s="237"/>
      <c r="O275" s="237"/>
      <c r="P275" s="237"/>
      <c r="Q275" s="237"/>
      <c r="R275" s="237"/>
      <c r="S275" s="237"/>
      <c r="T275" s="238"/>
      <c r="U275" s="14"/>
      <c r="V275" s="14"/>
      <c r="W275" s="14"/>
      <c r="X275" s="14"/>
      <c r="Y275" s="14"/>
      <c r="Z275" s="14"/>
      <c r="AA275" s="14"/>
      <c r="AB275" s="14"/>
      <c r="AC275" s="14"/>
      <c r="AD275" s="14"/>
      <c r="AE275" s="14"/>
      <c r="AT275" s="239" t="s">
        <v>162</v>
      </c>
      <c r="AU275" s="239" t="s">
        <v>84</v>
      </c>
      <c r="AV275" s="14" t="s">
        <v>84</v>
      </c>
      <c r="AW275" s="14" t="s">
        <v>35</v>
      </c>
      <c r="AX275" s="14" t="s">
        <v>74</v>
      </c>
      <c r="AY275" s="239" t="s">
        <v>148</v>
      </c>
    </row>
    <row r="276" spans="1:51" s="15" customFormat="1" ht="12">
      <c r="A276" s="15"/>
      <c r="B276" s="240"/>
      <c r="C276" s="241"/>
      <c r="D276" s="220" t="s">
        <v>162</v>
      </c>
      <c r="E276" s="242" t="s">
        <v>28</v>
      </c>
      <c r="F276" s="243" t="s">
        <v>188</v>
      </c>
      <c r="G276" s="241"/>
      <c r="H276" s="244">
        <v>19.600000000000005</v>
      </c>
      <c r="I276" s="245"/>
      <c r="J276" s="241"/>
      <c r="K276" s="241"/>
      <c r="L276" s="246"/>
      <c r="M276" s="247"/>
      <c r="N276" s="248"/>
      <c r="O276" s="248"/>
      <c r="P276" s="248"/>
      <c r="Q276" s="248"/>
      <c r="R276" s="248"/>
      <c r="S276" s="248"/>
      <c r="T276" s="249"/>
      <c r="U276" s="15"/>
      <c r="V276" s="15"/>
      <c r="W276" s="15"/>
      <c r="X276" s="15"/>
      <c r="Y276" s="15"/>
      <c r="Z276" s="15"/>
      <c r="AA276" s="15"/>
      <c r="AB276" s="15"/>
      <c r="AC276" s="15"/>
      <c r="AD276" s="15"/>
      <c r="AE276" s="15"/>
      <c r="AT276" s="250" t="s">
        <v>162</v>
      </c>
      <c r="AU276" s="250" t="s">
        <v>84</v>
      </c>
      <c r="AV276" s="15" t="s">
        <v>155</v>
      </c>
      <c r="AW276" s="15" t="s">
        <v>35</v>
      </c>
      <c r="AX276" s="15" t="s">
        <v>82</v>
      </c>
      <c r="AY276" s="250" t="s">
        <v>148</v>
      </c>
    </row>
    <row r="277" spans="1:65" s="2" customFormat="1" ht="12">
      <c r="A277" s="39"/>
      <c r="B277" s="40"/>
      <c r="C277" s="205" t="s">
        <v>335</v>
      </c>
      <c r="D277" s="205" t="s">
        <v>151</v>
      </c>
      <c r="E277" s="206" t="s">
        <v>336</v>
      </c>
      <c r="F277" s="207" t="s">
        <v>337</v>
      </c>
      <c r="G277" s="208" t="s">
        <v>159</v>
      </c>
      <c r="H277" s="209">
        <v>5.8</v>
      </c>
      <c r="I277" s="210"/>
      <c r="J277" s="211">
        <f>ROUND(I277*H277,2)</f>
        <v>0</v>
      </c>
      <c r="K277" s="207" t="s">
        <v>160</v>
      </c>
      <c r="L277" s="45"/>
      <c r="M277" s="212" t="s">
        <v>28</v>
      </c>
      <c r="N277" s="213" t="s">
        <v>45</v>
      </c>
      <c r="O277" s="85"/>
      <c r="P277" s="214">
        <f>O277*H277</f>
        <v>0</v>
      </c>
      <c r="Q277" s="214">
        <v>0</v>
      </c>
      <c r="R277" s="214">
        <f>Q277*H277</f>
        <v>0</v>
      </c>
      <c r="S277" s="214">
        <v>0.063</v>
      </c>
      <c r="T277" s="215">
        <f>S277*H277</f>
        <v>0.3654</v>
      </c>
      <c r="U277" s="39"/>
      <c r="V277" s="39"/>
      <c r="W277" s="39"/>
      <c r="X277" s="39"/>
      <c r="Y277" s="39"/>
      <c r="Z277" s="39"/>
      <c r="AA277" s="39"/>
      <c r="AB277" s="39"/>
      <c r="AC277" s="39"/>
      <c r="AD277" s="39"/>
      <c r="AE277" s="39"/>
      <c r="AR277" s="216" t="s">
        <v>155</v>
      </c>
      <c r="AT277" s="216" t="s">
        <v>151</v>
      </c>
      <c r="AU277" s="216" t="s">
        <v>84</v>
      </c>
      <c r="AY277" s="18" t="s">
        <v>148</v>
      </c>
      <c r="BE277" s="217">
        <f>IF(N277="základní",J277,0)</f>
        <v>0</v>
      </c>
      <c r="BF277" s="217">
        <f>IF(N277="snížená",J277,0)</f>
        <v>0</v>
      </c>
      <c r="BG277" s="217">
        <f>IF(N277="zákl. přenesená",J277,0)</f>
        <v>0</v>
      </c>
      <c r="BH277" s="217">
        <f>IF(N277="sníž. přenesená",J277,0)</f>
        <v>0</v>
      </c>
      <c r="BI277" s="217">
        <f>IF(N277="nulová",J277,0)</f>
        <v>0</v>
      </c>
      <c r="BJ277" s="18" t="s">
        <v>82</v>
      </c>
      <c r="BK277" s="217">
        <f>ROUND(I277*H277,2)</f>
        <v>0</v>
      </c>
      <c r="BL277" s="18" t="s">
        <v>155</v>
      </c>
      <c r="BM277" s="216" t="s">
        <v>338</v>
      </c>
    </row>
    <row r="278" spans="1:51" s="13" customFormat="1" ht="12">
      <c r="A278" s="13"/>
      <c r="B278" s="218"/>
      <c r="C278" s="219"/>
      <c r="D278" s="220" t="s">
        <v>162</v>
      </c>
      <c r="E278" s="221" t="s">
        <v>28</v>
      </c>
      <c r="F278" s="222" t="s">
        <v>176</v>
      </c>
      <c r="G278" s="219"/>
      <c r="H278" s="221" t="s">
        <v>28</v>
      </c>
      <c r="I278" s="223"/>
      <c r="J278" s="219"/>
      <c r="K278" s="219"/>
      <c r="L278" s="224"/>
      <c r="M278" s="225"/>
      <c r="N278" s="226"/>
      <c r="O278" s="226"/>
      <c r="P278" s="226"/>
      <c r="Q278" s="226"/>
      <c r="R278" s="226"/>
      <c r="S278" s="226"/>
      <c r="T278" s="227"/>
      <c r="U278" s="13"/>
      <c r="V278" s="13"/>
      <c r="W278" s="13"/>
      <c r="X278" s="13"/>
      <c r="Y278" s="13"/>
      <c r="Z278" s="13"/>
      <c r="AA278" s="13"/>
      <c r="AB278" s="13"/>
      <c r="AC278" s="13"/>
      <c r="AD278" s="13"/>
      <c r="AE278" s="13"/>
      <c r="AT278" s="228" t="s">
        <v>162</v>
      </c>
      <c r="AU278" s="228" t="s">
        <v>84</v>
      </c>
      <c r="AV278" s="13" t="s">
        <v>82</v>
      </c>
      <c r="AW278" s="13" t="s">
        <v>35</v>
      </c>
      <c r="AX278" s="13" t="s">
        <v>74</v>
      </c>
      <c r="AY278" s="228" t="s">
        <v>148</v>
      </c>
    </row>
    <row r="279" spans="1:51" s="14" customFormat="1" ht="12">
      <c r="A279" s="14"/>
      <c r="B279" s="229"/>
      <c r="C279" s="230"/>
      <c r="D279" s="220" t="s">
        <v>162</v>
      </c>
      <c r="E279" s="231" t="s">
        <v>28</v>
      </c>
      <c r="F279" s="232" t="s">
        <v>339</v>
      </c>
      <c r="G279" s="230"/>
      <c r="H279" s="233">
        <v>5.8</v>
      </c>
      <c r="I279" s="234"/>
      <c r="J279" s="230"/>
      <c r="K279" s="230"/>
      <c r="L279" s="235"/>
      <c r="M279" s="236"/>
      <c r="N279" s="237"/>
      <c r="O279" s="237"/>
      <c r="P279" s="237"/>
      <c r="Q279" s="237"/>
      <c r="R279" s="237"/>
      <c r="S279" s="237"/>
      <c r="T279" s="238"/>
      <c r="U279" s="14"/>
      <c r="V279" s="14"/>
      <c r="W279" s="14"/>
      <c r="X279" s="14"/>
      <c r="Y279" s="14"/>
      <c r="Z279" s="14"/>
      <c r="AA279" s="14"/>
      <c r="AB279" s="14"/>
      <c r="AC279" s="14"/>
      <c r="AD279" s="14"/>
      <c r="AE279" s="14"/>
      <c r="AT279" s="239" t="s">
        <v>162</v>
      </c>
      <c r="AU279" s="239" t="s">
        <v>84</v>
      </c>
      <c r="AV279" s="14" t="s">
        <v>84</v>
      </c>
      <c r="AW279" s="14" t="s">
        <v>35</v>
      </c>
      <c r="AX279" s="14" t="s">
        <v>82</v>
      </c>
      <c r="AY279" s="239" t="s">
        <v>148</v>
      </c>
    </row>
    <row r="280" spans="1:65" s="2" customFormat="1" ht="16.5" customHeight="1">
      <c r="A280" s="39"/>
      <c r="B280" s="40"/>
      <c r="C280" s="205" t="s">
        <v>340</v>
      </c>
      <c r="D280" s="205" t="s">
        <v>151</v>
      </c>
      <c r="E280" s="206" t="s">
        <v>341</v>
      </c>
      <c r="F280" s="207" t="s">
        <v>342</v>
      </c>
      <c r="G280" s="208" t="s">
        <v>159</v>
      </c>
      <c r="H280" s="209">
        <v>5.1</v>
      </c>
      <c r="I280" s="210"/>
      <c r="J280" s="211">
        <f>ROUND(I280*H280,2)</f>
        <v>0</v>
      </c>
      <c r="K280" s="207" t="s">
        <v>160</v>
      </c>
      <c r="L280" s="45"/>
      <c r="M280" s="212" t="s">
        <v>28</v>
      </c>
      <c r="N280" s="213" t="s">
        <v>45</v>
      </c>
      <c r="O280" s="85"/>
      <c r="P280" s="214">
        <f>O280*H280</f>
        <v>0</v>
      </c>
      <c r="Q280" s="214">
        <v>0</v>
      </c>
      <c r="R280" s="214">
        <f>Q280*H280</f>
        <v>0</v>
      </c>
      <c r="S280" s="214">
        <v>0.062</v>
      </c>
      <c r="T280" s="215">
        <f>S280*H280</f>
        <v>0.3162</v>
      </c>
      <c r="U280" s="39"/>
      <c r="V280" s="39"/>
      <c r="W280" s="39"/>
      <c r="X280" s="39"/>
      <c r="Y280" s="39"/>
      <c r="Z280" s="39"/>
      <c r="AA280" s="39"/>
      <c r="AB280" s="39"/>
      <c r="AC280" s="39"/>
      <c r="AD280" s="39"/>
      <c r="AE280" s="39"/>
      <c r="AR280" s="216" t="s">
        <v>155</v>
      </c>
      <c r="AT280" s="216" t="s">
        <v>151</v>
      </c>
      <c r="AU280" s="216" t="s">
        <v>84</v>
      </c>
      <c r="AY280" s="18" t="s">
        <v>148</v>
      </c>
      <c r="BE280" s="217">
        <f>IF(N280="základní",J280,0)</f>
        <v>0</v>
      </c>
      <c r="BF280" s="217">
        <f>IF(N280="snížená",J280,0)</f>
        <v>0</v>
      </c>
      <c r="BG280" s="217">
        <f>IF(N280="zákl. přenesená",J280,0)</f>
        <v>0</v>
      </c>
      <c r="BH280" s="217">
        <f>IF(N280="sníž. přenesená",J280,0)</f>
        <v>0</v>
      </c>
      <c r="BI280" s="217">
        <f>IF(N280="nulová",J280,0)</f>
        <v>0</v>
      </c>
      <c r="BJ280" s="18" t="s">
        <v>82</v>
      </c>
      <c r="BK280" s="217">
        <f>ROUND(I280*H280,2)</f>
        <v>0</v>
      </c>
      <c r="BL280" s="18" t="s">
        <v>155</v>
      </c>
      <c r="BM280" s="216" t="s">
        <v>343</v>
      </c>
    </row>
    <row r="281" spans="1:51" s="13" customFormat="1" ht="12">
      <c r="A281" s="13"/>
      <c r="B281" s="218"/>
      <c r="C281" s="219"/>
      <c r="D281" s="220" t="s">
        <v>162</v>
      </c>
      <c r="E281" s="221" t="s">
        <v>28</v>
      </c>
      <c r="F281" s="222" t="s">
        <v>344</v>
      </c>
      <c r="G281" s="219"/>
      <c r="H281" s="221" t="s">
        <v>28</v>
      </c>
      <c r="I281" s="223"/>
      <c r="J281" s="219"/>
      <c r="K281" s="219"/>
      <c r="L281" s="224"/>
      <c r="M281" s="225"/>
      <c r="N281" s="226"/>
      <c r="O281" s="226"/>
      <c r="P281" s="226"/>
      <c r="Q281" s="226"/>
      <c r="R281" s="226"/>
      <c r="S281" s="226"/>
      <c r="T281" s="227"/>
      <c r="U281" s="13"/>
      <c r="V281" s="13"/>
      <c r="W281" s="13"/>
      <c r="X281" s="13"/>
      <c r="Y281" s="13"/>
      <c r="Z281" s="13"/>
      <c r="AA281" s="13"/>
      <c r="AB281" s="13"/>
      <c r="AC281" s="13"/>
      <c r="AD281" s="13"/>
      <c r="AE281" s="13"/>
      <c r="AT281" s="228" t="s">
        <v>162</v>
      </c>
      <c r="AU281" s="228" t="s">
        <v>84</v>
      </c>
      <c r="AV281" s="13" t="s">
        <v>82</v>
      </c>
      <c r="AW281" s="13" t="s">
        <v>35</v>
      </c>
      <c r="AX281" s="13" t="s">
        <v>74</v>
      </c>
      <c r="AY281" s="228" t="s">
        <v>148</v>
      </c>
    </row>
    <row r="282" spans="1:51" s="14" customFormat="1" ht="12">
      <c r="A282" s="14"/>
      <c r="B282" s="229"/>
      <c r="C282" s="230"/>
      <c r="D282" s="220" t="s">
        <v>162</v>
      </c>
      <c r="E282" s="231" t="s">
        <v>28</v>
      </c>
      <c r="F282" s="232" t="s">
        <v>345</v>
      </c>
      <c r="G282" s="230"/>
      <c r="H282" s="233">
        <v>5.1</v>
      </c>
      <c r="I282" s="234"/>
      <c r="J282" s="230"/>
      <c r="K282" s="230"/>
      <c r="L282" s="235"/>
      <c r="M282" s="236"/>
      <c r="N282" s="237"/>
      <c r="O282" s="237"/>
      <c r="P282" s="237"/>
      <c r="Q282" s="237"/>
      <c r="R282" s="237"/>
      <c r="S282" s="237"/>
      <c r="T282" s="238"/>
      <c r="U282" s="14"/>
      <c r="V282" s="14"/>
      <c r="W282" s="14"/>
      <c r="X282" s="14"/>
      <c r="Y282" s="14"/>
      <c r="Z282" s="14"/>
      <c r="AA282" s="14"/>
      <c r="AB282" s="14"/>
      <c r="AC282" s="14"/>
      <c r="AD282" s="14"/>
      <c r="AE282" s="14"/>
      <c r="AT282" s="239" t="s">
        <v>162</v>
      </c>
      <c r="AU282" s="239" t="s">
        <v>84</v>
      </c>
      <c r="AV282" s="14" t="s">
        <v>84</v>
      </c>
      <c r="AW282" s="14" t="s">
        <v>35</v>
      </c>
      <c r="AX282" s="14" t="s">
        <v>82</v>
      </c>
      <c r="AY282" s="239" t="s">
        <v>148</v>
      </c>
    </row>
    <row r="283" spans="1:63" s="12" customFormat="1" ht="22.8" customHeight="1">
      <c r="A283" s="12"/>
      <c r="B283" s="189"/>
      <c r="C283" s="190"/>
      <c r="D283" s="191" t="s">
        <v>73</v>
      </c>
      <c r="E283" s="203" t="s">
        <v>346</v>
      </c>
      <c r="F283" s="203" t="s">
        <v>347</v>
      </c>
      <c r="G283" s="190"/>
      <c r="H283" s="190"/>
      <c r="I283" s="193"/>
      <c r="J283" s="204">
        <f>BK283</f>
        <v>0</v>
      </c>
      <c r="K283" s="190"/>
      <c r="L283" s="195"/>
      <c r="M283" s="196"/>
      <c r="N283" s="197"/>
      <c r="O283" s="197"/>
      <c r="P283" s="198">
        <f>SUM(P284:P312)</f>
        <v>0</v>
      </c>
      <c r="Q283" s="197"/>
      <c r="R283" s="198">
        <f>SUM(R284:R312)</f>
        <v>0.005936</v>
      </c>
      <c r="S283" s="197"/>
      <c r="T283" s="199">
        <f>SUM(T284:T312)</f>
        <v>11.691142000000001</v>
      </c>
      <c r="U283" s="12"/>
      <c r="V283" s="12"/>
      <c r="W283" s="12"/>
      <c r="X283" s="12"/>
      <c r="Y283" s="12"/>
      <c r="Z283" s="12"/>
      <c r="AA283" s="12"/>
      <c r="AB283" s="12"/>
      <c r="AC283" s="12"/>
      <c r="AD283" s="12"/>
      <c r="AE283" s="12"/>
      <c r="AR283" s="200" t="s">
        <v>82</v>
      </c>
      <c r="AT283" s="201" t="s">
        <v>73</v>
      </c>
      <c r="AU283" s="201" t="s">
        <v>82</v>
      </c>
      <c r="AY283" s="200" t="s">
        <v>148</v>
      </c>
      <c r="BK283" s="202">
        <f>SUM(BK284:BK312)</f>
        <v>0</v>
      </c>
    </row>
    <row r="284" spans="1:65" s="2" customFormat="1" ht="12">
      <c r="A284" s="39"/>
      <c r="B284" s="40"/>
      <c r="C284" s="205" t="s">
        <v>348</v>
      </c>
      <c r="D284" s="205" t="s">
        <v>151</v>
      </c>
      <c r="E284" s="206" t="s">
        <v>349</v>
      </c>
      <c r="F284" s="207" t="s">
        <v>350</v>
      </c>
      <c r="G284" s="208" t="s">
        <v>197</v>
      </c>
      <c r="H284" s="209">
        <v>3.23</v>
      </c>
      <c r="I284" s="210"/>
      <c r="J284" s="211">
        <f>ROUND(I284*H284,2)</f>
        <v>0</v>
      </c>
      <c r="K284" s="207" t="s">
        <v>160</v>
      </c>
      <c r="L284" s="45"/>
      <c r="M284" s="212" t="s">
        <v>28</v>
      </c>
      <c r="N284" s="213" t="s">
        <v>45</v>
      </c>
      <c r="O284" s="85"/>
      <c r="P284" s="214">
        <f>O284*H284</f>
        <v>0</v>
      </c>
      <c r="Q284" s="214">
        <v>0</v>
      </c>
      <c r="R284" s="214">
        <f>Q284*H284</f>
        <v>0</v>
      </c>
      <c r="S284" s="214">
        <v>0.007</v>
      </c>
      <c r="T284" s="215">
        <f>S284*H284</f>
        <v>0.02261</v>
      </c>
      <c r="U284" s="39"/>
      <c r="V284" s="39"/>
      <c r="W284" s="39"/>
      <c r="X284" s="39"/>
      <c r="Y284" s="39"/>
      <c r="Z284" s="39"/>
      <c r="AA284" s="39"/>
      <c r="AB284" s="39"/>
      <c r="AC284" s="39"/>
      <c r="AD284" s="39"/>
      <c r="AE284" s="39"/>
      <c r="AR284" s="216" t="s">
        <v>155</v>
      </c>
      <c r="AT284" s="216" t="s">
        <v>151</v>
      </c>
      <c r="AU284" s="216" t="s">
        <v>84</v>
      </c>
      <c r="AY284" s="18" t="s">
        <v>148</v>
      </c>
      <c r="BE284" s="217">
        <f>IF(N284="základní",J284,0)</f>
        <v>0</v>
      </c>
      <c r="BF284" s="217">
        <f>IF(N284="snížená",J284,0)</f>
        <v>0</v>
      </c>
      <c r="BG284" s="217">
        <f>IF(N284="zákl. přenesená",J284,0)</f>
        <v>0</v>
      </c>
      <c r="BH284" s="217">
        <f>IF(N284="sníž. přenesená",J284,0)</f>
        <v>0</v>
      </c>
      <c r="BI284" s="217">
        <f>IF(N284="nulová",J284,0)</f>
        <v>0</v>
      </c>
      <c r="BJ284" s="18" t="s">
        <v>82</v>
      </c>
      <c r="BK284" s="217">
        <f>ROUND(I284*H284,2)</f>
        <v>0</v>
      </c>
      <c r="BL284" s="18" t="s">
        <v>155</v>
      </c>
      <c r="BM284" s="216" t="s">
        <v>351</v>
      </c>
    </row>
    <row r="285" spans="1:51" s="13" customFormat="1" ht="12">
      <c r="A285" s="13"/>
      <c r="B285" s="218"/>
      <c r="C285" s="219"/>
      <c r="D285" s="220" t="s">
        <v>162</v>
      </c>
      <c r="E285" s="221" t="s">
        <v>28</v>
      </c>
      <c r="F285" s="222" t="s">
        <v>176</v>
      </c>
      <c r="G285" s="219"/>
      <c r="H285" s="221" t="s">
        <v>28</v>
      </c>
      <c r="I285" s="223"/>
      <c r="J285" s="219"/>
      <c r="K285" s="219"/>
      <c r="L285" s="224"/>
      <c r="M285" s="225"/>
      <c r="N285" s="226"/>
      <c r="O285" s="226"/>
      <c r="P285" s="226"/>
      <c r="Q285" s="226"/>
      <c r="R285" s="226"/>
      <c r="S285" s="226"/>
      <c r="T285" s="227"/>
      <c r="U285" s="13"/>
      <c r="V285" s="13"/>
      <c r="W285" s="13"/>
      <c r="X285" s="13"/>
      <c r="Y285" s="13"/>
      <c r="Z285" s="13"/>
      <c r="AA285" s="13"/>
      <c r="AB285" s="13"/>
      <c r="AC285" s="13"/>
      <c r="AD285" s="13"/>
      <c r="AE285" s="13"/>
      <c r="AT285" s="228" t="s">
        <v>162</v>
      </c>
      <c r="AU285" s="228" t="s">
        <v>84</v>
      </c>
      <c r="AV285" s="13" t="s">
        <v>82</v>
      </c>
      <c r="AW285" s="13" t="s">
        <v>35</v>
      </c>
      <c r="AX285" s="13" t="s">
        <v>74</v>
      </c>
      <c r="AY285" s="228" t="s">
        <v>148</v>
      </c>
    </row>
    <row r="286" spans="1:51" s="13" customFormat="1" ht="12">
      <c r="A286" s="13"/>
      <c r="B286" s="218"/>
      <c r="C286" s="219"/>
      <c r="D286" s="220" t="s">
        <v>162</v>
      </c>
      <c r="E286" s="221" t="s">
        <v>28</v>
      </c>
      <c r="F286" s="222" t="s">
        <v>352</v>
      </c>
      <c r="G286" s="219"/>
      <c r="H286" s="221" t="s">
        <v>28</v>
      </c>
      <c r="I286" s="223"/>
      <c r="J286" s="219"/>
      <c r="K286" s="219"/>
      <c r="L286" s="224"/>
      <c r="M286" s="225"/>
      <c r="N286" s="226"/>
      <c r="O286" s="226"/>
      <c r="P286" s="226"/>
      <c r="Q286" s="226"/>
      <c r="R286" s="226"/>
      <c r="S286" s="226"/>
      <c r="T286" s="227"/>
      <c r="U286" s="13"/>
      <c r="V286" s="13"/>
      <c r="W286" s="13"/>
      <c r="X286" s="13"/>
      <c r="Y286" s="13"/>
      <c r="Z286" s="13"/>
      <c r="AA286" s="13"/>
      <c r="AB286" s="13"/>
      <c r="AC286" s="13"/>
      <c r="AD286" s="13"/>
      <c r="AE286" s="13"/>
      <c r="AT286" s="228" t="s">
        <v>162</v>
      </c>
      <c r="AU286" s="228" t="s">
        <v>84</v>
      </c>
      <c r="AV286" s="13" t="s">
        <v>82</v>
      </c>
      <c r="AW286" s="13" t="s">
        <v>35</v>
      </c>
      <c r="AX286" s="13" t="s">
        <v>74</v>
      </c>
      <c r="AY286" s="228" t="s">
        <v>148</v>
      </c>
    </row>
    <row r="287" spans="1:51" s="14" customFormat="1" ht="12">
      <c r="A287" s="14"/>
      <c r="B287" s="229"/>
      <c r="C287" s="230"/>
      <c r="D287" s="220" t="s">
        <v>162</v>
      </c>
      <c r="E287" s="231" t="s">
        <v>28</v>
      </c>
      <c r="F287" s="232" t="s">
        <v>353</v>
      </c>
      <c r="G287" s="230"/>
      <c r="H287" s="233">
        <v>3.23</v>
      </c>
      <c r="I287" s="234"/>
      <c r="J287" s="230"/>
      <c r="K287" s="230"/>
      <c r="L287" s="235"/>
      <c r="M287" s="236"/>
      <c r="N287" s="237"/>
      <c r="O287" s="237"/>
      <c r="P287" s="237"/>
      <c r="Q287" s="237"/>
      <c r="R287" s="237"/>
      <c r="S287" s="237"/>
      <c r="T287" s="238"/>
      <c r="U287" s="14"/>
      <c r="V287" s="14"/>
      <c r="W287" s="14"/>
      <c r="X287" s="14"/>
      <c r="Y287" s="14"/>
      <c r="Z287" s="14"/>
      <c r="AA287" s="14"/>
      <c r="AB287" s="14"/>
      <c r="AC287" s="14"/>
      <c r="AD287" s="14"/>
      <c r="AE287" s="14"/>
      <c r="AT287" s="239" t="s">
        <v>162</v>
      </c>
      <c r="AU287" s="239" t="s">
        <v>84</v>
      </c>
      <c r="AV287" s="14" t="s">
        <v>84</v>
      </c>
      <c r="AW287" s="14" t="s">
        <v>35</v>
      </c>
      <c r="AX287" s="14" t="s">
        <v>82</v>
      </c>
      <c r="AY287" s="239" t="s">
        <v>148</v>
      </c>
    </row>
    <row r="288" spans="1:65" s="2" customFormat="1" ht="12">
      <c r="A288" s="39"/>
      <c r="B288" s="40"/>
      <c r="C288" s="205" t="s">
        <v>354</v>
      </c>
      <c r="D288" s="205" t="s">
        <v>151</v>
      </c>
      <c r="E288" s="206" t="s">
        <v>355</v>
      </c>
      <c r="F288" s="207" t="s">
        <v>356</v>
      </c>
      <c r="G288" s="208" t="s">
        <v>197</v>
      </c>
      <c r="H288" s="209">
        <v>0.8</v>
      </c>
      <c r="I288" s="210"/>
      <c r="J288" s="211">
        <f>ROUND(I288*H288,2)</f>
        <v>0</v>
      </c>
      <c r="K288" s="207" t="s">
        <v>160</v>
      </c>
      <c r="L288" s="45"/>
      <c r="M288" s="212" t="s">
        <v>28</v>
      </c>
      <c r="N288" s="213" t="s">
        <v>45</v>
      </c>
      <c r="O288" s="85"/>
      <c r="P288" s="214">
        <f>O288*H288</f>
        <v>0</v>
      </c>
      <c r="Q288" s="214">
        <v>0.00622</v>
      </c>
      <c r="R288" s="214">
        <f>Q288*H288</f>
        <v>0.004976</v>
      </c>
      <c r="S288" s="214">
        <v>0.502</v>
      </c>
      <c r="T288" s="215">
        <f>S288*H288</f>
        <v>0.4016</v>
      </c>
      <c r="U288" s="39"/>
      <c r="V288" s="39"/>
      <c r="W288" s="39"/>
      <c r="X288" s="39"/>
      <c r="Y288" s="39"/>
      <c r="Z288" s="39"/>
      <c r="AA288" s="39"/>
      <c r="AB288" s="39"/>
      <c r="AC288" s="39"/>
      <c r="AD288" s="39"/>
      <c r="AE288" s="39"/>
      <c r="AR288" s="216" t="s">
        <v>155</v>
      </c>
      <c r="AT288" s="216" t="s">
        <v>151</v>
      </c>
      <c r="AU288" s="216" t="s">
        <v>84</v>
      </c>
      <c r="AY288" s="18" t="s">
        <v>148</v>
      </c>
      <c r="BE288" s="217">
        <f>IF(N288="základní",J288,0)</f>
        <v>0</v>
      </c>
      <c r="BF288" s="217">
        <f>IF(N288="snížená",J288,0)</f>
        <v>0</v>
      </c>
      <c r="BG288" s="217">
        <f>IF(N288="zákl. přenesená",J288,0)</f>
        <v>0</v>
      </c>
      <c r="BH288" s="217">
        <f>IF(N288="sníž. přenesená",J288,0)</f>
        <v>0</v>
      </c>
      <c r="BI288" s="217">
        <f>IF(N288="nulová",J288,0)</f>
        <v>0</v>
      </c>
      <c r="BJ288" s="18" t="s">
        <v>82</v>
      </c>
      <c r="BK288" s="217">
        <f>ROUND(I288*H288,2)</f>
        <v>0</v>
      </c>
      <c r="BL288" s="18" t="s">
        <v>155</v>
      </c>
      <c r="BM288" s="216" t="s">
        <v>357</v>
      </c>
    </row>
    <row r="289" spans="1:51" s="13" customFormat="1" ht="12">
      <c r="A289" s="13"/>
      <c r="B289" s="218"/>
      <c r="C289" s="219"/>
      <c r="D289" s="220" t="s">
        <v>162</v>
      </c>
      <c r="E289" s="221" t="s">
        <v>28</v>
      </c>
      <c r="F289" s="222" t="s">
        <v>358</v>
      </c>
      <c r="G289" s="219"/>
      <c r="H289" s="221" t="s">
        <v>28</v>
      </c>
      <c r="I289" s="223"/>
      <c r="J289" s="219"/>
      <c r="K289" s="219"/>
      <c r="L289" s="224"/>
      <c r="M289" s="225"/>
      <c r="N289" s="226"/>
      <c r="O289" s="226"/>
      <c r="P289" s="226"/>
      <c r="Q289" s="226"/>
      <c r="R289" s="226"/>
      <c r="S289" s="226"/>
      <c r="T289" s="227"/>
      <c r="U289" s="13"/>
      <c r="V289" s="13"/>
      <c r="W289" s="13"/>
      <c r="X289" s="13"/>
      <c r="Y289" s="13"/>
      <c r="Z289" s="13"/>
      <c r="AA289" s="13"/>
      <c r="AB289" s="13"/>
      <c r="AC289" s="13"/>
      <c r="AD289" s="13"/>
      <c r="AE289" s="13"/>
      <c r="AT289" s="228" t="s">
        <v>162</v>
      </c>
      <c r="AU289" s="228" t="s">
        <v>84</v>
      </c>
      <c r="AV289" s="13" t="s">
        <v>82</v>
      </c>
      <c r="AW289" s="13" t="s">
        <v>35</v>
      </c>
      <c r="AX289" s="13" t="s">
        <v>74</v>
      </c>
      <c r="AY289" s="228" t="s">
        <v>148</v>
      </c>
    </row>
    <row r="290" spans="1:51" s="14" customFormat="1" ht="12">
      <c r="A290" s="14"/>
      <c r="B290" s="229"/>
      <c r="C290" s="230"/>
      <c r="D290" s="220" t="s">
        <v>162</v>
      </c>
      <c r="E290" s="231" t="s">
        <v>28</v>
      </c>
      <c r="F290" s="232" t="s">
        <v>359</v>
      </c>
      <c r="G290" s="230"/>
      <c r="H290" s="233">
        <v>0.8</v>
      </c>
      <c r="I290" s="234"/>
      <c r="J290" s="230"/>
      <c r="K290" s="230"/>
      <c r="L290" s="235"/>
      <c r="M290" s="236"/>
      <c r="N290" s="237"/>
      <c r="O290" s="237"/>
      <c r="P290" s="237"/>
      <c r="Q290" s="237"/>
      <c r="R290" s="237"/>
      <c r="S290" s="237"/>
      <c r="T290" s="238"/>
      <c r="U290" s="14"/>
      <c r="V290" s="14"/>
      <c r="W290" s="14"/>
      <c r="X290" s="14"/>
      <c r="Y290" s="14"/>
      <c r="Z290" s="14"/>
      <c r="AA290" s="14"/>
      <c r="AB290" s="14"/>
      <c r="AC290" s="14"/>
      <c r="AD290" s="14"/>
      <c r="AE290" s="14"/>
      <c r="AT290" s="239" t="s">
        <v>162</v>
      </c>
      <c r="AU290" s="239" t="s">
        <v>84</v>
      </c>
      <c r="AV290" s="14" t="s">
        <v>84</v>
      </c>
      <c r="AW290" s="14" t="s">
        <v>35</v>
      </c>
      <c r="AX290" s="14" t="s">
        <v>82</v>
      </c>
      <c r="AY290" s="239" t="s">
        <v>148</v>
      </c>
    </row>
    <row r="291" spans="1:65" s="2" customFormat="1" ht="12">
      <c r="A291" s="39"/>
      <c r="B291" s="40"/>
      <c r="C291" s="205" t="s">
        <v>360</v>
      </c>
      <c r="D291" s="205" t="s">
        <v>151</v>
      </c>
      <c r="E291" s="206" t="s">
        <v>361</v>
      </c>
      <c r="F291" s="207" t="s">
        <v>362</v>
      </c>
      <c r="G291" s="208" t="s">
        <v>197</v>
      </c>
      <c r="H291" s="209">
        <v>1.2</v>
      </c>
      <c r="I291" s="210"/>
      <c r="J291" s="211">
        <f>ROUND(I291*H291,2)</f>
        <v>0</v>
      </c>
      <c r="K291" s="207" t="s">
        <v>160</v>
      </c>
      <c r="L291" s="45"/>
      <c r="M291" s="212" t="s">
        <v>28</v>
      </c>
      <c r="N291" s="213" t="s">
        <v>45</v>
      </c>
      <c r="O291" s="85"/>
      <c r="P291" s="214">
        <f>O291*H291</f>
        <v>0</v>
      </c>
      <c r="Q291" s="214">
        <v>0.0008</v>
      </c>
      <c r="R291" s="214">
        <f>Q291*H291</f>
        <v>0.00096</v>
      </c>
      <c r="S291" s="214">
        <v>0.031</v>
      </c>
      <c r="T291" s="215">
        <f>S291*H291</f>
        <v>0.0372</v>
      </c>
      <c r="U291" s="39"/>
      <c r="V291" s="39"/>
      <c r="W291" s="39"/>
      <c r="X291" s="39"/>
      <c r="Y291" s="39"/>
      <c r="Z291" s="39"/>
      <c r="AA291" s="39"/>
      <c r="AB291" s="39"/>
      <c r="AC291" s="39"/>
      <c r="AD291" s="39"/>
      <c r="AE291" s="39"/>
      <c r="AR291" s="216" t="s">
        <v>155</v>
      </c>
      <c r="AT291" s="216" t="s">
        <v>151</v>
      </c>
      <c r="AU291" s="216" t="s">
        <v>84</v>
      </c>
      <c r="AY291" s="18" t="s">
        <v>148</v>
      </c>
      <c r="BE291" s="217">
        <f>IF(N291="základní",J291,0)</f>
        <v>0</v>
      </c>
      <c r="BF291" s="217">
        <f>IF(N291="snížená",J291,0)</f>
        <v>0</v>
      </c>
      <c r="BG291" s="217">
        <f>IF(N291="zákl. přenesená",J291,0)</f>
        <v>0</v>
      </c>
      <c r="BH291" s="217">
        <f>IF(N291="sníž. přenesená",J291,0)</f>
        <v>0</v>
      </c>
      <c r="BI291" s="217">
        <f>IF(N291="nulová",J291,0)</f>
        <v>0</v>
      </c>
      <c r="BJ291" s="18" t="s">
        <v>82</v>
      </c>
      <c r="BK291" s="217">
        <f>ROUND(I291*H291,2)</f>
        <v>0</v>
      </c>
      <c r="BL291" s="18" t="s">
        <v>155</v>
      </c>
      <c r="BM291" s="216" t="s">
        <v>363</v>
      </c>
    </row>
    <row r="292" spans="1:51" s="14" customFormat="1" ht="12">
      <c r="A292" s="14"/>
      <c r="B292" s="229"/>
      <c r="C292" s="230"/>
      <c r="D292" s="220" t="s">
        <v>162</v>
      </c>
      <c r="E292" s="231" t="s">
        <v>28</v>
      </c>
      <c r="F292" s="232" t="s">
        <v>364</v>
      </c>
      <c r="G292" s="230"/>
      <c r="H292" s="233">
        <v>1.2</v>
      </c>
      <c r="I292" s="234"/>
      <c r="J292" s="230"/>
      <c r="K292" s="230"/>
      <c r="L292" s="235"/>
      <c r="M292" s="236"/>
      <c r="N292" s="237"/>
      <c r="O292" s="237"/>
      <c r="P292" s="237"/>
      <c r="Q292" s="237"/>
      <c r="R292" s="237"/>
      <c r="S292" s="237"/>
      <c r="T292" s="238"/>
      <c r="U292" s="14"/>
      <c r="V292" s="14"/>
      <c r="W292" s="14"/>
      <c r="X292" s="14"/>
      <c r="Y292" s="14"/>
      <c r="Z292" s="14"/>
      <c r="AA292" s="14"/>
      <c r="AB292" s="14"/>
      <c r="AC292" s="14"/>
      <c r="AD292" s="14"/>
      <c r="AE292" s="14"/>
      <c r="AT292" s="239" t="s">
        <v>162</v>
      </c>
      <c r="AU292" s="239" t="s">
        <v>84</v>
      </c>
      <c r="AV292" s="14" t="s">
        <v>84</v>
      </c>
      <c r="AW292" s="14" t="s">
        <v>35</v>
      </c>
      <c r="AX292" s="14" t="s">
        <v>82</v>
      </c>
      <c r="AY292" s="239" t="s">
        <v>148</v>
      </c>
    </row>
    <row r="293" spans="1:65" s="2" customFormat="1" ht="12">
      <c r="A293" s="39"/>
      <c r="B293" s="40"/>
      <c r="C293" s="205" t="s">
        <v>365</v>
      </c>
      <c r="D293" s="205" t="s">
        <v>151</v>
      </c>
      <c r="E293" s="206" t="s">
        <v>366</v>
      </c>
      <c r="F293" s="207" t="s">
        <v>367</v>
      </c>
      <c r="G293" s="208" t="s">
        <v>159</v>
      </c>
      <c r="H293" s="209">
        <v>98.504</v>
      </c>
      <c r="I293" s="210"/>
      <c r="J293" s="211">
        <f>ROUND(I293*H293,2)</f>
        <v>0</v>
      </c>
      <c r="K293" s="207" t="s">
        <v>160</v>
      </c>
      <c r="L293" s="45"/>
      <c r="M293" s="212" t="s">
        <v>28</v>
      </c>
      <c r="N293" s="213" t="s">
        <v>45</v>
      </c>
      <c r="O293" s="85"/>
      <c r="P293" s="214">
        <f>O293*H293</f>
        <v>0</v>
      </c>
      <c r="Q293" s="214">
        <v>0</v>
      </c>
      <c r="R293" s="214">
        <f>Q293*H293</f>
        <v>0</v>
      </c>
      <c r="S293" s="214">
        <v>0.068</v>
      </c>
      <c r="T293" s="215">
        <f>S293*H293</f>
        <v>6.698272000000001</v>
      </c>
      <c r="U293" s="39"/>
      <c r="V293" s="39"/>
      <c r="W293" s="39"/>
      <c r="X293" s="39"/>
      <c r="Y293" s="39"/>
      <c r="Z293" s="39"/>
      <c r="AA293" s="39"/>
      <c r="AB293" s="39"/>
      <c r="AC293" s="39"/>
      <c r="AD293" s="39"/>
      <c r="AE293" s="39"/>
      <c r="AR293" s="216" t="s">
        <v>155</v>
      </c>
      <c r="AT293" s="216" t="s">
        <v>151</v>
      </c>
      <c r="AU293" s="216" t="s">
        <v>84</v>
      </c>
      <c r="AY293" s="18" t="s">
        <v>148</v>
      </c>
      <c r="BE293" s="217">
        <f>IF(N293="základní",J293,0)</f>
        <v>0</v>
      </c>
      <c r="BF293" s="217">
        <f>IF(N293="snížená",J293,0)</f>
        <v>0</v>
      </c>
      <c r="BG293" s="217">
        <f>IF(N293="zákl. přenesená",J293,0)</f>
        <v>0</v>
      </c>
      <c r="BH293" s="217">
        <f>IF(N293="sníž. přenesená",J293,0)</f>
        <v>0</v>
      </c>
      <c r="BI293" s="217">
        <f>IF(N293="nulová",J293,0)</f>
        <v>0</v>
      </c>
      <c r="BJ293" s="18" t="s">
        <v>82</v>
      </c>
      <c r="BK293" s="217">
        <f>ROUND(I293*H293,2)</f>
        <v>0</v>
      </c>
      <c r="BL293" s="18" t="s">
        <v>155</v>
      </c>
      <c r="BM293" s="216" t="s">
        <v>368</v>
      </c>
    </row>
    <row r="294" spans="1:51" s="13" customFormat="1" ht="12">
      <c r="A294" s="13"/>
      <c r="B294" s="218"/>
      <c r="C294" s="219"/>
      <c r="D294" s="220" t="s">
        <v>162</v>
      </c>
      <c r="E294" s="221" t="s">
        <v>28</v>
      </c>
      <c r="F294" s="222" t="s">
        <v>176</v>
      </c>
      <c r="G294" s="219"/>
      <c r="H294" s="221" t="s">
        <v>28</v>
      </c>
      <c r="I294" s="223"/>
      <c r="J294" s="219"/>
      <c r="K294" s="219"/>
      <c r="L294" s="224"/>
      <c r="M294" s="225"/>
      <c r="N294" s="226"/>
      <c r="O294" s="226"/>
      <c r="P294" s="226"/>
      <c r="Q294" s="226"/>
      <c r="R294" s="226"/>
      <c r="S294" s="226"/>
      <c r="T294" s="227"/>
      <c r="U294" s="13"/>
      <c r="V294" s="13"/>
      <c r="W294" s="13"/>
      <c r="X294" s="13"/>
      <c r="Y294" s="13"/>
      <c r="Z294" s="13"/>
      <c r="AA294" s="13"/>
      <c r="AB294" s="13"/>
      <c r="AC294" s="13"/>
      <c r="AD294" s="13"/>
      <c r="AE294" s="13"/>
      <c r="AT294" s="228" t="s">
        <v>162</v>
      </c>
      <c r="AU294" s="228" t="s">
        <v>84</v>
      </c>
      <c r="AV294" s="13" t="s">
        <v>82</v>
      </c>
      <c r="AW294" s="13" t="s">
        <v>35</v>
      </c>
      <c r="AX294" s="13" t="s">
        <v>74</v>
      </c>
      <c r="AY294" s="228" t="s">
        <v>148</v>
      </c>
    </row>
    <row r="295" spans="1:51" s="13" customFormat="1" ht="12">
      <c r="A295" s="13"/>
      <c r="B295" s="218"/>
      <c r="C295" s="219"/>
      <c r="D295" s="220" t="s">
        <v>162</v>
      </c>
      <c r="E295" s="221" t="s">
        <v>28</v>
      </c>
      <c r="F295" s="222" t="s">
        <v>369</v>
      </c>
      <c r="G295" s="219"/>
      <c r="H295" s="221" t="s">
        <v>28</v>
      </c>
      <c r="I295" s="223"/>
      <c r="J295" s="219"/>
      <c r="K295" s="219"/>
      <c r="L295" s="224"/>
      <c r="M295" s="225"/>
      <c r="N295" s="226"/>
      <c r="O295" s="226"/>
      <c r="P295" s="226"/>
      <c r="Q295" s="226"/>
      <c r="R295" s="226"/>
      <c r="S295" s="226"/>
      <c r="T295" s="227"/>
      <c r="U295" s="13"/>
      <c r="V295" s="13"/>
      <c r="W295" s="13"/>
      <c r="X295" s="13"/>
      <c r="Y295" s="13"/>
      <c r="Z295" s="13"/>
      <c r="AA295" s="13"/>
      <c r="AB295" s="13"/>
      <c r="AC295" s="13"/>
      <c r="AD295" s="13"/>
      <c r="AE295" s="13"/>
      <c r="AT295" s="228" t="s">
        <v>162</v>
      </c>
      <c r="AU295" s="228" t="s">
        <v>84</v>
      </c>
      <c r="AV295" s="13" t="s">
        <v>82</v>
      </c>
      <c r="AW295" s="13" t="s">
        <v>35</v>
      </c>
      <c r="AX295" s="13" t="s">
        <v>74</v>
      </c>
      <c r="AY295" s="228" t="s">
        <v>148</v>
      </c>
    </row>
    <row r="296" spans="1:51" s="14" customFormat="1" ht="12">
      <c r="A296" s="14"/>
      <c r="B296" s="229"/>
      <c r="C296" s="230"/>
      <c r="D296" s="220" t="s">
        <v>162</v>
      </c>
      <c r="E296" s="231" t="s">
        <v>28</v>
      </c>
      <c r="F296" s="232" t="s">
        <v>370</v>
      </c>
      <c r="G296" s="230"/>
      <c r="H296" s="233">
        <v>7.2</v>
      </c>
      <c r="I296" s="234"/>
      <c r="J296" s="230"/>
      <c r="K296" s="230"/>
      <c r="L296" s="235"/>
      <c r="M296" s="236"/>
      <c r="N296" s="237"/>
      <c r="O296" s="237"/>
      <c r="P296" s="237"/>
      <c r="Q296" s="237"/>
      <c r="R296" s="237"/>
      <c r="S296" s="237"/>
      <c r="T296" s="238"/>
      <c r="U296" s="14"/>
      <c r="V296" s="14"/>
      <c r="W296" s="14"/>
      <c r="X296" s="14"/>
      <c r="Y296" s="14"/>
      <c r="Z296" s="14"/>
      <c r="AA296" s="14"/>
      <c r="AB296" s="14"/>
      <c r="AC296" s="14"/>
      <c r="AD296" s="14"/>
      <c r="AE296" s="14"/>
      <c r="AT296" s="239" t="s">
        <v>162</v>
      </c>
      <c r="AU296" s="239" t="s">
        <v>84</v>
      </c>
      <c r="AV296" s="14" t="s">
        <v>84</v>
      </c>
      <c r="AW296" s="14" t="s">
        <v>35</v>
      </c>
      <c r="AX296" s="14" t="s">
        <v>74</v>
      </c>
      <c r="AY296" s="239" t="s">
        <v>148</v>
      </c>
    </row>
    <row r="297" spans="1:51" s="13" customFormat="1" ht="12">
      <c r="A297" s="13"/>
      <c r="B297" s="218"/>
      <c r="C297" s="219"/>
      <c r="D297" s="220" t="s">
        <v>162</v>
      </c>
      <c r="E297" s="221" t="s">
        <v>28</v>
      </c>
      <c r="F297" s="222" t="s">
        <v>371</v>
      </c>
      <c r="G297" s="219"/>
      <c r="H297" s="221" t="s">
        <v>28</v>
      </c>
      <c r="I297" s="223"/>
      <c r="J297" s="219"/>
      <c r="K297" s="219"/>
      <c r="L297" s="224"/>
      <c r="M297" s="225"/>
      <c r="N297" s="226"/>
      <c r="O297" s="226"/>
      <c r="P297" s="226"/>
      <c r="Q297" s="226"/>
      <c r="R297" s="226"/>
      <c r="S297" s="226"/>
      <c r="T297" s="227"/>
      <c r="U297" s="13"/>
      <c r="V297" s="13"/>
      <c r="W297" s="13"/>
      <c r="X297" s="13"/>
      <c r="Y297" s="13"/>
      <c r="Z297" s="13"/>
      <c r="AA297" s="13"/>
      <c r="AB297" s="13"/>
      <c r="AC297" s="13"/>
      <c r="AD297" s="13"/>
      <c r="AE297" s="13"/>
      <c r="AT297" s="228" t="s">
        <v>162</v>
      </c>
      <c r="AU297" s="228" t="s">
        <v>84</v>
      </c>
      <c r="AV297" s="13" t="s">
        <v>82</v>
      </c>
      <c r="AW297" s="13" t="s">
        <v>35</v>
      </c>
      <c r="AX297" s="13" t="s">
        <v>74</v>
      </c>
      <c r="AY297" s="228" t="s">
        <v>148</v>
      </c>
    </row>
    <row r="298" spans="1:51" s="14" customFormat="1" ht="12">
      <c r="A298" s="14"/>
      <c r="B298" s="229"/>
      <c r="C298" s="230"/>
      <c r="D298" s="220" t="s">
        <v>162</v>
      </c>
      <c r="E298" s="231" t="s">
        <v>28</v>
      </c>
      <c r="F298" s="232" t="s">
        <v>372</v>
      </c>
      <c r="G298" s="230"/>
      <c r="H298" s="233">
        <v>50</v>
      </c>
      <c r="I298" s="234"/>
      <c r="J298" s="230"/>
      <c r="K298" s="230"/>
      <c r="L298" s="235"/>
      <c r="M298" s="236"/>
      <c r="N298" s="237"/>
      <c r="O298" s="237"/>
      <c r="P298" s="237"/>
      <c r="Q298" s="237"/>
      <c r="R298" s="237"/>
      <c r="S298" s="237"/>
      <c r="T298" s="238"/>
      <c r="U298" s="14"/>
      <c r="V298" s="14"/>
      <c r="W298" s="14"/>
      <c r="X298" s="14"/>
      <c r="Y298" s="14"/>
      <c r="Z298" s="14"/>
      <c r="AA298" s="14"/>
      <c r="AB298" s="14"/>
      <c r="AC298" s="14"/>
      <c r="AD298" s="14"/>
      <c r="AE298" s="14"/>
      <c r="AT298" s="239" t="s">
        <v>162</v>
      </c>
      <c r="AU298" s="239" t="s">
        <v>84</v>
      </c>
      <c r="AV298" s="14" t="s">
        <v>84</v>
      </c>
      <c r="AW298" s="14" t="s">
        <v>35</v>
      </c>
      <c r="AX298" s="14" t="s">
        <v>74</v>
      </c>
      <c r="AY298" s="239" t="s">
        <v>148</v>
      </c>
    </row>
    <row r="299" spans="1:51" s="14" customFormat="1" ht="12">
      <c r="A299" s="14"/>
      <c r="B299" s="229"/>
      <c r="C299" s="230"/>
      <c r="D299" s="220" t="s">
        <v>162</v>
      </c>
      <c r="E299" s="231" t="s">
        <v>28</v>
      </c>
      <c r="F299" s="232" t="s">
        <v>373</v>
      </c>
      <c r="G299" s="230"/>
      <c r="H299" s="233">
        <v>5.995</v>
      </c>
      <c r="I299" s="234"/>
      <c r="J299" s="230"/>
      <c r="K299" s="230"/>
      <c r="L299" s="235"/>
      <c r="M299" s="236"/>
      <c r="N299" s="237"/>
      <c r="O299" s="237"/>
      <c r="P299" s="237"/>
      <c r="Q299" s="237"/>
      <c r="R299" s="237"/>
      <c r="S299" s="237"/>
      <c r="T299" s="238"/>
      <c r="U299" s="14"/>
      <c r="V299" s="14"/>
      <c r="W299" s="14"/>
      <c r="X299" s="14"/>
      <c r="Y299" s="14"/>
      <c r="Z299" s="14"/>
      <c r="AA299" s="14"/>
      <c r="AB299" s="14"/>
      <c r="AC299" s="14"/>
      <c r="AD299" s="14"/>
      <c r="AE299" s="14"/>
      <c r="AT299" s="239" t="s">
        <v>162</v>
      </c>
      <c r="AU299" s="239" t="s">
        <v>84</v>
      </c>
      <c r="AV299" s="14" t="s">
        <v>84</v>
      </c>
      <c r="AW299" s="14" t="s">
        <v>35</v>
      </c>
      <c r="AX299" s="14" t="s">
        <v>74</v>
      </c>
      <c r="AY299" s="239" t="s">
        <v>148</v>
      </c>
    </row>
    <row r="300" spans="1:51" s="14" customFormat="1" ht="12">
      <c r="A300" s="14"/>
      <c r="B300" s="229"/>
      <c r="C300" s="230"/>
      <c r="D300" s="220" t="s">
        <v>162</v>
      </c>
      <c r="E300" s="231" t="s">
        <v>28</v>
      </c>
      <c r="F300" s="232" t="s">
        <v>374</v>
      </c>
      <c r="G300" s="230"/>
      <c r="H300" s="233">
        <v>16.4</v>
      </c>
      <c r="I300" s="234"/>
      <c r="J300" s="230"/>
      <c r="K300" s="230"/>
      <c r="L300" s="235"/>
      <c r="M300" s="236"/>
      <c r="N300" s="237"/>
      <c r="O300" s="237"/>
      <c r="P300" s="237"/>
      <c r="Q300" s="237"/>
      <c r="R300" s="237"/>
      <c r="S300" s="237"/>
      <c r="T300" s="238"/>
      <c r="U300" s="14"/>
      <c r="V300" s="14"/>
      <c r="W300" s="14"/>
      <c r="X300" s="14"/>
      <c r="Y300" s="14"/>
      <c r="Z300" s="14"/>
      <c r="AA300" s="14"/>
      <c r="AB300" s="14"/>
      <c r="AC300" s="14"/>
      <c r="AD300" s="14"/>
      <c r="AE300" s="14"/>
      <c r="AT300" s="239" t="s">
        <v>162</v>
      </c>
      <c r="AU300" s="239" t="s">
        <v>84</v>
      </c>
      <c r="AV300" s="14" t="s">
        <v>84</v>
      </c>
      <c r="AW300" s="14" t="s">
        <v>35</v>
      </c>
      <c r="AX300" s="14" t="s">
        <v>74</v>
      </c>
      <c r="AY300" s="239" t="s">
        <v>148</v>
      </c>
    </row>
    <row r="301" spans="1:51" s="13" customFormat="1" ht="12">
      <c r="A301" s="13"/>
      <c r="B301" s="218"/>
      <c r="C301" s="219"/>
      <c r="D301" s="220" t="s">
        <v>162</v>
      </c>
      <c r="E301" s="221" t="s">
        <v>28</v>
      </c>
      <c r="F301" s="222" t="s">
        <v>375</v>
      </c>
      <c r="G301" s="219"/>
      <c r="H301" s="221" t="s">
        <v>28</v>
      </c>
      <c r="I301" s="223"/>
      <c r="J301" s="219"/>
      <c r="K301" s="219"/>
      <c r="L301" s="224"/>
      <c r="M301" s="225"/>
      <c r="N301" s="226"/>
      <c r="O301" s="226"/>
      <c r="P301" s="226"/>
      <c r="Q301" s="226"/>
      <c r="R301" s="226"/>
      <c r="S301" s="226"/>
      <c r="T301" s="227"/>
      <c r="U301" s="13"/>
      <c r="V301" s="13"/>
      <c r="W301" s="13"/>
      <c r="X301" s="13"/>
      <c r="Y301" s="13"/>
      <c r="Z301" s="13"/>
      <c r="AA301" s="13"/>
      <c r="AB301" s="13"/>
      <c r="AC301" s="13"/>
      <c r="AD301" s="13"/>
      <c r="AE301" s="13"/>
      <c r="AT301" s="228" t="s">
        <v>162</v>
      </c>
      <c r="AU301" s="228" t="s">
        <v>84</v>
      </c>
      <c r="AV301" s="13" t="s">
        <v>82</v>
      </c>
      <c r="AW301" s="13" t="s">
        <v>35</v>
      </c>
      <c r="AX301" s="13" t="s">
        <v>74</v>
      </c>
      <c r="AY301" s="228" t="s">
        <v>148</v>
      </c>
    </row>
    <row r="302" spans="1:51" s="14" customFormat="1" ht="12">
      <c r="A302" s="14"/>
      <c r="B302" s="229"/>
      <c r="C302" s="230"/>
      <c r="D302" s="220" t="s">
        <v>162</v>
      </c>
      <c r="E302" s="231" t="s">
        <v>28</v>
      </c>
      <c r="F302" s="232" t="s">
        <v>376</v>
      </c>
      <c r="G302" s="230"/>
      <c r="H302" s="233">
        <v>3.78</v>
      </c>
      <c r="I302" s="234"/>
      <c r="J302" s="230"/>
      <c r="K302" s="230"/>
      <c r="L302" s="235"/>
      <c r="M302" s="236"/>
      <c r="N302" s="237"/>
      <c r="O302" s="237"/>
      <c r="P302" s="237"/>
      <c r="Q302" s="237"/>
      <c r="R302" s="237"/>
      <c r="S302" s="237"/>
      <c r="T302" s="238"/>
      <c r="U302" s="14"/>
      <c r="V302" s="14"/>
      <c r="W302" s="14"/>
      <c r="X302" s="14"/>
      <c r="Y302" s="14"/>
      <c r="Z302" s="14"/>
      <c r="AA302" s="14"/>
      <c r="AB302" s="14"/>
      <c r="AC302" s="14"/>
      <c r="AD302" s="14"/>
      <c r="AE302" s="14"/>
      <c r="AT302" s="239" t="s">
        <v>162</v>
      </c>
      <c r="AU302" s="239" t="s">
        <v>84</v>
      </c>
      <c r="AV302" s="14" t="s">
        <v>84</v>
      </c>
      <c r="AW302" s="14" t="s">
        <v>35</v>
      </c>
      <c r="AX302" s="14" t="s">
        <v>74</v>
      </c>
      <c r="AY302" s="239" t="s">
        <v>148</v>
      </c>
    </row>
    <row r="303" spans="1:51" s="13" customFormat="1" ht="12">
      <c r="A303" s="13"/>
      <c r="B303" s="218"/>
      <c r="C303" s="219"/>
      <c r="D303" s="220" t="s">
        <v>162</v>
      </c>
      <c r="E303" s="221" t="s">
        <v>28</v>
      </c>
      <c r="F303" s="222" t="s">
        <v>377</v>
      </c>
      <c r="G303" s="219"/>
      <c r="H303" s="221" t="s">
        <v>28</v>
      </c>
      <c r="I303" s="223"/>
      <c r="J303" s="219"/>
      <c r="K303" s="219"/>
      <c r="L303" s="224"/>
      <c r="M303" s="225"/>
      <c r="N303" s="226"/>
      <c r="O303" s="226"/>
      <c r="P303" s="226"/>
      <c r="Q303" s="226"/>
      <c r="R303" s="226"/>
      <c r="S303" s="226"/>
      <c r="T303" s="227"/>
      <c r="U303" s="13"/>
      <c r="V303" s="13"/>
      <c r="W303" s="13"/>
      <c r="X303" s="13"/>
      <c r="Y303" s="13"/>
      <c r="Z303" s="13"/>
      <c r="AA303" s="13"/>
      <c r="AB303" s="13"/>
      <c r="AC303" s="13"/>
      <c r="AD303" s="13"/>
      <c r="AE303" s="13"/>
      <c r="AT303" s="228" t="s">
        <v>162</v>
      </c>
      <c r="AU303" s="228" t="s">
        <v>84</v>
      </c>
      <c r="AV303" s="13" t="s">
        <v>82</v>
      </c>
      <c r="AW303" s="13" t="s">
        <v>35</v>
      </c>
      <c r="AX303" s="13" t="s">
        <v>74</v>
      </c>
      <c r="AY303" s="228" t="s">
        <v>148</v>
      </c>
    </row>
    <row r="304" spans="1:51" s="14" customFormat="1" ht="12">
      <c r="A304" s="14"/>
      <c r="B304" s="229"/>
      <c r="C304" s="230"/>
      <c r="D304" s="220" t="s">
        <v>162</v>
      </c>
      <c r="E304" s="231" t="s">
        <v>28</v>
      </c>
      <c r="F304" s="232" t="s">
        <v>378</v>
      </c>
      <c r="G304" s="230"/>
      <c r="H304" s="233">
        <v>3.348</v>
      </c>
      <c r="I304" s="234"/>
      <c r="J304" s="230"/>
      <c r="K304" s="230"/>
      <c r="L304" s="235"/>
      <c r="M304" s="236"/>
      <c r="N304" s="237"/>
      <c r="O304" s="237"/>
      <c r="P304" s="237"/>
      <c r="Q304" s="237"/>
      <c r="R304" s="237"/>
      <c r="S304" s="237"/>
      <c r="T304" s="238"/>
      <c r="U304" s="14"/>
      <c r="V304" s="14"/>
      <c r="W304" s="14"/>
      <c r="X304" s="14"/>
      <c r="Y304" s="14"/>
      <c r="Z304" s="14"/>
      <c r="AA304" s="14"/>
      <c r="AB304" s="14"/>
      <c r="AC304" s="14"/>
      <c r="AD304" s="14"/>
      <c r="AE304" s="14"/>
      <c r="AT304" s="239" t="s">
        <v>162</v>
      </c>
      <c r="AU304" s="239" t="s">
        <v>84</v>
      </c>
      <c r="AV304" s="14" t="s">
        <v>84</v>
      </c>
      <c r="AW304" s="14" t="s">
        <v>35</v>
      </c>
      <c r="AX304" s="14" t="s">
        <v>74</v>
      </c>
      <c r="AY304" s="239" t="s">
        <v>148</v>
      </c>
    </row>
    <row r="305" spans="1:51" s="13" customFormat="1" ht="12">
      <c r="A305" s="13"/>
      <c r="B305" s="218"/>
      <c r="C305" s="219"/>
      <c r="D305" s="220" t="s">
        <v>162</v>
      </c>
      <c r="E305" s="221" t="s">
        <v>28</v>
      </c>
      <c r="F305" s="222" t="s">
        <v>379</v>
      </c>
      <c r="G305" s="219"/>
      <c r="H305" s="221" t="s">
        <v>28</v>
      </c>
      <c r="I305" s="223"/>
      <c r="J305" s="219"/>
      <c r="K305" s="219"/>
      <c r="L305" s="224"/>
      <c r="M305" s="225"/>
      <c r="N305" s="226"/>
      <c r="O305" s="226"/>
      <c r="P305" s="226"/>
      <c r="Q305" s="226"/>
      <c r="R305" s="226"/>
      <c r="S305" s="226"/>
      <c r="T305" s="227"/>
      <c r="U305" s="13"/>
      <c r="V305" s="13"/>
      <c r="W305" s="13"/>
      <c r="X305" s="13"/>
      <c r="Y305" s="13"/>
      <c r="Z305" s="13"/>
      <c r="AA305" s="13"/>
      <c r="AB305" s="13"/>
      <c r="AC305" s="13"/>
      <c r="AD305" s="13"/>
      <c r="AE305" s="13"/>
      <c r="AT305" s="228" t="s">
        <v>162</v>
      </c>
      <c r="AU305" s="228" t="s">
        <v>84</v>
      </c>
      <c r="AV305" s="13" t="s">
        <v>82</v>
      </c>
      <c r="AW305" s="13" t="s">
        <v>35</v>
      </c>
      <c r="AX305" s="13" t="s">
        <v>74</v>
      </c>
      <c r="AY305" s="228" t="s">
        <v>148</v>
      </c>
    </row>
    <row r="306" spans="1:51" s="14" customFormat="1" ht="12">
      <c r="A306" s="14"/>
      <c r="B306" s="229"/>
      <c r="C306" s="230"/>
      <c r="D306" s="220" t="s">
        <v>162</v>
      </c>
      <c r="E306" s="231" t="s">
        <v>28</v>
      </c>
      <c r="F306" s="232" t="s">
        <v>376</v>
      </c>
      <c r="G306" s="230"/>
      <c r="H306" s="233">
        <v>3.78</v>
      </c>
      <c r="I306" s="234"/>
      <c r="J306" s="230"/>
      <c r="K306" s="230"/>
      <c r="L306" s="235"/>
      <c r="M306" s="236"/>
      <c r="N306" s="237"/>
      <c r="O306" s="237"/>
      <c r="P306" s="237"/>
      <c r="Q306" s="237"/>
      <c r="R306" s="237"/>
      <c r="S306" s="237"/>
      <c r="T306" s="238"/>
      <c r="U306" s="14"/>
      <c r="V306" s="14"/>
      <c r="W306" s="14"/>
      <c r="X306" s="14"/>
      <c r="Y306" s="14"/>
      <c r="Z306" s="14"/>
      <c r="AA306" s="14"/>
      <c r="AB306" s="14"/>
      <c r="AC306" s="14"/>
      <c r="AD306" s="14"/>
      <c r="AE306" s="14"/>
      <c r="AT306" s="239" t="s">
        <v>162</v>
      </c>
      <c r="AU306" s="239" t="s">
        <v>84</v>
      </c>
      <c r="AV306" s="14" t="s">
        <v>84</v>
      </c>
      <c r="AW306" s="14" t="s">
        <v>35</v>
      </c>
      <c r="AX306" s="14" t="s">
        <v>74</v>
      </c>
      <c r="AY306" s="239" t="s">
        <v>148</v>
      </c>
    </row>
    <row r="307" spans="1:51" s="13" customFormat="1" ht="12">
      <c r="A307" s="13"/>
      <c r="B307" s="218"/>
      <c r="C307" s="219"/>
      <c r="D307" s="220" t="s">
        <v>162</v>
      </c>
      <c r="E307" s="221" t="s">
        <v>28</v>
      </c>
      <c r="F307" s="222" t="s">
        <v>380</v>
      </c>
      <c r="G307" s="219"/>
      <c r="H307" s="221" t="s">
        <v>28</v>
      </c>
      <c r="I307" s="223"/>
      <c r="J307" s="219"/>
      <c r="K307" s="219"/>
      <c r="L307" s="224"/>
      <c r="M307" s="225"/>
      <c r="N307" s="226"/>
      <c r="O307" s="226"/>
      <c r="P307" s="226"/>
      <c r="Q307" s="226"/>
      <c r="R307" s="226"/>
      <c r="S307" s="226"/>
      <c r="T307" s="227"/>
      <c r="U307" s="13"/>
      <c r="V307" s="13"/>
      <c r="W307" s="13"/>
      <c r="X307" s="13"/>
      <c r="Y307" s="13"/>
      <c r="Z307" s="13"/>
      <c r="AA307" s="13"/>
      <c r="AB307" s="13"/>
      <c r="AC307" s="13"/>
      <c r="AD307" s="13"/>
      <c r="AE307" s="13"/>
      <c r="AT307" s="228" t="s">
        <v>162</v>
      </c>
      <c r="AU307" s="228" t="s">
        <v>84</v>
      </c>
      <c r="AV307" s="13" t="s">
        <v>82</v>
      </c>
      <c r="AW307" s="13" t="s">
        <v>35</v>
      </c>
      <c r="AX307" s="13" t="s">
        <v>74</v>
      </c>
      <c r="AY307" s="228" t="s">
        <v>148</v>
      </c>
    </row>
    <row r="308" spans="1:51" s="14" customFormat="1" ht="12">
      <c r="A308" s="14"/>
      <c r="B308" s="229"/>
      <c r="C308" s="230"/>
      <c r="D308" s="220" t="s">
        <v>162</v>
      </c>
      <c r="E308" s="231" t="s">
        <v>28</v>
      </c>
      <c r="F308" s="232" t="s">
        <v>381</v>
      </c>
      <c r="G308" s="230"/>
      <c r="H308" s="233">
        <v>3.96</v>
      </c>
      <c r="I308" s="234"/>
      <c r="J308" s="230"/>
      <c r="K308" s="230"/>
      <c r="L308" s="235"/>
      <c r="M308" s="236"/>
      <c r="N308" s="237"/>
      <c r="O308" s="237"/>
      <c r="P308" s="237"/>
      <c r="Q308" s="237"/>
      <c r="R308" s="237"/>
      <c r="S308" s="237"/>
      <c r="T308" s="238"/>
      <c r="U308" s="14"/>
      <c r="V308" s="14"/>
      <c r="W308" s="14"/>
      <c r="X308" s="14"/>
      <c r="Y308" s="14"/>
      <c r="Z308" s="14"/>
      <c r="AA308" s="14"/>
      <c r="AB308" s="14"/>
      <c r="AC308" s="14"/>
      <c r="AD308" s="14"/>
      <c r="AE308" s="14"/>
      <c r="AT308" s="239" t="s">
        <v>162</v>
      </c>
      <c r="AU308" s="239" t="s">
        <v>84</v>
      </c>
      <c r="AV308" s="14" t="s">
        <v>84</v>
      </c>
      <c r="AW308" s="14" t="s">
        <v>35</v>
      </c>
      <c r="AX308" s="14" t="s">
        <v>74</v>
      </c>
      <c r="AY308" s="239" t="s">
        <v>148</v>
      </c>
    </row>
    <row r="309" spans="1:51" s="13" customFormat="1" ht="12">
      <c r="A309" s="13"/>
      <c r="B309" s="218"/>
      <c r="C309" s="219"/>
      <c r="D309" s="220" t="s">
        <v>162</v>
      </c>
      <c r="E309" s="221" t="s">
        <v>28</v>
      </c>
      <c r="F309" s="222" t="s">
        <v>382</v>
      </c>
      <c r="G309" s="219"/>
      <c r="H309" s="221" t="s">
        <v>28</v>
      </c>
      <c r="I309" s="223"/>
      <c r="J309" s="219"/>
      <c r="K309" s="219"/>
      <c r="L309" s="224"/>
      <c r="M309" s="225"/>
      <c r="N309" s="226"/>
      <c r="O309" s="226"/>
      <c r="P309" s="226"/>
      <c r="Q309" s="226"/>
      <c r="R309" s="226"/>
      <c r="S309" s="226"/>
      <c r="T309" s="227"/>
      <c r="U309" s="13"/>
      <c r="V309" s="13"/>
      <c r="W309" s="13"/>
      <c r="X309" s="13"/>
      <c r="Y309" s="13"/>
      <c r="Z309" s="13"/>
      <c r="AA309" s="13"/>
      <c r="AB309" s="13"/>
      <c r="AC309" s="13"/>
      <c r="AD309" s="13"/>
      <c r="AE309" s="13"/>
      <c r="AT309" s="228" t="s">
        <v>162</v>
      </c>
      <c r="AU309" s="228" t="s">
        <v>84</v>
      </c>
      <c r="AV309" s="13" t="s">
        <v>82</v>
      </c>
      <c r="AW309" s="13" t="s">
        <v>35</v>
      </c>
      <c r="AX309" s="13" t="s">
        <v>74</v>
      </c>
      <c r="AY309" s="228" t="s">
        <v>148</v>
      </c>
    </row>
    <row r="310" spans="1:51" s="14" customFormat="1" ht="12">
      <c r="A310" s="14"/>
      <c r="B310" s="229"/>
      <c r="C310" s="230"/>
      <c r="D310" s="220" t="s">
        <v>162</v>
      </c>
      <c r="E310" s="231" t="s">
        <v>28</v>
      </c>
      <c r="F310" s="232" t="s">
        <v>383</v>
      </c>
      <c r="G310" s="230"/>
      <c r="H310" s="233">
        <v>4.041</v>
      </c>
      <c r="I310" s="234"/>
      <c r="J310" s="230"/>
      <c r="K310" s="230"/>
      <c r="L310" s="235"/>
      <c r="M310" s="236"/>
      <c r="N310" s="237"/>
      <c r="O310" s="237"/>
      <c r="P310" s="237"/>
      <c r="Q310" s="237"/>
      <c r="R310" s="237"/>
      <c r="S310" s="237"/>
      <c r="T310" s="238"/>
      <c r="U310" s="14"/>
      <c r="V310" s="14"/>
      <c r="W310" s="14"/>
      <c r="X310" s="14"/>
      <c r="Y310" s="14"/>
      <c r="Z310" s="14"/>
      <c r="AA310" s="14"/>
      <c r="AB310" s="14"/>
      <c r="AC310" s="14"/>
      <c r="AD310" s="14"/>
      <c r="AE310" s="14"/>
      <c r="AT310" s="239" t="s">
        <v>162</v>
      </c>
      <c r="AU310" s="239" t="s">
        <v>84</v>
      </c>
      <c r="AV310" s="14" t="s">
        <v>84</v>
      </c>
      <c r="AW310" s="14" t="s">
        <v>35</v>
      </c>
      <c r="AX310" s="14" t="s">
        <v>74</v>
      </c>
      <c r="AY310" s="239" t="s">
        <v>148</v>
      </c>
    </row>
    <row r="311" spans="1:51" s="15" customFormat="1" ht="12">
      <c r="A311" s="15"/>
      <c r="B311" s="240"/>
      <c r="C311" s="241"/>
      <c r="D311" s="220" t="s">
        <v>162</v>
      </c>
      <c r="E311" s="242" t="s">
        <v>28</v>
      </c>
      <c r="F311" s="243" t="s">
        <v>188</v>
      </c>
      <c r="G311" s="241"/>
      <c r="H311" s="244">
        <v>98.50399999999999</v>
      </c>
      <c r="I311" s="245"/>
      <c r="J311" s="241"/>
      <c r="K311" s="241"/>
      <c r="L311" s="246"/>
      <c r="M311" s="247"/>
      <c r="N311" s="248"/>
      <c r="O311" s="248"/>
      <c r="P311" s="248"/>
      <c r="Q311" s="248"/>
      <c r="R311" s="248"/>
      <c r="S311" s="248"/>
      <c r="T311" s="249"/>
      <c r="U311" s="15"/>
      <c r="V311" s="15"/>
      <c r="W311" s="15"/>
      <c r="X311" s="15"/>
      <c r="Y311" s="15"/>
      <c r="Z311" s="15"/>
      <c r="AA311" s="15"/>
      <c r="AB311" s="15"/>
      <c r="AC311" s="15"/>
      <c r="AD311" s="15"/>
      <c r="AE311" s="15"/>
      <c r="AT311" s="250" t="s">
        <v>162</v>
      </c>
      <c r="AU311" s="250" t="s">
        <v>84</v>
      </c>
      <c r="AV311" s="15" t="s">
        <v>155</v>
      </c>
      <c r="AW311" s="15" t="s">
        <v>35</v>
      </c>
      <c r="AX311" s="15" t="s">
        <v>82</v>
      </c>
      <c r="AY311" s="250" t="s">
        <v>148</v>
      </c>
    </row>
    <row r="312" spans="1:65" s="2" customFormat="1" ht="33" customHeight="1">
      <c r="A312" s="39"/>
      <c r="B312" s="40"/>
      <c r="C312" s="205" t="s">
        <v>384</v>
      </c>
      <c r="D312" s="205" t="s">
        <v>151</v>
      </c>
      <c r="E312" s="206" t="s">
        <v>385</v>
      </c>
      <c r="F312" s="207" t="s">
        <v>386</v>
      </c>
      <c r="G312" s="208" t="s">
        <v>159</v>
      </c>
      <c r="H312" s="209">
        <v>98.51</v>
      </c>
      <c r="I312" s="210"/>
      <c r="J312" s="211">
        <f>ROUND(I312*H312,2)</f>
        <v>0</v>
      </c>
      <c r="K312" s="207" t="s">
        <v>160</v>
      </c>
      <c r="L312" s="45"/>
      <c r="M312" s="212" t="s">
        <v>28</v>
      </c>
      <c r="N312" s="213" t="s">
        <v>45</v>
      </c>
      <c r="O312" s="85"/>
      <c r="P312" s="214">
        <f>O312*H312</f>
        <v>0</v>
      </c>
      <c r="Q312" s="214">
        <v>0</v>
      </c>
      <c r="R312" s="214">
        <f>Q312*H312</f>
        <v>0</v>
      </c>
      <c r="S312" s="214">
        <v>0.046</v>
      </c>
      <c r="T312" s="215">
        <f>S312*H312</f>
        <v>4.53146</v>
      </c>
      <c r="U312" s="39"/>
      <c r="V312" s="39"/>
      <c r="W312" s="39"/>
      <c r="X312" s="39"/>
      <c r="Y312" s="39"/>
      <c r="Z312" s="39"/>
      <c r="AA312" s="39"/>
      <c r="AB312" s="39"/>
      <c r="AC312" s="39"/>
      <c r="AD312" s="39"/>
      <c r="AE312" s="39"/>
      <c r="AR312" s="216" t="s">
        <v>155</v>
      </c>
      <c r="AT312" s="216" t="s">
        <v>151</v>
      </c>
      <c r="AU312" s="216" t="s">
        <v>84</v>
      </c>
      <c r="AY312" s="18" t="s">
        <v>148</v>
      </c>
      <c r="BE312" s="217">
        <f>IF(N312="základní",J312,0)</f>
        <v>0</v>
      </c>
      <c r="BF312" s="217">
        <f>IF(N312="snížená",J312,0)</f>
        <v>0</v>
      </c>
      <c r="BG312" s="217">
        <f>IF(N312="zákl. přenesená",J312,0)</f>
        <v>0</v>
      </c>
      <c r="BH312" s="217">
        <f>IF(N312="sníž. přenesená",J312,0)</f>
        <v>0</v>
      </c>
      <c r="BI312" s="217">
        <f>IF(N312="nulová",J312,0)</f>
        <v>0</v>
      </c>
      <c r="BJ312" s="18" t="s">
        <v>82</v>
      </c>
      <c r="BK312" s="217">
        <f>ROUND(I312*H312,2)</f>
        <v>0</v>
      </c>
      <c r="BL312" s="18" t="s">
        <v>155</v>
      </c>
      <c r="BM312" s="216" t="s">
        <v>387</v>
      </c>
    </row>
    <row r="313" spans="1:63" s="12" customFormat="1" ht="22.8" customHeight="1">
      <c r="A313" s="12"/>
      <c r="B313" s="189"/>
      <c r="C313" s="190"/>
      <c r="D313" s="191" t="s">
        <v>73</v>
      </c>
      <c r="E313" s="203" t="s">
        <v>388</v>
      </c>
      <c r="F313" s="203" t="s">
        <v>389</v>
      </c>
      <c r="G313" s="190"/>
      <c r="H313" s="190"/>
      <c r="I313" s="193"/>
      <c r="J313" s="204">
        <f>BK313</f>
        <v>0</v>
      </c>
      <c r="K313" s="190"/>
      <c r="L313" s="195"/>
      <c r="M313" s="196"/>
      <c r="N313" s="197"/>
      <c r="O313" s="197"/>
      <c r="P313" s="198">
        <f>SUM(P314:P319)</f>
        <v>0</v>
      </c>
      <c r="Q313" s="197"/>
      <c r="R313" s="198">
        <f>SUM(R314:R319)</f>
        <v>0</v>
      </c>
      <c r="S313" s="197"/>
      <c r="T313" s="199">
        <f>SUM(T314:T319)</f>
        <v>0</v>
      </c>
      <c r="U313" s="12"/>
      <c r="V313" s="12"/>
      <c r="W313" s="12"/>
      <c r="X313" s="12"/>
      <c r="Y313" s="12"/>
      <c r="Z313" s="12"/>
      <c r="AA313" s="12"/>
      <c r="AB313" s="12"/>
      <c r="AC313" s="12"/>
      <c r="AD313" s="12"/>
      <c r="AE313" s="12"/>
      <c r="AR313" s="200" t="s">
        <v>82</v>
      </c>
      <c r="AT313" s="201" t="s">
        <v>73</v>
      </c>
      <c r="AU313" s="201" t="s">
        <v>82</v>
      </c>
      <c r="AY313" s="200" t="s">
        <v>148</v>
      </c>
      <c r="BK313" s="202">
        <f>SUM(BK314:BK319)</f>
        <v>0</v>
      </c>
    </row>
    <row r="314" spans="1:65" s="2" customFormat="1" ht="12">
      <c r="A314" s="39"/>
      <c r="B314" s="40"/>
      <c r="C314" s="205" t="s">
        <v>390</v>
      </c>
      <c r="D314" s="205" t="s">
        <v>151</v>
      </c>
      <c r="E314" s="206" t="s">
        <v>391</v>
      </c>
      <c r="F314" s="207" t="s">
        <v>392</v>
      </c>
      <c r="G314" s="208" t="s">
        <v>393</v>
      </c>
      <c r="H314" s="209">
        <v>20.04</v>
      </c>
      <c r="I314" s="210"/>
      <c r="J314" s="211">
        <f>ROUND(I314*H314,2)</f>
        <v>0</v>
      </c>
      <c r="K314" s="207" t="s">
        <v>160</v>
      </c>
      <c r="L314" s="45"/>
      <c r="M314" s="212" t="s">
        <v>28</v>
      </c>
      <c r="N314" s="213" t="s">
        <v>45</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155</v>
      </c>
      <c r="AT314" s="216" t="s">
        <v>151</v>
      </c>
      <c r="AU314" s="216" t="s">
        <v>84</v>
      </c>
      <c r="AY314" s="18" t="s">
        <v>148</v>
      </c>
      <c r="BE314" s="217">
        <f>IF(N314="základní",J314,0)</f>
        <v>0</v>
      </c>
      <c r="BF314" s="217">
        <f>IF(N314="snížená",J314,0)</f>
        <v>0</v>
      </c>
      <c r="BG314" s="217">
        <f>IF(N314="zákl. přenesená",J314,0)</f>
        <v>0</v>
      </c>
      <c r="BH314" s="217">
        <f>IF(N314="sníž. přenesená",J314,0)</f>
        <v>0</v>
      </c>
      <c r="BI314" s="217">
        <f>IF(N314="nulová",J314,0)</f>
        <v>0</v>
      </c>
      <c r="BJ314" s="18" t="s">
        <v>82</v>
      </c>
      <c r="BK314" s="217">
        <f>ROUND(I314*H314,2)</f>
        <v>0</v>
      </c>
      <c r="BL314" s="18" t="s">
        <v>155</v>
      </c>
      <c r="BM314" s="216" t="s">
        <v>394</v>
      </c>
    </row>
    <row r="315" spans="1:65" s="2" customFormat="1" ht="12">
      <c r="A315" s="39"/>
      <c r="B315" s="40"/>
      <c r="C315" s="205" t="s">
        <v>395</v>
      </c>
      <c r="D315" s="205" t="s">
        <v>151</v>
      </c>
      <c r="E315" s="206" t="s">
        <v>396</v>
      </c>
      <c r="F315" s="207" t="s">
        <v>397</v>
      </c>
      <c r="G315" s="208" t="s">
        <v>393</v>
      </c>
      <c r="H315" s="209">
        <v>20.04</v>
      </c>
      <c r="I315" s="210"/>
      <c r="J315" s="211">
        <f>ROUND(I315*H315,2)</f>
        <v>0</v>
      </c>
      <c r="K315" s="207" t="s">
        <v>160</v>
      </c>
      <c r="L315" s="45"/>
      <c r="M315" s="212" t="s">
        <v>28</v>
      </c>
      <c r="N315" s="213" t="s">
        <v>45</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155</v>
      </c>
      <c r="AT315" s="216" t="s">
        <v>151</v>
      </c>
      <c r="AU315" s="216" t="s">
        <v>84</v>
      </c>
      <c r="AY315" s="18" t="s">
        <v>148</v>
      </c>
      <c r="BE315" s="217">
        <f>IF(N315="základní",J315,0)</f>
        <v>0</v>
      </c>
      <c r="BF315" s="217">
        <f>IF(N315="snížená",J315,0)</f>
        <v>0</v>
      </c>
      <c r="BG315" s="217">
        <f>IF(N315="zákl. přenesená",J315,0)</f>
        <v>0</v>
      </c>
      <c r="BH315" s="217">
        <f>IF(N315="sníž. přenesená",J315,0)</f>
        <v>0</v>
      </c>
      <c r="BI315" s="217">
        <f>IF(N315="nulová",J315,0)</f>
        <v>0</v>
      </c>
      <c r="BJ315" s="18" t="s">
        <v>82</v>
      </c>
      <c r="BK315" s="217">
        <f>ROUND(I315*H315,2)</f>
        <v>0</v>
      </c>
      <c r="BL315" s="18" t="s">
        <v>155</v>
      </c>
      <c r="BM315" s="216" t="s">
        <v>398</v>
      </c>
    </row>
    <row r="316" spans="1:65" s="2" customFormat="1" ht="12">
      <c r="A316" s="39"/>
      <c r="B316" s="40"/>
      <c r="C316" s="205" t="s">
        <v>399</v>
      </c>
      <c r="D316" s="205" t="s">
        <v>151</v>
      </c>
      <c r="E316" s="206" t="s">
        <v>400</v>
      </c>
      <c r="F316" s="207" t="s">
        <v>401</v>
      </c>
      <c r="G316" s="208" t="s">
        <v>393</v>
      </c>
      <c r="H316" s="209">
        <v>80.16</v>
      </c>
      <c r="I316" s="210"/>
      <c r="J316" s="211">
        <f>ROUND(I316*H316,2)</f>
        <v>0</v>
      </c>
      <c r="K316" s="207" t="s">
        <v>160</v>
      </c>
      <c r="L316" s="45"/>
      <c r="M316" s="212" t="s">
        <v>28</v>
      </c>
      <c r="N316" s="213" t="s">
        <v>45</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155</v>
      </c>
      <c r="AT316" s="216" t="s">
        <v>151</v>
      </c>
      <c r="AU316" s="216" t="s">
        <v>84</v>
      </c>
      <c r="AY316" s="18" t="s">
        <v>148</v>
      </c>
      <c r="BE316" s="217">
        <f>IF(N316="základní",J316,0)</f>
        <v>0</v>
      </c>
      <c r="BF316" s="217">
        <f>IF(N316="snížená",J316,0)</f>
        <v>0</v>
      </c>
      <c r="BG316" s="217">
        <f>IF(N316="zákl. přenesená",J316,0)</f>
        <v>0</v>
      </c>
      <c r="BH316" s="217">
        <f>IF(N316="sníž. přenesená",J316,0)</f>
        <v>0</v>
      </c>
      <c r="BI316" s="217">
        <f>IF(N316="nulová",J316,0)</f>
        <v>0</v>
      </c>
      <c r="BJ316" s="18" t="s">
        <v>82</v>
      </c>
      <c r="BK316" s="217">
        <f>ROUND(I316*H316,2)</f>
        <v>0</v>
      </c>
      <c r="BL316" s="18" t="s">
        <v>155</v>
      </c>
      <c r="BM316" s="216" t="s">
        <v>402</v>
      </c>
    </row>
    <row r="317" spans="1:51" s="14" customFormat="1" ht="12">
      <c r="A317" s="14"/>
      <c r="B317" s="229"/>
      <c r="C317" s="230"/>
      <c r="D317" s="220" t="s">
        <v>162</v>
      </c>
      <c r="E317" s="231" t="s">
        <v>28</v>
      </c>
      <c r="F317" s="232" t="s">
        <v>403</v>
      </c>
      <c r="G317" s="230"/>
      <c r="H317" s="233">
        <v>80.16</v>
      </c>
      <c r="I317" s="234"/>
      <c r="J317" s="230"/>
      <c r="K317" s="230"/>
      <c r="L317" s="235"/>
      <c r="M317" s="236"/>
      <c r="N317" s="237"/>
      <c r="O317" s="237"/>
      <c r="P317" s="237"/>
      <c r="Q317" s="237"/>
      <c r="R317" s="237"/>
      <c r="S317" s="237"/>
      <c r="T317" s="238"/>
      <c r="U317" s="14"/>
      <c r="V317" s="14"/>
      <c r="W317" s="14"/>
      <c r="X317" s="14"/>
      <c r="Y317" s="14"/>
      <c r="Z317" s="14"/>
      <c r="AA317" s="14"/>
      <c r="AB317" s="14"/>
      <c r="AC317" s="14"/>
      <c r="AD317" s="14"/>
      <c r="AE317" s="14"/>
      <c r="AT317" s="239" t="s">
        <v>162</v>
      </c>
      <c r="AU317" s="239" t="s">
        <v>84</v>
      </c>
      <c r="AV317" s="14" t="s">
        <v>84</v>
      </c>
      <c r="AW317" s="14" t="s">
        <v>35</v>
      </c>
      <c r="AX317" s="14" t="s">
        <v>82</v>
      </c>
      <c r="AY317" s="239" t="s">
        <v>148</v>
      </c>
    </row>
    <row r="318" spans="1:65" s="2" customFormat="1" ht="44.25" customHeight="1">
      <c r="A318" s="39"/>
      <c r="B318" s="40"/>
      <c r="C318" s="205" t="s">
        <v>404</v>
      </c>
      <c r="D318" s="205" t="s">
        <v>151</v>
      </c>
      <c r="E318" s="206" t="s">
        <v>405</v>
      </c>
      <c r="F318" s="207" t="s">
        <v>406</v>
      </c>
      <c r="G318" s="208" t="s">
        <v>393</v>
      </c>
      <c r="H318" s="209">
        <v>20.04</v>
      </c>
      <c r="I318" s="210"/>
      <c r="J318" s="211">
        <f>ROUND(I318*H318,2)</f>
        <v>0</v>
      </c>
      <c r="K318" s="207" t="s">
        <v>160</v>
      </c>
      <c r="L318" s="45"/>
      <c r="M318" s="212" t="s">
        <v>28</v>
      </c>
      <c r="N318" s="213" t="s">
        <v>45</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155</v>
      </c>
      <c r="AT318" s="216" t="s">
        <v>151</v>
      </c>
      <c r="AU318" s="216" t="s">
        <v>84</v>
      </c>
      <c r="AY318" s="18" t="s">
        <v>148</v>
      </c>
      <c r="BE318" s="217">
        <f>IF(N318="základní",J318,0)</f>
        <v>0</v>
      </c>
      <c r="BF318" s="217">
        <f>IF(N318="snížená",J318,0)</f>
        <v>0</v>
      </c>
      <c r="BG318" s="217">
        <f>IF(N318="zákl. přenesená",J318,0)</f>
        <v>0</v>
      </c>
      <c r="BH318" s="217">
        <f>IF(N318="sníž. přenesená",J318,0)</f>
        <v>0</v>
      </c>
      <c r="BI318" s="217">
        <f>IF(N318="nulová",J318,0)</f>
        <v>0</v>
      </c>
      <c r="BJ318" s="18" t="s">
        <v>82</v>
      </c>
      <c r="BK318" s="217">
        <f>ROUND(I318*H318,2)</f>
        <v>0</v>
      </c>
      <c r="BL318" s="18" t="s">
        <v>155</v>
      </c>
      <c r="BM318" s="216" t="s">
        <v>407</v>
      </c>
    </row>
    <row r="319" spans="1:65" s="2" customFormat="1" ht="16.5" customHeight="1">
      <c r="A319" s="39"/>
      <c r="B319" s="40"/>
      <c r="C319" s="205" t="s">
        <v>408</v>
      </c>
      <c r="D319" s="205" t="s">
        <v>151</v>
      </c>
      <c r="E319" s="206" t="s">
        <v>409</v>
      </c>
      <c r="F319" s="207" t="s">
        <v>410</v>
      </c>
      <c r="G319" s="208" t="s">
        <v>393</v>
      </c>
      <c r="H319" s="209">
        <v>14.81</v>
      </c>
      <c r="I319" s="210"/>
      <c r="J319" s="211">
        <f>ROUND(I319*H319,2)</f>
        <v>0</v>
      </c>
      <c r="K319" s="207" t="s">
        <v>160</v>
      </c>
      <c r="L319" s="45"/>
      <c r="M319" s="212" t="s">
        <v>28</v>
      </c>
      <c r="N319" s="213" t="s">
        <v>45</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155</v>
      </c>
      <c r="AT319" s="216" t="s">
        <v>151</v>
      </c>
      <c r="AU319" s="216" t="s">
        <v>84</v>
      </c>
      <c r="AY319" s="18" t="s">
        <v>148</v>
      </c>
      <c r="BE319" s="217">
        <f>IF(N319="základní",J319,0)</f>
        <v>0</v>
      </c>
      <c r="BF319" s="217">
        <f>IF(N319="snížená",J319,0)</f>
        <v>0</v>
      </c>
      <c r="BG319" s="217">
        <f>IF(N319="zákl. přenesená",J319,0)</f>
        <v>0</v>
      </c>
      <c r="BH319" s="217">
        <f>IF(N319="sníž. přenesená",J319,0)</f>
        <v>0</v>
      </c>
      <c r="BI319" s="217">
        <f>IF(N319="nulová",J319,0)</f>
        <v>0</v>
      </c>
      <c r="BJ319" s="18" t="s">
        <v>82</v>
      </c>
      <c r="BK319" s="217">
        <f>ROUND(I319*H319,2)</f>
        <v>0</v>
      </c>
      <c r="BL319" s="18" t="s">
        <v>155</v>
      </c>
      <c r="BM319" s="216" t="s">
        <v>411</v>
      </c>
    </row>
    <row r="320" spans="1:63" s="12" customFormat="1" ht="25.9" customHeight="1">
      <c r="A320" s="12"/>
      <c r="B320" s="189"/>
      <c r="C320" s="190"/>
      <c r="D320" s="191" t="s">
        <v>73</v>
      </c>
      <c r="E320" s="192" t="s">
        <v>412</v>
      </c>
      <c r="F320" s="192" t="s">
        <v>413</v>
      </c>
      <c r="G320" s="190"/>
      <c r="H320" s="190"/>
      <c r="I320" s="193"/>
      <c r="J320" s="194">
        <f>BK320</f>
        <v>0</v>
      </c>
      <c r="K320" s="190"/>
      <c r="L320" s="195"/>
      <c r="M320" s="196"/>
      <c r="N320" s="197"/>
      <c r="O320" s="197"/>
      <c r="P320" s="198">
        <f>P321+P330+P336+P353+P355+P389+P472+P480+P482+P507+P577+P609+P665+P726+P731</f>
        <v>0</v>
      </c>
      <c r="Q320" s="197"/>
      <c r="R320" s="198">
        <f>R321+R330+R336+R353+R355+R389+R472+R480+R482+R507+R577+R609+R665+R726+R731</f>
        <v>14.91192328</v>
      </c>
      <c r="S320" s="197"/>
      <c r="T320" s="199">
        <f>T321+T330+T336+T353+T355+T389+T472+T480+T482+T507+T577+T609+T665+T726+T731</f>
        <v>2.84531403</v>
      </c>
      <c r="U320" s="12"/>
      <c r="V320" s="12"/>
      <c r="W320" s="12"/>
      <c r="X320" s="12"/>
      <c r="Y320" s="12"/>
      <c r="Z320" s="12"/>
      <c r="AA320" s="12"/>
      <c r="AB320" s="12"/>
      <c r="AC320" s="12"/>
      <c r="AD320" s="12"/>
      <c r="AE320" s="12"/>
      <c r="AR320" s="200" t="s">
        <v>84</v>
      </c>
      <c r="AT320" s="201" t="s">
        <v>73</v>
      </c>
      <c r="AU320" s="201" t="s">
        <v>74</v>
      </c>
      <c r="AY320" s="200" t="s">
        <v>148</v>
      </c>
      <c r="BK320" s="202">
        <f>BK321+BK330+BK336+BK353+BK355+BK389+BK472+BK480+BK482+BK507+BK577+BK609+BK665+BK726+BK731</f>
        <v>0</v>
      </c>
    </row>
    <row r="321" spans="1:63" s="12" customFormat="1" ht="22.8" customHeight="1">
      <c r="A321" s="12"/>
      <c r="B321" s="189"/>
      <c r="C321" s="190"/>
      <c r="D321" s="191" t="s">
        <v>73</v>
      </c>
      <c r="E321" s="203" t="s">
        <v>414</v>
      </c>
      <c r="F321" s="203" t="s">
        <v>415</v>
      </c>
      <c r="G321" s="190"/>
      <c r="H321" s="190"/>
      <c r="I321" s="193"/>
      <c r="J321" s="204">
        <f>BK321</f>
        <v>0</v>
      </c>
      <c r="K321" s="190"/>
      <c r="L321" s="195"/>
      <c r="M321" s="196"/>
      <c r="N321" s="197"/>
      <c r="O321" s="197"/>
      <c r="P321" s="198">
        <f>SUM(P322:P329)</f>
        <v>0</v>
      </c>
      <c r="Q321" s="197"/>
      <c r="R321" s="198">
        <f>SUM(R322:R329)</f>
        <v>0.182</v>
      </c>
      <c r="S321" s="197"/>
      <c r="T321" s="199">
        <f>SUM(T322:T329)</f>
        <v>0</v>
      </c>
      <c r="U321" s="12"/>
      <c r="V321" s="12"/>
      <c r="W321" s="12"/>
      <c r="X321" s="12"/>
      <c r="Y321" s="12"/>
      <c r="Z321" s="12"/>
      <c r="AA321" s="12"/>
      <c r="AB321" s="12"/>
      <c r="AC321" s="12"/>
      <c r="AD321" s="12"/>
      <c r="AE321" s="12"/>
      <c r="AR321" s="200" t="s">
        <v>84</v>
      </c>
      <c r="AT321" s="201" t="s">
        <v>73</v>
      </c>
      <c r="AU321" s="201" t="s">
        <v>82</v>
      </c>
      <c r="AY321" s="200" t="s">
        <v>148</v>
      </c>
      <c r="BK321" s="202">
        <f>SUM(BK322:BK329)</f>
        <v>0</v>
      </c>
    </row>
    <row r="322" spans="1:65" s="2" customFormat="1" ht="12">
      <c r="A322" s="39"/>
      <c r="B322" s="40"/>
      <c r="C322" s="205" t="s">
        <v>416</v>
      </c>
      <c r="D322" s="205" t="s">
        <v>151</v>
      </c>
      <c r="E322" s="206" t="s">
        <v>417</v>
      </c>
      <c r="F322" s="207" t="s">
        <v>418</v>
      </c>
      <c r="G322" s="208" t="s">
        <v>159</v>
      </c>
      <c r="H322" s="209">
        <v>52</v>
      </c>
      <c r="I322" s="210"/>
      <c r="J322" s="211">
        <f>ROUND(I322*H322,2)</f>
        <v>0</v>
      </c>
      <c r="K322" s="207" t="s">
        <v>160</v>
      </c>
      <c r="L322" s="45"/>
      <c r="M322" s="212" t="s">
        <v>28</v>
      </c>
      <c r="N322" s="213" t="s">
        <v>45</v>
      </c>
      <c r="O322" s="85"/>
      <c r="P322" s="214">
        <f>O322*H322</f>
        <v>0</v>
      </c>
      <c r="Q322" s="214">
        <v>0.0035</v>
      </c>
      <c r="R322" s="214">
        <f>Q322*H322</f>
        <v>0.182</v>
      </c>
      <c r="S322" s="214">
        <v>0</v>
      </c>
      <c r="T322" s="215">
        <f>S322*H322</f>
        <v>0</v>
      </c>
      <c r="U322" s="39"/>
      <c r="V322" s="39"/>
      <c r="W322" s="39"/>
      <c r="X322" s="39"/>
      <c r="Y322" s="39"/>
      <c r="Z322" s="39"/>
      <c r="AA322" s="39"/>
      <c r="AB322" s="39"/>
      <c r="AC322" s="39"/>
      <c r="AD322" s="39"/>
      <c r="AE322" s="39"/>
      <c r="AR322" s="216" t="s">
        <v>257</v>
      </c>
      <c r="AT322" s="216" t="s">
        <v>151</v>
      </c>
      <c r="AU322" s="216" t="s">
        <v>84</v>
      </c>
      <c r="AY322" s="18" t="s">
        <v>148</v>
      </c>
      <c r="BE322" s="217">
        <f>IF(N322="základní",J322,0)</f>
        <v>0</v>
      </c>
      <c r="BF322" s="217">
        <f>IF(N322="snížená",J322,0)</f>
        <v>0</v>
      </c>
      <c r="BG322" s="217">
        <f>IF(N322="zákl. přenesená",J322,0)</f>
        <v>0</v>
      </c>
      <c r="BH322" s="217">
        <f>IF(N322="sníž. přenesená",J322,0)</f>
        <v>0</v>
      </c>
      <c r="BI322" s="217">
        <f>IF(N322="nulová",J322,0)</f>
        <v>0</v>
      </c>
      <c r="BJ322" s="18" t="s">
        <v>82</v>
      </c>
      <c r="BK322" s="217">
        <f>ROUND(I322*H322,2)</f>
        <v>0</v>
      </c>
      <c r="BL322" s="18" t="s">
        <v>257</v>
      </c>
      <c r="BM322" s="216" t="s">
        <v>419</v>
      </c>
    </row>
    <row r="323" spans="1:51" s="13" customFormat="1" ht="12">
      <c r="A323" s="13"/>
      <c r="B323" s="218"/>
      <c r="C323" s="219"/>
      <c r="D323" s="220" t="s">
        <v>162</v>
      </c>
      <c r="E323" s="221" t="s">
        <v>28</v>
      </c>
      <c r="F323" s="222" t="s">
        <v>420</v>
      </c>
      <c r="G323" s="219"/>
      <c r="H323" s="221" t="s">
        <v>28</v>
      </c>
      <c r="I323" s="223"/>
      <c r="J323" s="219"/>
      <c r="K323" s="219"/>
      <c r="L323" s="224"/>
      <c r="M323" s="225"/>
      <c r="N323" s="226"/>
      <c r="O323" s="226"/>
      <c r="P323" s="226"/>
      <c r="Q323" s="226"/>
      <c r="R323" s="226"/>
      <c r="S323" s="226"/>
      <c r="T323" s="227"/>
      <c r="U323" s="13"/>
      <c r="V323" s="13"/>
      <c r="W323" s="13"/>
      <c r="X323" s="13"/>
      <c r="Y323" s="13"/>
      <c r="Z323" s="13"/>
      <c r="AA323" s="13"/>
      <c r="AB323" s="13"/>
      <c r="AC323" s="13"/>
      <c r="AD323" s="13"/>
      <c r="AE323" s="13"/>
      <c r="AT323" s="228" t="s">
        <v>162</v>
      </c>
      <c r="AU323" s="228" t="s">
        <v>84</v>
      </c>
      <c r="AV323" s="13" t="s">
        <v>82</v>
      </c>
      <c r="AW323" s="13" t="s">
        <v>35</v>
      </c>
      <c r="AX323" s="13" t="s">
        <v>74</v>
      </c>
      <c r="AY323" s="228" t="s">
        <v>148</v>
      </c>
    </row>
    <row r="324" spans="1:51" s="13" customFormat="1" ht="12">
      <c r="A324" s="13"/>
      <c r="B324" s="218"/>
      <c r="C324" s="219"/>
      <c r="D324" s="220" t="s">
        <v>162</v>
      </c>
      <c r="E324" s="221" t="s">
        <v>28</v>
      </c>
      <c r="F324" s="222" t="s">
        <v>421</v>
      </c>
      <c r="G324" s="219"/>
      <c r="H324" s="221" t="s">
        <v>28</v>
      </c>
      <c r="I324" s="223"/>
      <c r="J324" s="219"/>
      <c r="K324" s="219"/>
      <c r="L324" s="224"/>
      <c r="M324" s="225"/>
      <c r="N324" s="226"/>
      <c r="O324" s="226"/>
      <c r="P324" s="226"/>
      <c r="Q324" s="226"/>
      <c r="R324" s="226"/>
      <c r="S324" s="226"/>
      <c r="T324" s="227"/>
      <c r="U324" s="13"/>
      <c r="V324" s="13"/>
      <c r="W324" s="13"/>
      <c r="X324" s="13"/>
      <c r="Y324" s="13"/>
      <c r="Z324" s="13"/>
      <c r="AA324" s="13"/>
      <c r="AB324" s="13"/>
      <c r="AC324" s="13"/>
      <c r="AD324" s="13"/>
      <c r="AE324" s="13"/>
      <c r="AT324" s="228" t="s">
        <v>162</v>
      </c>
      <c r="AU324" s="228" t="s">
        <v>84</v>
      </c>
      <c r="AV324" s="13" t="s">
        <v>82</v>
      </c>
      <c r="AW324" s="13" t="s">
        <v>35</v>
      </c>
      <c r="AX324" s="13" t="s">
        <v>74</v>
      </c>
      <c r="AY324" s="228" t="s">
        <v>148</v>
      </c>
    </row>
    <row r="325" spans="1:51" s="13" customFormat="1" ht="12">
      <c r="A325" s="13"/>
      <c r="B325" s="218"/>
      <c r="C325" s="219"/>
      <c r="D325" s="220" t="s">
        <v>162</v>
      </c>
      <c r="E325" s="221" t="s">
        <v>28</v>
      </c>
      <c r="F325" s="222" t="s">
        <v>422</v>
      </c>
      <c r="G325" s="219"/>
      <c r="H325" s="221" t="s">
        <v>28</v>
      </c>
      <c r="I325" s="223"/>
      <c r="J325" s="219"/>
      <c r="K325" s="219"/>
      <c r="L325" s="224"/>
      <c r="M325" s="225"/>
      <c r="N325" s="226"/>
      <c r="O325" s="226"/>
      <c r="P325" s="226"/>
      <c r="Q325" s="226"/>
      <c r="R325" s="226"/>
      <c r="S325" s="226"/>
      <c r="T325" s="227"/>
      <c r="U325" s="13"/>
      <c r="V325" s="13"/>
      <c r="W325" s="13"/>
      <c r="X325" s="13"/>
      <c r="Y325" s="13"/>
      <c r="Z325" s="13"/>
      <c r="AA325" s="13"/>
      <c r="AB325" s="13"/>
      <c r="AC325" s="13"/>
      <c r="AD325" s="13"/>
      <c r="AE325" s="13"/>
      <c r="AT325" s="228" t="s">
        <v>162</v>
      </c>
      <c r="AU325" s="228" t="s">
        <v>84</v>
      </c>
      <c r="AV325" s="13" t="s">
        <v>82</v>
      </c>
      <c r="AW325" s="13" t="s">
        <v>35</v>
      </c>
      <c r="AX325" s="13" t="s">
        <v>74</v>
      </c>
      <c r="AY325" s="228" t="s">
        <v>148</v>
      </c>
    </row>
    <row r="326" spans="1:51" s="14" customFormat="1" ht="12">
      <c r="A326" s="14"/>
      <c r="B326" s="229"/>
      <c r="C326" s="230"/>
      <c r="D326" s="220" t="s">
        <v>162</v>
      </c>
      <c r="E326" s="231" t="s">
        <v>28</v>
      </c>
      <c r="F326" s="232" t="s">
        <v>423</v>
      </c>
      <c r="G326" s="230"/>
      <c r="H326" s="233">
        <v>32</v>
      </c>
      <c r="I326" s="234"/>
      <c r="J326" s="230"/>
      <c r="K326" s="230"/>
      <c r="L326" s="235"/>
      <c r="M326" s="236"/>
      <c r="N326" s="237"/>
      <c r="O326" s="237"/>
      <c r="P326" s="237"/>
      <c r="Q326" s="237"/>
      <c r="R326" s="237"/>
      <c r="S326" s="237"/>
      <c r="T326" s="238"/>
      <c r="U326" s="14"/>
      <c r="V326" s="14"/>
      <c r="W326" s="14"/>
      <c r="X326" s="14"/>
      <c r="Y326" s="14"/>
      <c r="Z326" s="14"/>
      <c r="AA326" s="14"/>
      <c r="AB326" s="14"/>
      <c r="AC326" s="14"/>
      <c r="AD326" s="14"/>
      <c r="AE326" s="14"/>
      <c r="AT326" s="239" t="s">
        <v>162</v>
      </c>
      <c r="AU326" s="239" t="s">
        <v>84</v>
      </c>
      <c r="AV326" s="14" t="s">
        <v>84</v>
      </c>
      <c r="AW326" s="14" t="s">
        <v>35</v>
      </c>
      <c r="AX326" s="14" t="s">
        <v>74</v>
      </c>
      <c r="AY326" s="239" t="s">
        <v>148</v>
      </c>
    </row>
    <row r="327" spans="1:51" s="14" customFormat="1" ht="12">
      <c r="A327" s="14"/>
      <c r="B327" s="229"/>
      <c r="C327" s="230"/>
      <c r="D327" s="220" t="s">
        <v>162</v>
      </c>
      <c r="E327" s="231" t="s">
        <v>28</v>
      </c>
      <c r="F327" s="232" t="s">
        <v>424</v>
      </c>
      <c r="G327" s="230"/>
      <c r="H327" s="233">
        <v>20</v>
      </c>
      <c r="I327" s="234"/>
      <c r="J327" s="230"/>
      <c r="K327" s="230"/>
      <c r="L327" s="235"/>
      <c r="M327" s="236"/>
      <c r="N327" s="237"/>
      <c r="O327" s="237"/>
      <c r="P327" s="237"/>
      <c r="Q327" s="237"/>
      <c r="R327" s="237"/>
      <c r="S327" s="237"/>
      <c r="T327" s="238"/>
      <c r="U327" s="14"/>
      <c r="V327" s="14"/>
      <c r="W327" s="14"/>
      <c r="X327" s="14"/>
      <c r="Y327" s="14"/>
      <c r="Z327" s="14"/>
      <c r="AA327" s="14"/>
      <c r="AB327" s="14"/>
      <c r="AC327" s="14"/>
      <c r="AD327" s="14"/>
      <c r="AE327" s="14"/>
      <c r="AT327" s="239" t="s">
        <v>162</v>
      </c>
      <c r="AU327" s="239" t="s">
        <v>84</v>
      </c>
      <c r="AV327" s="14" t="s">
        <v>84</v>
      </c>
      <c r="AW327" s="14" t="s">
        <v>35</v>
      </c>
      <c r="AX327" s="14" t="s">
        <v>74</v>
      </c>
      <c r="AY327" s="239" t="s">
        <v>148</v>
      </c>
    </row>
    <row r="328" spans="1:51" s="15" customFormat="1" ht="12">
      <c r="A328" s="15"/>
      <c r="B328" s="240"/>
      <c r="C328" s="241"/>
      <c r="D328" s="220" t="s">
        <v>162</v>
      </c>
      <c r="E328" s="242" t="s">
        <v>28</v>
      </c>
      <c r="F328" s="243" t="s">
        <v>188</v>
      </c>
      <c r="G328" s="241"/>
      <c r="H328" s="244">
        <v>52</v>
      </c>
      <c r="I328" s="245"/>
      <c r="J328" s="241"/>
      <c r="K328" s="241"/>
      <c r="L328" s="246"/>
      <c r="M328" s="247"/>
      <c r="N328" s="248"/>
      <c r="O328" s="248"/>
      <c r="P328" s="248"/>
      <c r="Q328" s="248"/>
      <c r="R328" s="248"/>
      <c r="S328" s="248"/>
      <c r="T328" s="249"/>
      <c r="U328" s="15"/>
      <c r="V328" s="15"/>
      <c r="W328" s="15"/>
      <c r="X328" s="15"/>
      <c r="Y328" s="15"/>
      <c r="Z328" s="15"/>
      <c r="AA328" s="15"/>
      <c r="AB328" s="15"/>
      <c r="AC328" s="15"/>
      <c r="AD328" s="15"/>
      <c r="AE328" s="15"/>
      <c r="AT328" s="250" t="s">
        <v>162</v>
      </c>
      <c r="AU328" s="250" t="s">
        <v>84</v>
      </c>
      <c r="AV328" s="15" t="s">
        <v>155</v>
      </c>
      <c r="AW328" s="15" t="s">
        <v>35</v>
      </c>
      <c r="AX328" s="15" t="s">
        <v>82</v>
      </c>
      <c r="AY328" s="250" t="s">
        <v>148</v>
      </c>
    </row>
    <row r="329" spans="1:65" s="2" customFormat="1" ht="12">
      <c r="A329" s="39"/>
      <c r="B329" s="40"/>
      <c r="C329" s="205" t="s">
        <v>425</v>
      </c>
      <c r="D329" s="205" t="s">
        <v>151</v>
      </c>
      <c r="E329" s="206" t="s">
        <v>426</v>
      </c>
      <c r="F329" s="207" t="s">
        <v>427</v>
      </c>
      <c r="G329" s="208" t="s">
        <v>393</v>
      </c>
      <c r="H329" s="209">
        <v>0.18</v>
      </c>
      <c r="I329" s="210"/>
      <c r="J329" s="211">
        <f>ROUND(I329*H329,2)</f>
        <v>0</v>
      </c>
      <c r="K329" s="207" t="s">
        <v>160</v>
      </c>
      <c r="L329" s="45"/>
      <c r="M329" s="212" t="s">
        <v>28</v>
      </c>
      <c r="N329" s="213" t="s">
        <v>45</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257</v>
      </c>
      <c r="AT329" s="216" t="s">
        <v>151</v>
      </c>
      <c r="AU329" s="216" t="s">
        <v>84</v>
      </c>
      <c r="AY329" s="18" t="s">
        <v>148</v>
      </c>
      <c r="BE329" s="217">
        <f>IF(N329="základní",J329,0)</f>
        <v>0</v>
      </c>
      <c r="BF329" s="217">
        <f>IF(N329="snížená",J329,0)</f>
        <v>0</v>
      </c>
      <c r="BG329" s="217">
        <f>IF(N329="zákl. přenesená",J329,0)</f>
        <v>0</v>
      </c>
      <c r="BH329" s="217">
        <f>IF(N329="sníž. přenesená",J329,0)</f>
        <v>0</v>
      </c>
      <c r="BI329" s="217">
        <f>IF(N329="nulová",J329,0)</f>
        <v>0</v>
      </c>
      <c r="BJ329" s="18" t="s">
        <v>82</v>
      </c>
      <c r="BK329" s="217">
        <f>ROUND(I329*H329,2)</f>
        <v>0</v>
      </c>
      <c r="BL329" s="18" t="s">
        <v>257</v>
      </c>
      <c r="BM329" s="216" t="s">
        <v>428</v>
      </c>
    </row>
    <row r="330" spans="1:63" s="12" customFormat="1" ht="22.8" customHeight="1">
      <c r="A330" s="12"/>
      <c r="B330" s="189"/>
      <c r="C330" s="190"/>
      <c r="D330" s="191" t="s">
        <v>73</v>
      </c>
      <c r="E330" s="203" t="s">
        <v>429</v>
      </c>
      <c r="F330" s="203" t="s">
        <v>430</v>
      </c>
      <c r="G330" s="190"/>
      <c r="H330" s="190"/>
      <c r="I330" s="193"/>
      <c r="J330" s="204">
        <f>BK330</f>
        <v>0</v>
      </c>
      <c r="K330" s="190"/>
      <c r="L330" s="195"/>
      <c r="M330" s="196"/>
      <c r="N330" s="197"/>
      <c r="O330" s="197"/>
      <c r="P330" s="198">
        <f>SUM(P331:P335)</f>
        <v>0</v>
      </c>
      <c r="Q330" s="197"/>
      <c r="R330" s="198">
        <f>SUM(R331:R335)</f>
        <v>0.00055</v>
      </c>
      <c r="S330" s="197"/>
      <c r="T330" s="199">
        <f>SUM(T331:T335)</f>
        <v>0</v>
      </c>
      <c r="U330" s="12"/>
      <c r="V330" s="12"/>
      <c r="W330" s="12"/>
      <c r="X330" s="12"/>
      <c r="Y330" s="12"/>
      <c r="Z330" s="12"/>
      <c r="AA330" s="12"/>
      <c r="AB330" s="12"/>
      <c r="AC330" s="12"/>
      <c r="AD330" s="12"/>
      <c r="AE330" s="12"/>
      <c r="AR330" s="200" t="s">
        <v>84</v>
      </c>
      <c r="AT330" s="201" t="s">
        <v>73</v>
      </c>
      <c r="AU330" s="201" t="s">
        <v>82</v>
      </c>
      <c r="AY330" s="200" t="s">
        <v>148</v>
      </c>
      <c r="BK330" s="202">
        <f>SUM(BK331:BK335)</f>
        <v>0</v>
      </c>
    </row>
    <row r="331" spans="1:65" s="2" customFormat="1" ht="12">
      <c r="A331" s="39"/>
      <c r="B331" s="40"/>
      <c r="C331" s="205" t="s">
        <v>431</v>
      </c>
      <c r="D331" s="205" t="s">
        <v>151</v>
      </c>
      <c r="E331" s="206" t="s">
        <v>432</v>
      </c>
      <c r="F331" s="207" t="s">
        <v>433</v>
      </c>
      <c r="G331" s="208" t="s">
        <v>197</v>
      </c>
      <c r="H331" s="209">
        <v>10.8</v>
      </c>
      <c r="I331" s="210"/>
      <c r="J331" s="211">
        <f>ROUND(I331*H331,2)</f>
        <v>0</v>
      </c>
      <c r="K331" s="207" t="s">
        <v>160</v>
      </c>
      <c r="L331" s="45"/>
      <c r="M331" s="212" t="s">
        <v>28</v>
      </c>
      <c r="N331" s="213" t="s">
        <v>45</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257</v>
      </c>
      <c r="AT331" s="216" t="s">
        <v>151</v>
      </c>
      <c r="AU331" s="216" t="s">
        <v>84</v>
      </c>
      <c r="AY331" s="18" t="s">
        <v>148</v>
      </c>
      <c r="BE331" s="217">
        <f>IF(N331="základní",J331,0)</f>
        <v>0</v>
      </c>
      <c r="BF331" s="217">
        <f>IF(N331="snížená",J331,0)</f>
        <v>0</v>
      </c>
      <c r="BG331" s="217">
        <f>IF(N331="zákl. přenesená",J331,0)</f>
        <v>0</v>
      </c>
      <c r="BH331" s="217">
        <f>IF(N331="sníž. přenesená",J331,0)</f>
        <v>0</v>
      </c>
      <c r="BI331" s="217">
        <f>IF(N331="nulová",J331,0)</f>
        <v>0</v>
      </c>
      <c r="BJ331" s="18" t="s">
        <v>82</v>
      </c>
      <c r="BK331" s="217">
        <f>ROUND(I331*H331,2)</f>
        <v>0</v>
      </c>
      <c r="BL331" s="18" t="s">
        <v>257</v>
      </c>
      <c r="BM331" s="216" t="s">
        <v>434</v>
      </c>
    </row>
    <row r="332" spans="1:51" s="13" customFormat="1" ht="12">
      <c r="A332" s="13"/>
      <c r="B332" s="218"/>
      <c r="C332" s="219"/>
      <c r="D332" s="220" t="s">
        <v>162</v>
      </c>
      <c r="E332" s="221" t="s">
        <v>28</v>
      </c>
      <c r="F332" s="222" t="s">
        <v>435</v>
      </c>
      <c r="G332" s="219"/>
      <c r="H332" s="221" t="s">
        <v>28</v>
      </c>
      <c r="I332" s="223"/>
      <c r="J332" s="219"/>
      <c r="K332" s="219"/>
      <c r="L332" s="224"/>
      <c r="M332" s="225"/>
      <c r="N332" s="226"/>
      <c r="O332" s="226"/>
      <c r="P332" s="226"/>
      <c r="Q332" s="226"/>
      <c r="R332" s="226"/>
      <c r="S332" s="226"/>
      <c r="T332" s="227"/>
      <c r="U332" s="13"/>
      <c r="V332" s="13"/>
      <c r="W332" s="13"/>
      <c r="X332" s="13"/>
      <c r="Y332" s="13"/>
      <c r="Z332" s="13"/>
      <c r="AA332" s="13"/>
      <c r="AB332" s="13"/>
      <c r="AC332" s="13"/>
      <c r="AD332" s="13"/>
      <c r="AE332" s="13"/>
      <c r="AT332" s="228" t="s">
        <v>162</v>
      </c>
      <c r="AU332" s="228" t="s">
        <v>84</v>
      </c>
      <c r="AV332" s="13" t="s">
        <v>82</v>
      </c>
      <c r="AW332" s="13" t="s">
        <v>35</v>
      </c>
      <c r="AX332" s="13" t="s">
        <v>74</v>
      </c>
      <c r="AY332" s="228" t="s">
        <v>148</v>
      </c>
    </row>
    <row r="333" spans="1:51" s="14" customFormat="1" ht="12">
      <c r="A333" s="14"/>
      <c r="B333" s="229"/>
      <c r="C333" s="230"/>
      <c r="D333" s="220" t="s">
        <v>162</v>
      </c>
      <c r="E333" s="231" t="s">
        <v>28</v>
      </c>
      <c r="F333" s="232" t="s">
        <v>436</v>
      </c>
      <c r="G333" s="230"/>
      <c r="H333" s="233">
        <v>10.8</v>
      </c>
      <c r="I333" s="234"/>
      <c r="J333" s="230"/>
      <c r="K333" s="230"/>
      <c r="L333" s="235"/>
      <c r="M333" s="236"/>
      <c r="N333" s="237"/>
      <c r="O333" s="237"/>
      <c r="P333" s="237"/>
      <c r="Q333" s="237"/>
      <c r="R333" s="237"/>
      <c r="S333" s="237"/>
      <c r="T333" s="238"/>
      <c r="U333" s="14"/>
      <c r="V333" s="14"/>
      <c r="W333" s="14"/>
      <c r="X333" s="14"/>
      <c r="Y333" s="14"/>
      <c r="Z333" s="14"/>
      <c r="AA333" s="14"/>
      <c r="AB333" s="14"/>
      <c r="AC333" s="14"/>
      <c r="AD333" s="14"/>
      <c r="AE333" s="14"/>
      <c r="AT333" s="239" t="s">
        <v>162</v>
      </c>
      <c r="AU333" s="239" t="s">
        <v>84</v>
      </c>
      <c r="AV333" s="14" t="s">
        <v>84</v>
      </c>
      <c r="AW333" s="14" t="s">
        <v>35</v>
      </c>
      <c r="AX333" s="14" t="s">
        <v>82</v>
      </c>
      <c r="AY333" s="239" t="s">
        <v>148</v>
      </c>
    </row>
    <row r="334" spans="1:65" s="2" customFormat="1" ht="12">
      <c r="A334" s="39"/>
      <c r="B334" s="40"/>
      <c r="C334" s="251" t="s">
        <v>437</v>
      </c>
      <c r="D334" s="251" t="s">
        <v>275</v>
      </c>
      <c r="E334" s="252" t="s">
        <v>438</v>
      </c>
      <c r="F334" s="253" t="s">
        <v>439</v>
      </c>
      <c r="G334" s="254" t="s">
        <v>197</v>
      </c>
      <c r="H334" s="255">
        <v>11</v>
      </c>
      <c r="I334" s="256"/>
      <c r="J334" s="257">
        <f>ROUND(I334*H334,2)</f>
        <v>0</v>
      </c>
      <c r="K334" s="253" t="s">
        <v>160</v>
      </c>
      <c r="L334" s="258"/>
      <c r="M334" s="259" t="s">
        <v>28</v>
      </c>
      <c r="N334" s="260" t="s">
        <v>45</v>
      </c>
      <c r="O334" s="85"/>
      <c r="P334" s="214">
        <f>O334*H334</f>
        <v>0</v>
      </c>
      <c r="Q334" s="214">
        <v>5E-05</v>
      </c>
      <c r="R334" s="214">
        <f>Q334*H334</f>
        <v>0.00055</v>
      </c>
      <c r="S334" s="214">
        <v>0</v>
      </c>
      <c r="T334" s="215">
        <f>S334*H334</f>
        <v>0</v>
      </c>
      <c r="U334" s="39"/>
      <c r="V334" s="39"/>
      <c r="W334" s="39"/>
      <c r="X334" s="39"/>
      <c r="Y334" s="39"/>
      <c r="Z334" s="39"/>
      <c r="AA334" s="39"/>
      <c r="AB334" s="39"/>
      <c r="AC334" s="39"/>
      <c r="AD334" s="39"/>
      <c r="AE334" s="39"/>
      <c r="AR334" s="216" t="s">
        <v>360</v>
      </c>
      <c r="AT334" s="216" t="s">
        <v>275</v>
      </c>
      <c r="AU334" s="216" t="s">
        <v>84</v>
      </c>
      <c r="AY334" s="18" t="s">
        <v>148</v>
      </c>
      <c r="BE334" s="217">
        <f>IF(N334="základní",J334,0)</f>
        <v>0</v>
      </c>
      <c r="BF334" s="217">
        <f>IF(N334="snížená",J334,0)</f>
        <v>0</v>
      </c>
      <c r="BG334" s="217">
        <f>IF(N334="zákl. přenesená",J334,0)</f>
        <v>0</v>
      </c>
      <c r="BH334" s="217">
        <f>IF(N334="sníž. přenesená",J334,0)</f>
        <v>0</v>
      </c>
      <c r="BI334" s="217">
        <f>IF(N334="nulová",J334,0)</f>
        <v>0</v>
      </c>
      <c r="BJ334" s="18" t="s">
        <v>82</v>
      </c>
      <c r="BK334" s="217">
        <f>ROUND(I334*H334,2)</f>
        <v>0</v>
      </c>
      <c r="BL334" s="18" t="s">
        <v>257</v>
      </c>
      <c r="BM334" s="216" t="s">
        <v>440</v>
      </c>
    </row>
    <row r="335" spans="1:65" s="2" customFormat="1" ht="44.25" customHeight="1">
      <c r="A335" s="39"/>
      <c r="B335" s="40"/>
      <c r="C335" s="205" t="s">
        <v>441</v>
      </c>
      <c r="D335" s="205" t="s">
        <v>151</v>
      </c>
      <c r="E335" s="206" t="s">
        <v>442</v>
      </c>
      <c r="F335" s="207" t="s">
        <v>443</v>
      </c>
      <c r="G335" s="208" t="s">
        <v>393</v>
      </c>
      <c r="H335" s="209">
        <v>0.001</v>
      </c>
      <c r="I335" s="210"/>
      <c r="J335" s="211">
        <f>ROUND(I335*H335,2)</f>
        <v>0</v>
      </c>
      <c r="K335" s="207" t="s">
        <v>160</v>
      </c>
      <c r="L335" s="45"/>
      <c r="M335" s="212" t="s">
        <v>28</v>
      </c>
      <c r="N335" s="213" t="s">
        <v>45</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257</v>
      </c>
      <c r="AT335" s="216" t="s">
        <v>151</v>
      </c>
      <c r="AU335" s="216" t="s">
        <v>84</v>
      </c>
      <c r="AY335" s="18" t="s">
        <v>148</v>
      </c>
      <c r="BE335" s="217">
        <f>IF(N335="základní",J335,0)</f>
        <v>0</v>
      </c>
      <c r="BF335" s="217">
        <f>IF(N335="snížená",J335,0)</f>
        <v>0</v>
      </c>
      <c r="BG335" s="217">
        <f>IF(N335="zákl. přenesená",J335,0)</f>
        <v>0</v>
      </c>
      <c r="BH335" s="217">
        <f>IF(N335="sníž. přenesená",J335,0)</f>
        <v>0</v>
      </c>
      <c r="BI335" s="217">
        <f>IF(N335="nulová",J335,0)</f>
        <v>0</v>
      </c>
      <c r="BJ335" s="18" t="s">
        <v>82</v>
      </c>
      <c r="BK335" s="217">
        <f>ROUND(I335*H335,2)</f>
        <v>0</v>
      </c>
      <c r="BL335" s="18" t="s">
        <v>257</v>
      </c>
      <c r="BM335" s="216" t="s">
        <v>444</v>
      </c>
    </row>
    <row r="336" spans="1:63" s="12" customFormat="1" ht="22.8" customHeight="1">
      <c r="A336" s="12"/>
      <c r="B336" s="189"/>
      <c r="C336" s="190"/>
      <c r="D336" s="191" t="s">
        <v>73</v>
      </c>
      <c r="E336" s="203" t="s">
        <v>445</v>
      </c>
      <c r="F336" s="203" t="s">
        <v>446</v>
      </c>
      <c r="G336" s="190"/>
      <c r="H336" s="190"/>
      <c r="I336" s="193"/>
      <c r="J336" s="204">
        <f>BK336</f>
        <v>0</v>
      </c>
      <c r="K336" s="190"/>
      <c r="L336" s="195"/>
      <c r="M336" s="196"/>
      <c r="N336" s="197"/>
      <c r="O336" s="197"/>
      <c r="P336" s="198">
        <f>SUM(P337:P352)</f>
        <v>0</v>
      </c>
      <c r="Q336" s="197"/>
      <c r="R336" s="198">
        <f>SUM(R337:R352)</f>
        <v>0.0066099999999999996</v>
      </c>
      <c r="S336" s="197"/>
      <c r="T336" s="199">
        <f>SUM(T337:T352)</f>
        <v>0</v>
      </c>
      <c r="U336" s="12"/>
      <c r="V336" s="12"/>
      <c r="W336" s="12"/>
      <c r="X336" s="12"/>
      <c r="Y336" s="12"/>
      <c r="Z336" s="12"/>
      <c r="AA336" s="12"/>
      <c r="AB336" s="12"/>
      <c r="AC336" s="12"/>
      <c r="AD336" s="12"/>
      <c r="AE336" s="12"/>
      <c r="AR336" s="200" t="s">
        <v>84</v>
      </c>
      <c r="AT336" s="201" t="s">
        <v>73</v>
      </c>
      <c r="AU336" s="201" t="s">
        <v>82</v>
      </c>
      <c r="AY336" s="200" t="s">
        <v>148</v>
      </c>
      <c r="BK336" s="202">
        <f>SUM(BK337:BK352)</f>
        <v>0</v>
      </c>
    </row>
    <row r="337" spans="1:65" s="2" customFormat="1" ht="12">
      <c r="A337" s="39"/>
      <c r="B337" s="40"/>
      <c r="C337" s="205" t="s">
        <v>447</v>
      </c>
      <c r="D337" s="205" t="s">
        <v>151</v>
      </c>
      <c r="E337" s="206" t="s">
        <v>448</v>
      </c>
      <c r="F337" s="207" t="s">
        <v>449</v>
      </c>
      <c r="G337" s="208" t="s">
        <v>450</v>
      </c>
      <c r="H337" s="209">
        <v>1</v>
      </c>
      <c r="I337" s="210"/>
      <c r="J337" s="211">
        <f>ROUND(I337*H337,2)</f>
        <v>0</v>
      </c>
      <c r="K337" s="207" t="s">
        <v>160</v>
      </c>
      <c r="L337" s="45"/>
      <c r="M337" s="212" t="s">
        <v>28</v>
      </c>
      <c r="N337" s="213" t="s">
        <v>45</v>
      </c>
      <c r="O337" s="85"/>
      <c r="P337" s="214">
        <f>O337*H337</f>
        <v>0</v>
      </c>
      <c r="Q337" s="214">
        <v>0.00085</v>
      </c>
      <c r="R337" s="214">
        <f>Q337*H337</f>
        <v>0.00085</v>
      </c>
      <c r="S337" s="214">
        <v>0</v>
      </c>
      <c r="T337" s="215">
        <f>S337*H337</f>
        <v>0</v>
      </c>
      <c r="U337" s="39"/>
      <c r="V337" s="39"/>
      <c r="W337" s="39"/>
      <c r="X337" s="39"/>
      <c r="Y337" s="39"/>
      <c r="Z337" s="39"/>
      <c r="AA337" s="39"/>
      <c r="AB337" s="39"/>
      <c r="AC337" s="39"/>
      <c r="AD337" s="39"/>
      <c r="AE337" s="39"/>
      <c r="AR337" s="216" t="s">
        <v>257</v>
      </c>
      <c r="AT337" s="216" t="s">
        <v>151</v>
      </c>
      <c r="AU337" s="216" t="s">
        <v>84</v>
      </c>
      <c r="AY337" s="18" t="s">
        <v>148</v>
      </c>
      <c r="BE337" s="217">
        <f>IF(N337="základní",J337,0)</f>
        <v>0</v>
      </c>
      <c r="BF337" s="217">
        <f>IF(N337="snížená",J337,0)</f>
        <v>0</v>
      </c>
      <c r="BG337" s="217">
        <f>IF(N337="zákl. přenesená",J337,0)</f>
        <v>0</v>
      </c>
      <c r="BH337" s="217">
        <f>IF(N337="sníž. přenesená",J337,0)</f>
        <v>0</v>
      </c>
      <c r="BI337" s="217">
        <f>IF(N337="nulová",J337,0)</f>
        <v>0</v>
      </c>
      <c r="BJ337" s="18" t="s">
        <v>82</v>
      </c>
      <c r="BK337" s="217">
        <f>ROUND(I337*H337,2)</f>
        <v>0</v>
      </c>
      <c r="BL337" s="18" t="s">
        <v>257</v>
      </c>
      <c r="BM337" s="216" t="s">
        <v>451</v>
      </c>
    </row>
    <row r="338" spans="1:51" s="13" customFormat="1" ht="12">
      <c r="A338" s="13"/>
      <c r="B338" s="218"/>
      <c r="C338" s="219"/>
      <c r="D338" s="220" t="s">
        <v>162</v>
      </c>
      <c r="E338" s="221" t="s">
        <v>28</v>
      </c>
      <c r="F338" s="222" t="s">
        <v>452</v>
      </c>
      <c r="G338" s="219"/>
      <c r="H338" s="221" t="s">
        <v>28</v>
      </c>
      <c r="I338" s="223"/>
      <c r="J338" s="219"/>
      <c r="K338" s="219"/>
      <c r="L338" s="224"/>
      <c r="M338" s="225"/>
      <c r="N338" s="226"/>
      <c r="O338" s="226"/>
      <c r="P338" s="226"/>
      <c r="Q338" s="226"/>
      <c r="R338" s="226"/>
      <c r="S338" s="226"/>
      <c r="T338" s="227"/>
      <c r="U338" s="13"/>
      <c r="V338" s="13"/>
      <c r="W338" s="13"/>
      <c r="X338" s="13"/>
      <c r="Y338" s="13"/>
      <c r="Z338" s="13"/>
      <c r="AA338" s="13"/>
      <c r="AB338" s="13"/>
      <c r="AC338" s="13"/>
      <c r="AD338" s="13"/>
      <c r="AE338" s="13"/>
      <c r="AT338" s="228" t="s">
        <v>162</v>
      </c>
      <c r="AU338" s="228" t="s">
        <v>84</v>
      </c>
      <c r="AV338" s="13" t="s">
        <v>82</v>
      </c>
      <c r="AW338" s="13" t="s">
        <v>35</v>
      </c>
      <c r="AX338" s="13" t="s">
        <v>74</v>
      </c>
      <c r="AY338" s="228" t="s">
        <v>148</v>
      </c>
    </row>
    <row r="339" spans="1:51" s="14" customFormat="1" ht="12">
      <c r="A339" s="14"/>
      <c r="B339" s="229"/>
      <c r="C339" s="230"/>
      <c r="D339" s="220" t="s">
        <v>162</v>
      </c>
      <c r="E339" s="231" t="s">
        <v>28</v>
      </c>
      <c r="F339" s="232" t="s">
        <v>82</v>
      </c>
      <c r="G339" s="230"/>
      <c r="H339" s="233">
        <v>1</v>
      </c>
      <c r="I339" s="234"/>
      <c r="J339" s="230"/>
      <c r="K339" s="230"/>
      <c r="L339" s="235"/>
      <c r="M339" s="236"/>
      <c r="N339" s="237"/>
      <c r="O339" s="237"/>
      <c r="P339" s="237"/>
      <c r="Q339" s="237"/>
      <c r="R339" s="237"/>
      <c r="S339" s="237"/>
      <c r="T339" s="238"/>
      <c r="U339" s="14"/>
      <c r="V339" s="14"/>
      <c r="W339" s="14"/>
      <c r="X339" s="14"/>
      <c r="Y339" s="14"/>
      <c r="Z339" s="14"/>
      <c r="AA339" s="14"/>
      <c r="AB339" s="14"/>
      <c r="AC339" s="14"/>
      <c r="AD339" s="14"/>
      <c r="AE339" s="14"/>
      <c r="AT339" s="239" t="s">
        <v>162</v>
      </c>
      <c r="AU339" s="239" t="s">
        <v>84</v>
      </c>
      <c r="AV339" s="14" t="s">
        <v>84</v>
      </c>
      <c r="AW339" s="14" t="s">
        <v>35</v>
      </c>
      <c r="AX339" s="14" t="s">
        <v>82</v>
      </c>
      <c r="AY339" s="239" t="s">
        <v>148</v>
      </c>
    </row>
    <row r="340" spans="1:65" s="2" customFormat="1" ht="12">
      <c r="A340" s="39"/>
      <c r="B340" s="40"/>
      <c r="C340" s="205" t="s">
        <v>453</v>
      </c>
      <c r="D340" s="205" t="s">
        <v>151</v>
      </c>
      <c r="E340" s="206" t="s">
        <v>454</v>
      </c>
      <c r="F340" s="207" t="s">
        <v>455</v>
      </c>
      <c r="G340" s="208" t="s">
        <v>450</v>
      </c>
      <c r="H340" s="209">
        <v>2</v>
      </c>
      <c r="I340" s="210"/>
      <c r="J340" s="211">
        <f>ROUND(I340*H340,2)</f>
        <v>0</v>
      </c>
      <c r="K340" s="207" t="s">
        <v>160</v>
      </c>
      <c r="L340" s="45"/>
      <c r="M340" s="212" t="s">
        <v>28</v>
      </c>
      <c r="N340" s="213" t="s">
        <v>45</v>
      </c>
      <c r="O340" s="85"/>
      <c r="P340" s="214">
        <f>O340*H340</f>
        <v>0</v>
      </c>
      <c r="Q340" s="214">
        <v>0.00075</v>
      </c>
      <c r="R340" s="214">
        <f>Q340*H340</f>
        <v>0.0015</v>
      </c>
      <c r="S340" s="214">
        <v>0</v>
      </c>
      <c r="T340" s="215">
        <f>S340*H340</f>
        <v>0</v>
      </c>
      <c r="U340" s="39"/>
      <c r="V340" s="39"/>
      <c r="W340" s="39"/>
      <c r="X340" s="39"/>
      <c r="Y340" s="39"/>
      <c r="Z340" s="39"/>
      <c r="AA340" s="39"/>
      <c r="AB340" s="39"/>
      <c r="AC340" s="39"/>
      <c r="AD340" s="39"/>
      <c r="AE340" s="39"/>
      <c r="AR340" s="216" t="s">
        <v>257</v>
      </c>
      <c r="AT340" s="216" t="s">
        <v>151</v>
      </c>
      <c r="AU340" s="216" t="s">
        <v>84</v>
      </c>
      <c r="AY340" s="18" t="s">
        <v>148</v>
      </c>
      <c r="BE340" s="217">
        <f>IF(N340="základní",J340,0)</f>
        <v>0</v>
      </c>
      <c r="BF340" s="217">
        <f>IF(N340="snížená",J340,0)</f>
        <v>0</v>
      </c>
      <c r="BG340" s="217">
        <f>IF(N340="zákl. přenesená",J340,0)</f>
        <v>0</v>
      </c>
      <c r="BH340" s="217">
        <f>IF(N340="sníž. přenesená",J340,0)</f>
        <v>0</v>
      </c>
      <c r="BI340" s="217">
        <f>IF(N340="nulová",J340,0)</f>
        <v>0</v>
      </c>
      <c r="BJ340" s="18" t="s">
        <v>82</v>
      </c>
      <c r="BK340" s="217">
        <f>ROUND(I340*H340,2)</f>
        <v>0</v>
      </c>
      <c r="BL340" s="18" t="s">
        <v>257</v>
      </c>
      <c r="BM340" s="216" t="s">
        <v>456</v>
      </c>
    </row>
    <row r="341" spans="1:51" s="13" customFormat="1" ht="12">
      <c r="A341" s="13"/>
      <c r="B341" s="218"/>
      <c r="C341" s="219"/>
      <c r="D341" s="220" t="s">
        <v>162</v>
      </c>
      <c r="E341" s="221" t="s">
        <v>28</v>
      </c>
      <c r="F341" s="222" t="s">
        <v>457</v>
      </c>
      <c r="G341" s="219"/>
      <c r="H341" s="221" t="s">
        <v>28</v>
      </c>
      <c r="I341" s="223"/>
      <c r="J341" s="219"/>
      <c r="K341" s="219"/>
      <c r="L341" s="224"/>
      <c r="M341" s="225"/>
      <c r="N341" s="226"/>
      <c r="O341" s="226"/>
      <c r="P341" s="226"/>
      <c r="Q341" s="226"/>
      <c r="R341" s="226"/>
      <c r="S341" s="226"/>
      <c r="T341" s="227"/>
      <c r="U341" s="13"/>
      <c r="V341" s="13"/>
      <c r="W341" s="13"/>
      <c r="X341" s="13"/>
      <c r="Y341" s="13"/>
      <c r="Z341" s="13"/>
      <c r="AA341" s="13"/>
      <c r="AB341" s="13"/>
      <c r="AC341" s="13"/>
      <c r="AD341" s="13"/>
      <c r="AE341" s="13"/>
      <c r="AT341" s="228" t="s">
        <v>162</v>
      </c>
      <c r="AU341" s="228" t="s">
        <v>84</v>
      </c>
      <c r="AV341" s="13" t="s">
        <v>82</v>
      </c>
      <c r="AW341" s="13" t="s">
        <v>35</v>
      </c>
      <c r="AX341" s="13" t="s">
        <v>74</v>
      </c>
      <c r="AY341" s="228" t="s">
        <v>148</v>
      </c>
    </row>
    <row r="342" spans="1:51" s="14" customFormat="1" ht="12">
      <c r="A342" s="14"/>
      <c r="B342" s="229"/>
      <c r="C342" s="230"/>
      <c r="D342" s="220" t="s">
        <v>162</v>
      </c>
      <c r="E342" s="231" t="s">
        <v>28</v>
      </c>
      <c r="F342" s="232" t="s">
        <v>84</v>
      </c>
      <c r="G342" s="230"/>
      <c r="H342" s="233">
        <v>2</v>
      </c>
      <c r="I342" s="234"/>
      <c r="J342" s="230"/>
      <c r="K342" s="230"/>
      <c r="L342" s="235"/>
      <c r="M342" s="236"/>
      <c r="N342" s="237"/>
      <c r="O342" s="237"/>
      <c r="P342" s="237"/>
      <c r="Q342" s="237"/>
      <c r="R342" s="237"/>
      <c r="S342" s="237"/>
      <c r="T342" s="238"/>
      <c r="U342" s="14"/>
      <c r="V342" s="14"/>
      <c r="W342" s="14"/>
      <c r="X342" s="14"/>
      <c r="Y342" s="14"/>
      <c r="Z342" s="14"/>
      <c r="AA342" s="14"/>
      <c r="AB342" s="14"/>
      <c r="AC342" s="14"/>
      <c r="AD342" s="14"/>
      <c r="AE342" s="14"/>
      <c r="AT342" s="239" t="s">
        <v>162</v>
      </c>
      <c r="AU342" s="239" t="s">
        <v>84</v>
      </c>
      <c r="AV342" s="14" t="s">
        <v>84</v>
      </c>
      <c r="AW342" s="14" t="s">
        <v>35</v>
      </c>
      <c r="AX342" s="14" t="s">
        <v>82</v>
      </c>
      <c r="AY342" s="239" t="s">
        <v>148</v>
      </c>
    </row>
    <row r="343" spans="1:65" s="2" customFormat="1" ht="12">
      <c r="A343" s="39"/>
      <c r="B343" s="40"/>
      <c r="C343" s="205" t="s">
        <v>458</v>
      </c>
      <c r="D343" s="205" t="s">
        <v>151</v>
      </c>
      <c r="E343" s="206" t="s">
        <v>459</v>
      </c>
      <c r="F343" s="207" t="s">
        <v>460</v>
      </c>
      <c r="G343" s="208" t="s">
        <v>450</v>
      </c>
      <c r="H343" s="209">
        <v>2</v>
      </c>
      <c r="I343" s="210"/>
      <c r="J343" s="211">
        <f>ROUND(I343*H343,2)</f>
        <v>0</v>
      </c>
      <c r="K343" s="207" t="s">
        <v>160</v>
      </c>
      <c r="L343" s="45"/>
      <c r="M343" s="212" t="s">
        <v>28</v>
      </c>
      <c r="N343" s="213" t="s">
        <v>45</v>
      </c>
      <c r="O343" s="85"/>
      <c r="P343" s="214">
        <f>O343*H343</f>
        <v>0</v>
      </c>
      <c r="Q343" s="214">
        <v>0.00085</v>
      </c>
      <c r="R343" s="214">
        <f>Q343*H343</f>
        <v>0.0017</v>
      </c>
      <c r="S343" s="214">
        <v>0</v>
      </c>
      <c r="T343" s="215">
        <f>S343*H343</f>
        <v>0</v>
      </c>
      <c r="U343" s="39"/>
      <c r="V343" s="39"/>
      <c r="W343" s="39"/>
      <c r="X343" s="39"/>
      <c r="Y343" s="39"/>
      <c r="Z343" s="39"/>
      <c r="AA343" s="39"/>
      <c r="AB343" s="39"/>
      <c r="AC343" s="39"/>
      <c r="AD343" s="39"/>
      <c r="AE343" s="39"/>
      <c r="AR343" s="216" t="s">
        <v>257</v>
      </c>
      <c r="AT343" s="216" t="s">
        <v>151</v>
      </c>
      <c r="AU343" s="216" t="s">
        <v>84</v>
      </c>
      <c r="AY343" s="18" t="s">
        <v>148</v>
      </c>
      <c r="BE343" s="217">
        <f>IF(N343="základní",J343,0)</f>
        <v>0</v>
      </c>
      <c r="BF343" s="217">
        <f>IF(N343="snížená",J343,0)</f>
        <v>0</v>
      </c>
      <c r="BG343" s="217">
        <f>IF(N343="zákl. přenesená",J343,0)</f>
        <v>0</v>
      </c>
      <c r="BH343" s="217">
        <f>IF(N343="sníž. přenesená",J343,0)</f>
        <v>0</v>
      </c>
      <c r="BI343" s="217">
        <f>IF(N343="nulová",J343,0)</f>
        <v>0</v>
      </c>
      <c r="BJ343" s="18" t="s">
        <v>82</v>
      </c>
      <c r="BK343" s="217">
        <f>ROUND(I343*H343,2)</f>
        <v>0</v>
      </c>
      <c r="BL343" s="18" t="s">
        <v>257</v>
      </c>
      <c r="BM343" s="216" t="s">
        <v>461</v>
      </c>
    </row>
    <row r="344" spans="1:51" s="13" customFormat="1" ht="12">
      <c r="A344" s="13"/>
      <c r="B344" s="218"/>
      <c r="C344" s="219"/>
      <c r="D344" s="220" t="s">
        <v>162</v>
      </c>
      <c r="E344" s="221" t="s">
        <v>28</v>
      </c>
      <c r="F344" s="222" t="s">
        <v>462</v>
      </c>
      <c r="G344" s="219"/>
      <c r="H344" s="221" t="s">
        <v>28</v>
      </c>
      <c r="I344" s="223"/>
      <c r="J344" s="219"/>
      <c r="K344" s="219"/>
      <c r="L344" s="224"/>
      <c r="M344" s="225"/>
      <c r="N344" s="226"/>
      <c r="O344" s="226"/>
      <c r="P344" s="226"/>
      <c r="Q344" s="226"/>
      <c r="R344" s="226"/>
      <c r="S344" s="226"/>
      <c r="T344" s="227"/>
      <c r="U344" s="13"/>
      <c r="V344" s="13"/>
      <c r="W344" s="13"/>
      <c r="X344" s="13"/>
      <c r="Y344" s="13"/>
      <c r="Z344" s="13"/>
      <c r="AA344" s="13"/>
      <c r="AB344" s="13"/>
      <c r="AC344" s="13"/>
      <c r="AD344" s="13"/>
      <c r="AE344" s="13"/>
      <c r="AT344" s="228" t="s">
        <v>162</v>
      </c>
      <c r="AU344" s="228" t="s">
        <v>84</v>
      </c>
      <c r="AV344" s="13" t="s">
        <v>82</v>
      </c>
      <c r="AW344" s="13" t="s">
        <v>35</v>
      </c>
      <c r="AX344" s="13" t="s">
        <v>74</v>
      </c>
      <c r="AY344" s="228" t="s">
        <v>148</v>
      </c>
    </row>
    <row r="345" spans="1:51" s="14" customFormat="1" ht="12">
      <c r="A345" s="14"/>
      <c r="B345" s="229"/>
      <c r="C345" s="230"/>
      <c r="D345" s="220" t="s">
        <v>162</v>
      </c>
      <c r="E345" s="231" t="s">
        <v>28</v>
      </c>
      <c r="F345" s="232" t="s">
        <v>84</v>
      </c>
      <c r="G345" s="230"/>
      <c r="H345" s="233">
        <v>2</v>
      </c>
      <c r="I345" s="234"/>
      <c r="J345" s="230"/>
      <c r="K345" s="230"/>
      <c r="L345" s="235"/>
      <c r="M345" s="236"/>
      <c r="N345" s="237"/>
      <c r="O345" s="237"/>
      <c r="P345" s="237"/>
      <c r="Q345" s="237"/>
      <c r="R345" s="237"/>
      <c r="S345" s="237"/>
      <c r="T345" s="238"/>
      <c r="U345" s="14"/>
      <c r="V345" s="14"/>
      <c r="W345" s="14"/>
      <c r="X345" s="14"/>
      <c r="Y345" s="14"/>
      <c r="Z345" s="14"/>
      <c r="AA345" s="14"/>
      <c r="AB345" s="14"/>
      <c r="AC345" s="14"/>
      <c r="AD345" s="14"/>
      <c r="AE345" s="14"/>
      <c r="AT345" s="239" t="s">
        <v>162</v>
      </c>
      <c r="AU345" s="239" t="s">
        <v>84</v>
      </c>
      <c r="AV345" s="14" t="s">
        <v>84</v>
      </c>
      <c r="AW345" s="14" t="s">
        <v>35</v>
      </c>
      <c r="AX345" s="14" t="s">
        <v>82</v>
      </c>
      <c r="AY345" s="239" t="s">
        <v>148</v>
      </c>
    </row>
    <row r="346" spans="1:65" s="2" customFormat="1" ht="12">
      <c r="A346" s="39"/>
      <c r="B346" s="40"/>
      <c r="C346" s="205" t="s">
        <v>463</v>
      </c>
      <c r="D346" s="205" t="s">
        <v>151</v>
      </c>
      <c r="E346" s="206" t="s">
        <v>464</v>
      </c>
      <c r="F346" s="207" t="s">
        <v>465</v>
      </c>
      <c r="G346" s="208" t="s">
        <v>450</v>
      </c>
      <c r="H346" s="209">
        <v>1</v>
      </c>
      <c r="I346" s="210"/>
      <c r="J346" s="211">
        <f>ROUND(I346*H346,2)</f>
        <v>0</v>
      </c>
      <c r="K346" s="207" t="s">
        <v>160</v>
      </c>
      <c r="L346" s="45"/>
      <c r="M346" s="212" t="s">
        <v>28</v>
      </c>
      <c r="N346" s="213" t="s">
        <v>45</v>
      </c>
      <c r="O346" s="85"/>
      <c r="P346" s="214">
        <f>O346*H346</f>
        <v>0</v>
      </c>
      <c r="Q346" s="214">
        <v>0.00052</v>
      </c>
      <c r="R346" s="214">
        <f>Q346*H346</f>
        <v>0.00052</v>
      </c>
      <c r="S346" s="214">
        <v>0</v>
      </c>
      <c r="T346" s="215">
        <f>S346*H346</f>
        <v>0</v>
      </c>
      <c r="U346" s="39"/>
      <c r="V346" s="39"/>
      <c r="W346" s="39"/>
      <c r="X346" s="39"/>
      <c r="Y346" s="39"/>
      <c r="Z346" s="39"/>
      <c r="AA346" s="39"/>
      <c r="AB346" s="39"/>
      <c r="AC346" s="39"/>
      <c r="AD346" s="39"/>
      <c r="AE346" s="39"/>
      <c r="AR346" s="216" t="s">
        <v>257</v>
      </c>
      <c r="AT346" s="216" t="s">
        <v>151</v>
      </c>
      <c r="AU346" s="216" t="s">
        <v>84</v>
      </c>
      <c r="AY346" s="18" t="s">
        <v>148</v>
      </c>
      <c r="BE346" s="217">
        <f>IF(N346="základní",J346,0)</f>
        <v>0</v>
      </c>
      <c r="BF346" s="217">
        <f>IF(N346="snížená",J346,0)</f>
        <v>0</v>
      </c>
      <c r="BG346" s="217">
        <f>IF(N346="zákl. přenesená",J346,0)</f>
        <v>0</v>
      </c>
      <c r="BH346" s="217">
        <f>IF(N346="sníž. přenesená",J346,0)</f>
        <v>0</v>
      </c>
      <c r="BI346" s="217">
        <f>IF(N346="nulová",J346,0)</f>
        <v>0</v>
      </c>
      <c r="BJ346" s="18" t="s">
        <v>82</v>
      </c>
      <c r="BK346" s="217">
        <f>ROUND(I346*H346,2)</f>
        <v>0</v>
      </c>
      <c r="BL346" s="18" t="s">
        <v>257</v>
      </c>
      <c r="BM346" s="216" t="s">
        <v>466</v>
      </c>
    </row>
    <row r="347" spans="1:65" s="2" customFormat="1" ht="12">
      <c r="A347" s="39"/>
      <c r="B347" s="40"/>
      <c r="C347" s="205" t="s">
        <v>467</v>
      </c>
      <c r="D347" s="205" t="s">
        <v>151</v>
      </c>
      <c r="E347" s="206" t="s">
        <v>468</v>
      </c>
      <c r="F347" s="207" t="s">
        <v>469</v>
      </c>
      <c r="G347" s="208" t="s">
        <v>450</v>
      </c>
      <c r="H347" s="209">
        <v>1</v>
      </c>
      <c r="I347" s="210"/>
      <c r="J347" s="211">
        <f>ROUND(I347*H347,2)</f>
        <v>0</v>
      </c>
      <c r="K347" s="207" t="s">
        <v>160</v>
      </c>
      <c r="L347" s="45"/>
      <c r="M347" s="212" t="s">
        <v>28</v>
      </c>
      <c r="N347" s="213" t="s">
        <v>45</v>
      </c>
      <c r="O347" s="85"/>
      <c r="P347" s="214">
        <f>O347*H347</f>
        <v>0</v>
      </c>
      <c r="Q347" s="214">
        <v>0.00052</v>
      </c>
      <c r="R347" s="214">
        <f>Q347*H347</f>
        <v>0.00052</v>
      </c>
      <c r="S347" s="214">
        <v>0</v>
      </c>
      <c r="T347" s="215">
        <f>S347*H347</f>
        <v>0</v>
      </c>
      <c r="U347" s="39"/>
      <c r="V347" s="39"/>
      <c r="W347" s="39"/>
      <c r="X347" s="39"/>
      <c r="Y347" s="39"/>
      <c r="Z347" s="39"/>
      <c r="AA347" s="39"/>
      <c r="AB347" s="39"/>
      <c r="AC347" s="39"/>
      <c r="AD347" s="39"/>
      <c r="AE347" s="39"/>
      <c r="AR347" s="216" t="s">
        <v>257</v>
      </c>
      <c r="AT347" s="216" t="s">
        <v>151</v>
      </c>
      <c r="AU347" s="216" t="s">
        <v>84</v>
      </c>
      <c r="AY347" s="18" t="s">
        <v>148</v>
      </c>
      <c r="BE347" s="217">
        <f>IF(N347="základní",J347,0)</f>
        <v>0</v>
      </c>
      <c r="BF347" s="217">
        <f>IF(N347="snížená",J347,0)</f>
        <v>0</v>
      </c>
      <c r="BG347" s="217">
        <f>IF(N347="zákl. přenesená",J347,0)</f>
        <v>0</v>
      </c>
      <c r="BH347" s="217">
        <f>IF(N347="sníž. přenesená",J347,0)</f>
        <v>0</v>
      </c>
      <c r="BI347" s="217">
        <f>IF(N347="nulová",J347,0)</f>
        <v>0</v>
      </c>
      <c r="BJ347" s="18" t="s">
        <v>82</v>
      </c>
      <c r="BK347" s="217">
        <f>ROUND(I347*H347,2)</f>
        <v>0</v>
      </c>
      <c r="BL347" s="18" t="s">
        <v>257</v>
      </c>
      <c r="BM347" s="216" t="s">
        <v>470</v>
      </c>
    </row>
    <row r="348" spans="1:65" s="2" customFormat="1" ht="12">
      <c r="A348" s="39"/>
      <c r="B348" s="40"/>
      <c r="C348" s="205" t="s">
        <v>471</v>
      </c>
      <c r="D348" s="205" t="s">
        <v>151</v>
      </c>
      <c r="E348" s="206" t="s">
        <v>472</v>
      </c>
      <c r="F348" s="207" t="s">
        <v>473</v>
      </c>
      <c r="G348" s="208" t="s">
        <v>450</v>
      </c>
      <c r="H348" s="209">
        <v>1</v>
      </c>
      <c r="I348" s="210"/>
      <c r="J348" s="211">
        <f>ROUND(I348*H348,2)</f>
        <v>0</v>
      </c>
      <c r="K348" s="207" t="s">
        <v>160</v>
      </c>
      <c r="L348" s="45"/>
      <c r="M348" s="212" t="s">
        <v>28</v>
      </c>
      <c r="N348" s="213" t="s">
        <v>45</v>
      </c>
      <c r="O348" s="85"/>
      <c r="P348" s="214">
        <f>O348*H348</f>
        <v>0</v>
      </c>
      <c r="Q348" s="214">
        <v>0.00052</v>
      </c>
      <c r="R348" s="214">
        <f>Q348*H348</f>
        <v>0.00052</v>
      </c>
      <c r="S348" s="214">
        <v>0</v>
      </c>
      <c r="T348" s="215">
        <f>S348*H348</f>
        <v>0</v>
      </c>
      <c r="U348" s="39"/>
      <c r="V348" s="39"/>
      <c r="W348" s="39"/>
      <c r="X348" s="39"/>
      <c r="Y348" s="39"/>
      <c r="Z348" s="39"/>
      <c r="AA348" s="39"/>
      <c r="AB348" s="39"/>
      <c r="AC348" s="39"/>
      <c r="AD348" s="39"/>
      <c r="AE348" s="39"/>
      <c r="AR348" s="216" t="s">
        <v>257</v>
      </c>
      <c r="AT348" s="216" t="s">
        <v>151</v>
      </c>
      <c r="AU348" s="216" t="s">
        <v>84</v>
      </c>
      <c r="AY348" s="18" t="s">
        <v>148</v>
      </c>
      <c r="BE348" s="217">
        <f>IF(N348="základní",J348,0)</f>
        <v>0</v>
      </c>
      <c r="BF348" s="217">
        <f>IF(N348="snížená",J348,0)</f>
        <v>0</v>
      </c>
      <c r="BG348" s="217">
        <f>IF(N348="zákl. přenesená",J348,0)</f>
        <v>0</v>
      </c>
      <c r="BH348" s="217">
        <f>IF(N348="sníž. přenesená",J348,0)</f>
        <v>0</v>
      </c>
      <c r="BI348" s="217">
        <f>IF(N348="nulová",J348,0)</f>
        <v>0</v>
      </c>
      <c r="BJ348" s="18" t="s">
        <v>82</v>
      </c>
      <c r="BK348" s="217">
        <f>ROUND(I348*H348,2)</f>
        <v>0</v>
      </c>
      <c r="BL348" s="18" t="s">
        <v>257</v>
      </c>
      <c r="BM348" s="216" t="s">
        <v>474</v>
      </c>
    </row>
    <row r="349" spans="1:65" s="2" customFormat="1" ht="16.5" customHeight="1">
      <c r="A349" s="39"/>
      <c r="B349" s="40"/>
      <c r="C349" s="205" t="s">
        <v>475</v>
      </c>
      <c r="D349" s="205" t="s">
        <v>151</v>
      </c>
      <c r="E349" s="206" t="s">
        <v>476</v>
      </c>
      <c r="F349" s="207" t="s">
        <v>477</v>
      </c>
      <c r="G349" s="208" t="s">
        <v>203</v>
      </c>
      <c r="H349" s="209">
        <v>1</v>
      </c>
      <c r="I349" s="210"/>
      <c r="J349" s="211">
        <f>ROUND(I349*H349,2)</f>
        <v>0</v>
      </c>
      <c r="K349" s="207" t="s">
        <v>28</v>
      </c>
      <c r="L349" s="45"/>
      <c r="M349" s="212" t="s">
        <v>28</v>
      </c>
      <c r="N349" s="213" t="s">
        <v>45</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257</v>
      </c>
      <c r="AT349" s="216" t="s">
        <v>151</v>
      </c>
      <c r="AU349" s="216" t="s">
        <v>84</v>
      </c>
      <c r="AY349" s="18" t="s">
        <v>148</v>
      </c>
      <c r="BE349" s="217">
        <f>IF(N349="základní",J349,0)</f>
        <v>0</v>
      </c>
      <c r="BF349" s="217">
        <f>IF(N349="snížená",J349,0)</f>
        <v>0</v>
      </c>
      <c r="BG349" s="217">
        <f>IF(N349="zákl. přenesená",J349,0)</f>
        <v>0</v>
      </c>
      <c r="BH349" s="217">
        <f>IF(N349="sníž. přenesená",J349,0)</f>
        <v>0</v>
      </c>
      <c r="BI349" s="217">
        <f>IF(N349="nulová",J349,0)</f>
        <v>0</v>
      </c>
      <c r="BJ349" s="18" t="s">
        <v>82</v>
      </c>
      <c r="BK349" s="217">
        <f>ROUND(I349*H349,2)</f>
        <v>0</v>
      </c>
      <c r="BL349" s="18" t="s">
        <v>257</v>
      </c>
      <c r="BM349" s="216" t="s">
        <v>478</v>
      </c>
    </row>
    <row r="350" spans="1:65" s="2" customFormat="1" ht="16.5" customHeight="1">
      <c r="A350" s="39"/>
      <c r="B350" s="40"/>
      <c r="C350" s="205" t="s">
        <v>479</v>
      </c>
      <c r="D350" s="205" t="s">
        <v>151</v>
      </c>
      <c r="E350" s="206" t="s">
        <v>480</v>
      </c>
      <c r="F350" s="207" t="s">
        <v>481</v>
      </c>
      <c r="G350" s="208" t="s">
        <v>203</v>
      </c>
      <c r="H350" s="209">
        <v>1</v>
      </c>
      <c r="I350" s="210"/>
      <c r="J350" s="211">
        <f>ROUND(I350*H350,2)</f>
        <v>0</v>
      </c>
      <c r="K350" s="207" t="s">
        <v>28</v>
      </c>
      <c r="L350" s="45"/>
      <c r="M350" s="212" t="s">
        <v>28</v>
      </c>
      <c r="N350" s="213" t="s">
        <v>45</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257</v>
      </c>
      <c r="AT350" s="216" t="s">
        <v>151</v>
      </c>
      <c r="AU350" s="216" t="s">
        <v>84</v>
      </c>
      <c r="AY350" s="18" t="s">
        <v>148</v>
      </c>
      <c r="BE350" s="217">
        <f>IF(N350="základní",J350,0)</f>
        <v>0</v>
      </c>
      <c r="BF350" s="217">
        <f>IF(N350="snížená",J350,0)</f>
        <v>0</v>
      </c>
      <c r="BG350" s="217">
        <f>IF(N350="zákl. přenesená",J350,0)</f>
        <v>0</v>
      </c>
      <c r="BH350" s="217">
        <f>IF(N350="sníž. přenesená",J350,0)</f>
        <v>0</v>
      </c>
      <c r="BI350" s="217">
        <f>IF(N350="nulová",J350,0)</f>
        <v>0</v>
      </c>
      <c r="BJ350" s="18" t="s">
        <v>82</v>
      </c>
      <c r="BK350" s="217">
        <f>ROUND(I350*H350,2)</f>
        <v>0</v>
      </c>
      <c r="BL350" s="18" t="s">
        <v>257</v>
      </c>
      <c r="BM350" s="216" t="s">
        <v>482</v>
      </c>
    </row>
    <row r="351" spans="1:65" s="2" customFormat="1" ht="16.5" customHeight="1">
      <c r="A351" s="39"/>
      <c r="B351" s="40"/>
      <c r="C351" s="251" t="s">
        <v>483</v>
      </c>
      <c r="D351" s="251" t="s">
        <v>275</v>
      </c>
      <c r="E351" s="252" t="s">
        <v>484</v>
      </c>
      <c r="F351" s="253" t="s">
        <v>485</v>
      </c>
      <c r="G351" s="254" t="s">
        <v>203</v>
      </c>
      <c r="H351" s="255">
        <v>1</v>
      </c>
      <c r="I351" s="256"/>
      <c r="J351" s="257">
        <f>ROUND(I351*H351,2)</f>
        <v>0</v>
      </c>
      <c r="K351" s="253" t="s">
        <v>160</v>
      </c>
      <c r="L351" s="258"/>
      <c r="M351" s="259" t="s">
        <v>28</v>
      </c>
      <c r="N351" s="260" t="s">
        <v>45</v>
      </c>
      <c r="O351" s="85"/>
      <c r="P351" s="214">
        <f>O351*H351</f>
        <v>0</v>
      </c>
      <c r="Q351" s="214">
        <v>0.001</v>
      </c>
      <c r="R351" s="214">
        <f>Q351*H351</f>
        <v>0.001</v>
      </c>
      <c r="S351" s="214">
        <v>0</v>
      </c>
      <c r="T351" s="215">
        <f>S351*H351</f>
        <v>0</v>
      </c>
      <c r="U351" s="39"/>
      <c r="V351" s="39"/>
      <c r="W351" s="39"/>
      <c r="X351" s="39"/>
      <c r="Y351" s="39"/>
      <c r="Z351" s="39"/>
      <c r="AA351" s="39"/>
      <c r="AB351" s="39"/>
      <c r="AC351" s="39"/>
      <c r="AD351" s="39"/>
      <c r="AE351" s="39"/>
      <c r="AR351" s="216" t="s">
        <v>360</v>
      </c>
      <c r="AT351" s="216" t="s">
        <v>275</v>
      </c>
      <c r="AU351" s="216" t="s">
        <v>84</v>
      </c>
      <c r="AY351" s="18" t="s">
        <v>148</v>
      </c>
      <c r="BE351" s="217">
        <f>IF(N351="základní",J351,0)</f>
        <v>0</v>
      </c>
      <c r="BF351" s="217">
        <f>IF(N351="snížená",J351,0)</f>
        <v>0</v>
      </c>
      <c r="BG351" s="217">
        <f>IF(N351="zákl. přenesená",J351,0)</f>
        <v>0</v>
      </c>
      <c r="BH351" s="217">
        <f>IF(N351="sníž. přenesená",J351,0)</f>
        <v>0</v>
      </c>
      <c r="BI351" s="217">
        <f>IF(N351="nulová",J351,0)</f>
        <v>0</v>
      </c>
      <c r="BJ351" s="18" t="s">
        <v>82</v>
      </c>
      <c r="BK351" s="217">
        <f>ROUND(I351*H351,2)</f>
        <v>0</v>
      </c>
      <c r="BL351" s="18" t="s">
        <v>257</v>
      </c>
      <c r="BM351" s="216" t="s">
        <v>486</v>
      </c>
    </row>
    <row r="352" spans="1:65" s="2" customFormat="1" ht="12">
      <c r="A352" s="39"/>
      <c r="B352" s="40"/>
      <c r="C352" s="205" t="s">
        <v>487</v>
      </c>
      <c r="D352" s="205" t="s">
        <v>151</v>
      </c>
      <c r="E352" s="206" t="s">
        <v>488</v>
      </c>
      <c r="F352" s="207" t="s">
        <v>489</v>
      </c>
      <c r="G352" s="208" t="s">
        <v>393</v>
      </c>
      <c r="H352" s="209">
        <v>0.007</v>
      </c>
      <c r="I352" s="210"/>
      <c r="J352" s="211">
        <f>ROUND(I352*H352,2)</f>
        <v>0</v>
      </c>
      <c r="K352" s="207" t="s">
        <v>160</v>
      </c>
      <c r="L352" s="45"/>
      <c r="M352" s="212" t="s">
        <v>28</v>
      </c>
      <c r="N352" s="213" t="s">
        <v>45</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257</v>
      </c>
      <c r="AT352" s="216" t="s">
        <v>151</v>
      </c>
      <c r="AU352" s="216" t="s">
        <v>84</v>
      </c>
      <c r="AY352" s="18" t="s">
        <v>148</v>
      </c>
      <c r="BE352" s="217">
        <f>IF(N352="základní",J352,0)</f>
        <v>0</v>
      </c>
      <c r="BF352" s="217">
        <f>IF(N352="snížená",J352,0)</f>
        <v>0</v>
      </c>
      <c r="BG352" s="217">
        <f>IF(N352="zákl. přenesená",J352,0)</f>
        <v>0</v>
      </c>
      <c r="BH352" s="217">
        <f>IF(N352="sníž. přenesená",J352,0)</f>
        <v>0</v>
      </c>
      <c r="BI352" s="217">
        <f>IF(N352="nulová",J352,0)</f>
        <v>0</v>
      </c>
      <c r="BJ352" s="18" t="s">
        <v>82</v>
      </c>
      <c r="BK352" s="217">
        <f>ROUND(I352*H352,2)</f>
        <v>0</v>
      </c>
      <c r="BL352" s="18" t="s">
        <v>257</v>
      </c>
      <c r="BM352" s="216" t="s">
        <v>490</v>
      </c>
    </row>
    <row r="353" spans="1:63" s="12" customFormat="1" ht="22.8" customHeight="1">
      <c r="A353" s="12"/>
      <c r="B353" s="189"/>
      <c r="C353" s="190"/>
      <c r="D353" s="191" t="s">
        <v>73</v>
      </c>
      <c r="E353" s="203" t="s">
        <v>491</v>
      </c>
      <c r="F353" s="203" t="s">
        <v>492</v>
      </c>
      <c r="G353" s="190"/>
      <c r="H353" s="190"/>
      <c r="I353" s="193"/>
      <c r="J353" s="204">
        <f>BK353</f>
        <v>0</v>
      </c>
      <c r="K353" s="190"/>
      <c r="L353" s="195"/>
      <c r="M353" s="196"/>
      <c r="N353" s="197"/>
      <c r="O353" s="197"/>
      <c r="P353" s="198">
        <f>P354</f>
        <v>0</v>
      </c>
      <c r="Q353" s="197"/>
      <c r="R353" s="198">
        <f>R354</f>
        <v>0</v>
      </c>
      <c r="S353" s="197"/>
      <c r="T353" s="199">
        <f>T354</f>
        <v>0</v>
      </c>
      <c r="U353" s="12"/>
      <c r="V353" s="12"/>
      <c r="W353" s="12"/>
      <c r="X353" s="12"/>
      <c r="Y353" s="12"/>
      <c r="Z353" s="12"/>
      <c r="AA353" s="12"/>
      <c r="AB353" s="12"/>
      <c r="AC353" s="12"/>
      <c r="AD353" s="12"/>
      <c r="AE353" s="12"/>
      <c r="AR353" s="200" t="s">
        <v>84</v>
      </c>
      <c r="AT353" s="201" t="s">
        <v>73</v>
      </c>
      <c r="AU353" s="201" t="s">
        <v>82</v>
      </c>
      <c r="AY353" s="200" t="s">
        <v>148</v>
      </c>
      <c r="BK353" s="202">
        <f>BK354</f>
        <v>0</v>
      </c>
    </row>
    <row r="354" spans="1:65" s="2" customFormat="1" ht="44.25" customHeight="1">
      <c r="A354" s="39"/>
      <c r="B354" s="40"/>
      <c r="C354" s="205" t="s">
        <v>493</v>
      </c>
      <c r="D354" s="205" t="s">
        <v>151</v>
      </c>
      <c r="E354" s="206" t="s">
        <v>494</v>
      </c>
      <c r="F354" s="207" t="s">
        <v>495</v>
      </c>
      <c r="G354" s="208" t="s">
        <v>203</v>
      </c>
      <c r="H354" s="209">
        <v>24</v>
      </c>
      <c r="I354" s="210"/>
      <c r="J354" s="211">
        <f>ROUND(I354*H354,2)</f>
        <v>0</v>
      </c>
      <c r="K354" s="207" t="s">
        <v>28</v>
      </c>
      <c r="L354" s="45"/>
      <c r="M354" s="212" t="s">
        <v>28</v>
      </c>
      <c r="N354" s="213" t="s">
        <v>45</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257</v>
      </c>
      <c r="AT354" s="216" t="s">
        <v>151</v>
      </c>
      <c r="AU354" s="216" t="s">
        <v>84</v>
      </c>
      <c r="AY354" s="18" t="s">
        <v>148</v>
      </c>
      <c r="BE354" s="217">
        <f>IF(N354="základní",J354,0)</f>
        <v>0</v>
      </c>
      <c r="BF354" s="217">
        <f>IF(N354="snížená",J354,0)</f>
        <v>0</v>
      </c>
      <c r="BG354" s="217">
        <f>IF(N354="zákl. přenesená",J354,0)</f>
        <v>0</v>
      </c>
      <c r="BH354" s="217">
        <f>IF(N354="sníž. přenesená",J354,0)</f>
        <v>0</v>
      </c>
      <c r="BI354" s="217">
        <f>IF(N354="nulová",J354,0)</f>
        <v>0</v>
      </c>
      <c r="BJ354" s="18" t="s">
        <v>82</v>
      </c>
      <c r="BK354" s="217">
        <f>ROUND(I354*H354,2)</f>
        <v>0</v>
      </c>
      <c r="BL354" s="18" t="s">
        <v>257</v>
      </c>
      <c r="BM354" s="216" t="s">
        <v>496</v>
      </c>
    </row>
    <row r="355" spans="1:63" s="12" customFormat="1" ht="22.8" customHeight="1">
      <c r="A355" s="12"/>
      <c r="B355" s="189"/>
      <c r="C355" s="190"/>
      <c r="D355" s="191" t="s">
        <v>73</v>
      </c>
      <c r="E355" s="203" t="s">
        <v>497</v>
      </c>
      <c r="F355" s="203" t="s">
        <v>498</v>
      </c>
      <c r="G355" s="190"/>
      <c r="H355" s="190"/>
      <c r="I355" s="193"/>
      <c r="J355" s="204">
        <f>BK355</f>
        <v>0</v>
      </c>
      <c r="K355" s="190"/>
      <c r="L355" s="195"/>
      <c r="M355" s="196"/>
      <c r="N355" s="197"/>
      <c r="O355" s="197"/>
      <c r="P355" s="198">
        <f>SUM(P356:P388)</f>
        <v>0</v>
      </c>
      <c r="Q355" s="197"/>
      <c r="R355" s="198">
        <f>SUM(R356:R388)</f>
        <v>2.0741758000000003</v>
      </c>
      <c r="S355" s="197"/>
      <c r="T355" s="199">
        <f>SUM(T356:T388)</f>
        <v>0</v>
      </c>
      <c r="U355" s="12"/>
      <c r="V355" s="12"/>
      <c r="W355" s="12"/>
      <c r="X355" s="12"/>
      <c r="Y355" s="12"/>
      <c r="Z355" s="12"/>
      <c r="AA355" s="12"/>
      <c r="AB355" s="12"/>
      <c r="AC355" s="12"/>
      <c r="AD355" s="12"/>
      <c r="AE355" s="12"/>
      <c r="AR355" s="200" t="s">
        <v>84</v>
      </c>
      <c r="AT355" s="201" t="s">
        <v>73</v>
      </c>
      <c r="AU355" s="201" t="s">
        <v>82</v>
      </c>
      <c r="AY355" s="200" t="s">
        <v>148</v>
      </c>
      <c r="BK355" s="202">
        <f>SUM(BK356:BK388)</f>
        <v>0</v>
      </c>
    </row>
    <row r="356" spans="1:65" s="2" customFormat="1" ht="33" customHeight="1">
      <c r="A356" s="39"/>
      <c r="B356" s="40"/>
      <c r="C356" s="205" t="s">
        <v>499</v>
      </c>
      <c r="D356" s="205" t="s">
        <v>151</v>
      </c>
      <c r="E356" s="206" t="s">
        <v>500</v>
      </c>
      <c r="F356" s="207" t="s">
        <v>501</v>
      </c>
      <c r="G356" s="208" t="s">
        <v>159</v>
      </c>
      <c r="H356" s="209">
        <v>420.37</v>
      </c>
      <c r="I356" s="210"/>
      <c r="J356" s="211">
        <f>ROUND(I356*H356,2)</f>
        <v>0</v>
      </c>
      <c r="K356" s="207" t="s">
        <v>160</v>
      </c>
      <c r="L356" s="45"/>
      <c r="M356" s="212" t="s">
        <v>28</v>
      </c>
      <c r="N356" s="213" t="s">
        <v>45</v>
      </c>
      <c r="O356" s="85"/>
      <c r="P356" s="214">
        <f>O356*H356</f>
        <v>0</v>
      </c>
      <c r="Q356" s="214">
        <v>0.00095</v>
      </c>
      <c r="R356" s="214">
        <f>Q356*H356</f>
        <v>0.3993515</v>
      </c>
      <c r="S356" s="214">
        <v>0</v>
      </c>
      <c r="T356" s="215">
        <f>S356*H356</f>
        <v>0</v>
      </c>
      <c r="U356" s="39"/>
      <c r="V356" s="39"/>
      <c r="W356" s="39"/>
      <c r="X356" s="39"/>
      <c r="Y356" s="39"/>
      <c r="Z356" s="39"/>
      <c r="AA356" s="39"/>
      <c r="AB356" s="39"/>
      <c r="AC356" s="39"/>
      <c r="AD356" s="39"/>
      <c r="AE356" s="39"/>
      <c r="AR356" s="216" t="s">
        <v>257</v>
      </c>
      <c r="AT356" s="216" t="s">
        <v>151</v>
      </c>
      <c r="AU356" s="216" t="s">
        <v>84</v>
      </c>
      <c r="AY356" s="18" t="s">
        <v>148</v>
      </c>
      <c r="BE356" s="217">
        <f>IF(N356="základní",J356,0)</f>
        <v>0</v>
      </c>
      <c r="BF356" s="217">
        <f>IF(N356="snížená",J356,0)</f>
        <v>0</v>
      </c>
      <c r="BG356" s="217">
        <f>IF(N356="zákl. přenesená",J356,0)</f>
        <v>0</v>
      </c>
      <c r="BH356" s="217">
        <f>IF(N356="sníž. přenesená",J356,0)</f>
        <v>0</v>
      </c>
      <c r="BI356" s="217">
        <f>IF(N356="nulová",J356,0)</f>
        <v>0</v>
      </c>
      <c r="BJ356" s="18" t="s">
        <v>82</v>
      </c>
      <c r="BK356" s="217">
        <f>ROUND(I356*H356,2)</f>
        <v>0</v>
      </c>
      <c r="BL356" s="18" t="s">
        <v>257</v>
      </c>
      <c r="BM356" s="216" t="s">
        <v>502</v>
      </c>
    </row>
    <row r="357" spans="1:51" s="13" customFormat="1" ht="12">
      <c r="A357" s="13"/>
      <c r="B357" s="218"/>
      <c r="C357" s="219"/>
      <c r="D357" s="220" t="s">
        <v>162</v>
      </c>
      <c r="E357" s="221" t="s">
        <v>28</v>
      </c>
      <c r="F357" s="222" t="s">
        <v>176</v>
      </c>
      <c r="G357" s="219"/>
      <c r="H357" s="221" t="s">
        <v>28</v>
      </c>
      <c r="I357" s="223"/>
      <c r="J357" s="219"/>
      <c r="K357" s="219"/>
      <c r="L357" s="224"/>
      <c r="M357" s="225"/>
      <c r="N357" s="226"/>
      <c r="O357" s="226"/>
      <c r="P357" s="226"/>
      <c r="Q357" s="226"/>
      <c r="R357" s="226"/>
      <c r="S357" s="226"/>
      <c r="T357" s="227"/>
      <c r="U357" s="13"/>
      <c r="V357" s="13"/>
      <c r="W357" s="13"/>
      <c r="X357" s="13"/>
      <c r="Y357" s="13"/>
      <c r="Z357" s="13"/>
      <c r="AA357" s="13"/>
      <c r="AB357" s="13"/>
      <c r="AC357" s="13"/>
      <c r="AD357" s="13"/>
      <c r="AE357" s="13"/>
      <c r="AT357" s="228" t="s">
        <v>162</v>
      </c>
      <c r="AU357" s="228" t="s">
        <v>84</v>
      </c>
      <c r="AV357" s="13" t="s">
        <v>82</v>
      </c>
      <c r="AW357" s="13" t="s">
        <v>35</v>
      </c>
      <c r="AX357" s="13" t="s">
        <v>74</v>
      </c>
      <c r="AY357" s="228" t="s">
        <v>148</v>
      </c>
    </row>
    <row r="358" spans="1:51" s="13" customFormat="1" ht="12">
      <c r="A358" s="13"/>
      <c r="B358" s="218"/>
      <c r="C358" s="219"/>
      <c r="D358" s="220" t="s">
        <v>162</v>
      </c>
      <c r="E358" s="221" t="s">
        <v>28</v>
      </c>
      <c r="F358" s="222" t="s">
        <v>503</v>
      </c>
      <c r="G358" s="219"/>
      <c r="H358" s="221" t="s">
        <v>28</v>
      </c>
      <c r="I358" s="223"/>
      <c r="J358" s="219"/>
      <c r="K358" s="219"/>
      <c r="L358" s="224"/>
      <c r="M358" s="225"/>
      <c r="N358" s="226"/>
      <c r="O358" s="226"/>
      <c r="P358" s="226"/>
      <c r="Q358" s="226"/>
      <c r="R358" s="226"/>
      <c r="S358" s="226"/>
      <c r="T358" s="227"/>
      <c r="U358" s="13"/>
      <c r="V358" s="13"/>
      <c r="W358" s="13"/>
      <c r="X358" s="13"/>
      <c r="Y358" s="13"/>
      <c r="Z358" s="13"/>
      <c r="AA358" s="13"/>
      <c r="AB358" s="13"/>
      <c r="AC358" s="13"/>
      <c r="AD358" s="13"/>
      <c r="AE358" s="13"/>
      <c r="AT358" s="228" t="s">
        <v>162</v>
      </c>
      <c r="AU358" s="228" t="s">
        <v>84</v>
      </c>
      <c r="AV358" s="13" t="s">
        <v>82</v>
      </c>
      <c r="AW358" s="13" t="s">
        <v>35</v>
      </c>
      <c r="AX358" s="13" t="s">
        <v>74</v>
      </c>
      <c r="AY358" s="228" t="s">
        <v>148</v>
      </c>
    </row>
    <row r="359" spans="1:51" s="14" customFormat="1" ht="12">
      <c r="A359" s="14"/>
      <c r="B359" s="229"/>
      <c r="C359" s="230"/>
      <c r="D359" s="220" t="s">
        <v>162</v>
      </c>
      <c r="E359" s="231" t="s">
        <v>28</v>
      </c>
      <c r="F359" s="232" t="s">
        <v>504</v>
      </c>
      <c r="G359" s="230"/>
      <c r="H359" s="233">
        <v>72.92</v>
      </c>
      <c r="I359" s="234"/>
      <c r="J359" s="230"/>
      <c r="K359" s="230"/>
      <c r="L359" s="235"/>
      <c r="M359" s="236"/>
      <c r="N359" s="237"/>
      <c r="O359" s="237"/>
      <c r="P359" s="237"/>
      <c r="Q359" s="237"/>
      <c r="R359" s="237"/>
      <c r="S359" s="237"/>
      <c r="T359" s="238"/>
      <c r="U359" s="14"/>
      <c r="V359" s="14"/>
      <c r="W359" s="14"/>
      <c r="X359" s="14"/>
      <c r="Y359" s="14"/>
      <c r="Z359" s="14"/>
      <c r="AA359" s="14"/>
      <c r="AB359" s="14"/>
      <c r="AC359" s="14"/>
      <c r="AD359" s="14"/>
      <c r="AE359" s="14"/>
      <c r="AT359" s="239" t="s">
        <v>162</v>
      </c>
      <c r="AU359" s="239" t="s">
        <v>84</v>
      </c>
      <c r="AV359" s="14" t="s">
        <v>84</v>
      </c>
      <c r="AW359" s="14" t="s">
        <v>35</v>
      </c>
      <c r="AX359" s="14" t="s">
        <v>74</v>
      </c>
      <c r="AY359" s="239" t="s">
        <v>148</v>
      </c>
    </row>
    <row r="360" spans="1:51" s="14" customFormat="1" ht="12">
      <c r="A360" s="14"/>
      <c r="B360" s="229"/>
      <c r="C360" s="230"/>
      <c r="D360" s="220" t="s">
        <v>162</v>
      </c>
      <c r="E360" s="231" t="s">
        <v>28</v>
      </c>
      <c r="F360" s="232" t="s">
        <v>505</v>
      </c>
      <c r="G360" s="230"/>
      <c r="H360" s="233">
        <v>54.29</v>
      </c>
      <c r="I360" s="234"/>
      <c r="J360" s="230"/>
      <c r="K360" s="230"/>
      <c r="L360" s="235"/>
      <c r="M360" s="236"/>
      <c r="N360" s="237"/>
      <c r="O360" s="237"/>
      <c r="P360" s="237"/>
      <c r="Q360" s="237"/>
      <c r="R360" s="237"/>
      <c r="S360" s="237"/>
      <c r="T360" s="238"/>
      <c r="U360" s="14"/>
      <c r="V360" s="14"/>
      <c r="W360" s="14"/>
      <c r="X360" s="14"/>
      <c r="Y360" s="14"/>
      <c r="Z360" s="14"/>
      <c r="AA360" s="14"/>
      <c r="AB360" s="14"/>
      <c r="AC360" s="14"/>
      <c r="AD360" s="14"/>
      <c r="AE360" s="14"/>
      <c r="AT360" s="239" t="s">
        <v>162</v>
      </c>
      <c r="AU360" s="239" t="s">
        <v>84</v>
      </c>
      <c r="AV360" s="14" t="s">
        <v>84</v>
      </c>
      <c r="AW360" s="14" t="s">
        <v>35</v>
      </c>
      <c r="AX360" s="14" t="s">
        <v>74</v>
      </c>
      <c r="AY360" s="239" t="s">
        <v>148</v>
      </c>
    </row>
    <row r="361" spans="1:51" s="14" customFormat="1" ht="12">
      <c r="A361" s="14"/>
      <c r="B361" s="229"/>
      <c r="C361" s="230"/>
      <c r="D361" s="220" t="s">
        <v>162</v>
      </c>
      <c r="E361" s="231" t="s">
        <v>28</v>
      </c>
      <c r="F361" s="232" t="s">
        <v>506</v>
      </c>
      <c r="G361" s="230"/>
      <c r="H361" s="233">
        <v>73.28</v>
      </c>
      <c r="I361" s="234"/>
      <c r="J361" s="230"/>
      <c r="K361" s="230"/>
      <c r="L361" s="235"/>
      <c r="M361" s="236"/>
      <c r="N361" s="237"/>
      <c r="O361" s="237"/>
      <c r="P361" s="237"/>
      <c r="Q361" s="237"/>
      <c r="R361" s="237"/>
      <c r="S361" s="237"/>
      <c r="T361" s="238"/>
      <c r="U361" s="14"/>
      <c r="V361" s="14"/>
      <c r="W361" s="14"/>
      <c r="X361" s="14"/>
      <c r="Y361" s="14"/>
      <c r="Z361" s="14"/>
      <c r="AA361" s="14"/>
      <c r="AB361" s="14"/>
      <c r="AC361" s="14"/>
      <c r="AD361" s="14"/>
      <c r="AE361" s="14"/>
      <c r="AT361" s="239" t="s">
        <v>162</v>
      </c>
      <c r="AU361" s="239" t="s">
        <v>84</v>
      </c>
      <c r="AV361" s="14" t="s">
        <v>84</v>
      </c>
      <c r="AW361" s="14" t="s">
        <v>35</v>
      </c>
      <c r="AX361" s="14" t="s">
        <v>74</v>
      </c>
      <c r="AY361" s="239" t="s">
        <v>148</v>
      </c>
    </row>
    <row r="362" spans="1:51" s="13" customFormat="1" ht="12">
      <c r="A362" s="13"/>
      <c r="B362" s="218"/>
      <c r="C362" s="219"/>
      <c r="D362" s="220" t="s">
        <v>162</v>
      </c>
      <c r="E362" s="221" t="s">
        <v>28</v>
      </c>
      <c r="F362" s="222" t="s">
        <v>507</v>
      </c>
      <c r="G362" s="219"/>
      <c r="H362" s="221" t="s">
        <v>28</v>
      </c>
      <c r="I362" s="223"/>
      <c r="J362" s="219"/>
      <c r="K362" s="219"/>
      <c r="L362" s="224"/>
      <c r="M362" s="225"/>
      <c r="N362" s="226"/>
      <c r="O362" s="226"/>
      <c r="P362" s="226"/>
      <c r="Q362" s="226"/>
      <c r="R362" s="226"/>
      <c r="S362" s="226"/>
      <c r="T362" s="227"/>
      <c r="U362" s="13"/>
      <c r="V362" s="13"/>
      <c r="W362" s="13"/>
      <c r="X362" s="13"/>
      <c r="Y362" s="13"/>
      <c r="Z362" s="13"/>
      <c r="AA362" s="13"/>
      <c r="AB362" s="13"/>
      <c r="AC362" s="13"/>
      <c r="AD362" s="13"/>
      <c r="AE362" s="13"/>
      <c r="AT362" s="228" t="s">
        <v>162</v>
      </c>
      <c r="AU362" s="228" t="s">
        <v>84</v>
      </c>
      <c r="AV362" s="13" t="s">
        <v>82</v>
      </c>
      <c r="AW362" s="13" t="s">
        <v>35</v>
      </c>
      <c r="AX362" s="13" t="s">
        <v>74</v>
      </c>
      <c r="AY362" s="228" t="s">
        <v>148</v>
      </c>
    </row>
    <row r="363" spans="1:51" s="14" customFormat="1" ht="12">
      <c r="A363" s="14"/>
      <c r="B363" s="229"/>
      <c r="C363" s="230"/>
      <c r="D363" s="220" t="s">
        <v>162</v>
      </c>
      <c r="E363" s="231" t="s">
        <v>28</v>
      </c>
      <c r="F363" s="232" t="s">
        <v>264</v>
      </c>
      <c r="G363" s="230"/>
      <c r="H363" s="233">
        <v>64.88</v>
      </c>
      <c r="I363" s="234"/>
      <c r="J363" s="230"/>
      <c r="K363" s="230"/>
      <c r="L363" s="235"/>
      <c r="M363" s="236"/>
      <c r="N363" s="237"/>
      <c r="O363" s="237"/>
      <c r="P363" s="237"/>
      <c r="Q363" s="237"/>
      <c r="R363" s="237"/>
      <c r="S363" s="237"/>
      <c r="T363" s="238"/>
      <c r="U363" s="14"/>
      <c r="V363" s="14"/>
      <c r="W363" s="14"/>
      <c r="X363" s="14"/>
      <c r="Y363" s="14"/>
      <c r="Z363" s="14"/>
      <c r="AA363" s="14"/>
      <c r="AB363" s="14"/>
      <c r="AC363" s="14"/>
      <c r="AD363" s="14"/>
      <c r="AE363" s="14"/>
      <c r="AT363" s="239" t="s">
        <v>162</v>
      </c>
      <c r="AU363" s="239" t="s">
        <v>84</v>
      </c>
      <c r="AV363" s="14" t="s">
        <v>84</v>
      </c>
      <c r="AW363" s="14" t="s">
        <v>35</v>
      </c>
      <c r="AX363" s="14" t="s">
        <v>74</v>
      </c>
      <c r="AY363" s="239" t="s">
        <v>148</v>
      </c>
    </row>
    <row r="364" spans="1:51" s="13" customFormat="1" ht="12">
      <c r="A364" s="13"/>
      <c r="B364" s="218"/>
      <c r="C364" s="219"/>
      <c r="D364" s="220" t="s">
        <v>162</v>
      </c>
      <c r="E364" s="221" t="s">
        <v>28</v>
      </c>
      <c r="F364" s="222" t="s">
        <v>508</v>
      </c>
      <c r="G364" s="219"/>
      <c r="H364" s="221" t="s">
        <v>28</v>
      </c>
      <c r="I364" s="223"/>
      <c r="J364" s="219"/>
      <c r="K364" s="219"/>
      <c r="L364" s="224"/>
      <c r="M364" s="225"/>
      <c r="N364" s="226"/>
      <c r="O364" s="226"/>
      <c r="P364" s="226"/>
      <c r="Q364" s="226"/>
      <c r="R364" s="226"/>
      <c r="S364" s="226"/>
      <c r="T364" s="227"/>
      <c r="U364" s="13"/>
      <c r="V364" s="13"/>
      <c r="W364" s="13"/>
      <c r="X364" s="13"/>
      <c r="Y364" s="13"/>
      <c r="Z364" s="13"/>
      <c r="AA364" s="13"/>
      <c r="AB364" s="13"/>
      <c r="AC364" s="13"/>
      <c r="AD364" s="13"/>
      <c r="AE364" s="13"/>
      <c r="AT364" s="228" t="s">
        <v>162</v>
      </c>
      <c r="AU364" s="228" t="s">
        <v>84</v>
      </c>
      <c r="AV364" s="13" t="s">
        <v>82</v>
      </c>
      <c r="AW364" s="13" t="s">
        <v>35</v>
      </c>
      <c r="AX364" s="13" t="s">
        <v>74</v>
      </c>
      <c r="AY364" s="228" t="s">
        <v>148</v>
      </c>
    </row>
    <row r="365" spans="1:51" s="14" customFormat="1" ht="12">
      <c r="A365" s="14"/>
      <c r="B365" s="229"/>
      <c r="C365" s="230"/>
      <c r="D365" s="220" t="s">
        <v>162</v>
      </c>
      <c r="E365" s="231" t="s">
        <v>28</v>
      </c>
      <c r="F365" s="232" t="s">
        <v>264</v>
      </c>
      <c r="G365" s="230"/>
      <c r="H365" s="233">
        <v>64.88</v>
      </c>
      <c r="I365" s="234"/>
      <c r="J365" s="230"/>
      <c r="K365" s="230"/>
      <c r="L365" s="235"/>
      <c r="M365" s="236"/>
      <c r="N365" s="237"/>
      <c r="O365" s="237"/>
      <c r="P365" s="237"/>
      <c r="Q365" s="237"/>
      <c r="R365" s="237"/>
      <c r="S365" s="237"/>
      <c r="T365" s="238"/>
      <c r="U365" s="14"/>
      <c r="V365" s="14"/>
      <c r="W365" s="14"/>
      <c r="X365" s="14"/>
      <c r="Y365" s="14"/>
      <c r="Z365" s="14"/>
      <c r="AA365" s="14"/>
      <c r="AB365" s="14"/>
      <c r="AC365" s="14"/>
      <c r="AD365" s="14"/>
      <c r="AE365" s="14"/>
      <c r="AT365" s="239" t="s">
        <v>162</v>
      </c>
      <c r="AU365" s="239" t="s">
        <v>84</v>
      </c>
      <c r="AV365" s="14" t="s">
        <v>84</v>
      </c>
      <c r="AW365" s="14" t="s">
        <v>35</v>
      </c>
      <c r="AX365" s="14" t="s">
        <v>74</v>
      </c>
      <c r="AY365" s="239" t="s">
        <v>148</v>
      </c>
    </row>
    <row r="366" spans="1:51" s="13" customFormat="1" ht="12">
      <c r="A366" s="13"/>
      <c r="B366" s="218"/>
      <c r="C366" s="219"/>
      <c r="D366" s="220" t="s">
        <v>162</v>
      </c>
      <c r="E366" s="221" t="s">
        <v>28</v>
      </c>
      <c r="F366" s="222" t="s">
        <v>170</v>
      </c>
      <c r="G366" s="219"/>
      <c r="H366" s="221" t="s">
        <v>28</v>
      </c>
      <c r="I366" s="223"/>
      <c r="J366" s="219"/>
      <c r="K366" s="219"/>
      <c r="L366" s="224"/>
      <c r="M366" s="225"/>
      <c r="N366" s="226"/>
      <c r="O366" s="226"/>
      <c r="P366" s="226"/>
      <c r="Q366" s="226"/>
      <c r="R366" s="226"/>
      <c r="S366" s="226"/>
      <c r="T366" s="227"/>
      <c r="U366" s="13"/>
      <c r="V366" s="13"/>
      <c r="W366" s="13"/>
      <c r="X366" s="13"/>
      <c r="Y366" s="13"/>
      <c r="Z366" s="13"/>
      <c r="AA366" s="13"/>
      <c r="AB366" s="13"/>
      <c r="AC366" s="13"/>
      <c r="AD366" s="13"/>
      <c r="AE366" s="13"/>
      <c r="AT366" s="228" t="s">
        <v>162</v>
      </c>
      <c r="AU366" s="228" t="s">
        <v>84</v>
      </c>
      <c r="AV366" s="13" t="s">
        <v>82</v>
      </c>
      <c r="AW366" s="13" t="s">
        <v>35</v>
      </c>
      <c r="AX366" s="13" t="s">
        <v>74</v>
      </c>
      <c r="AY366" s="228" t="s">
        <v>148</v>
      </c>
    </row>
    <row r="367" spans="1:51" s="14" customFormat="1" ht="12">
      <c r="A367" s="14"/>
      <c r="B367" s="229"/>
      <c r="C367" s="230"/>
      <c r="D367" s="220" t="s">
        <v>162</v>
      </c>
      <c r="E367" s="231" t="s">
        <v>28</v>
      </c>
      <c r="F367" s="232" t="s">
        <v>266</v>
      </c>
      <c r="G367" s="230"/>
      <c r="H367" s="233">
        <v>90.12</v>
      </c>
      <c r="I367" s="234"/>
      <c r="J367" s="230"/>
      <c r="K367" s="230"/>
      <c r="L367" s="235"/>
      <c r="M367" s="236"/>
      <c r="N367" s="237"/>
      <c r="O367" s="237"/>
      <c r="P367" s="237"/>
      <c r="Q367" s="237"/>
      <c r="R367" s="237"/>
      <c r="S367" s="237"/>
      <c r="T367" s="238"/>
      <c r="U367" s="14"/>
      <c r="V367" s="14"/>
      <c r="W367" s="14"/>
      <c r="X367" s="14"/>
      <c r="Y367" s="14"/>
      <c r="Z367" s="14"/>
      <c r="AA367" s="14"/>
      <c r="AB367" s="14"/>
      <c r="AC367" s="14"/>
      <c r="AD367" s="14"/>
      <c r="AE367" s="14"/>
      <c r="AT367" s="239" t="s">
        <v>162</v>
      </c>
      <c r="AU367" s="239" t="s">
        <v>84</v>
      </c>
      <c r="AV367" s="14" t="s">
        <v>84</v>
      </c>
      <c r="AW367" s="14" t="s">
        <v>35</v>
      </c>
      <c r="AX367" s="14" t="s">
        <v>74</v>
      </c>
      <c r="AY367" s="239" t="s">
        <v>148</v>
      </c>
    </row>
    <row r="368" spans="1:51" s="15" customFormat="1" ht="12">
      <c r="A368" s="15"/>
      <c r="B368" s="240"/>
      <c r="C368" s="241"/>
      <c r="D368" s="220" t="s">
        <v>162</v>
      </c>
      <c r="E368" s="242" t="s">
        <v>28</v>
      </c>
      <c r="F368" s="243" t="s">
        <v>188</v>
      </c>
      <c r="G368" s="241"/>
      <c r="H368" s="244">
        <v>420.37</v>
      </c>
      <c r="I368" s="245"/>
      <c r="J368" s="241"/>
      <c r="K368" s="241"/>
      <c r="L368" s="246"/>
      <c r="M368" s="247"/>
      <c r="N368" s="248"/>
      <c r="O368" s="248"/>
      <c r="P368" s="248"/>
      <c r="Q368" s="248"/>
      <c r="R368" s="248"/>
      <c r="S368" s="248"/>
      <c r="T368" s="249"/>
      <c r="U368" s="15"/>
      <c r="V368" s="15"/>
      <c r="W368" s="15"/>
      <c r="X368" s="15"/>
      <c r="Y368" s="15"/>
      <c r="Z368" s="15"/>
      <c r="AA368" s="15"/>
      <c r="AB368" s="15"/>
      <c r="AC368" s="15"/>
      <c r="AD368" s="15"/>
      <c r="AE368" s="15"/>
      <c r="AT368" s="250" t="s">
        <v>162</v>
      </c>
      <c r="AU368" s="250" t="s">
        <v>84</v>
      </c>
      <c r="AV368" s="15" t="s">
        <v>155</v>
      </c>
      <c r="AW368" s="15" t="s">
        <v>35</v>
      </c>
      <c r="AX368" s="15" t="s">
        <v>82</v>
      </c>
      <c r="AY368" s="250" t="s">
        <v>148</v>
      </c>
    </row>
    <row r="369" spans="1:65" s="2" customFormat="1" ht="12">
      <c r="A369" s="39"/>
      <c r="B369" s="40"/>
      <c r="C369" s="251" t="s">
        <v>509</v>
      </c>
      <c r="D369" s="251" t="s">
        <v>275</v>
      </c>
      <c r="E369" s="252" t="s">
        <v>510</v>
      </c>
      <c r="F369" s="253" t="s">
        <v>511</v>
      </c>
      <c r="G369" s="254" t="s">
        <v>159</v>
      </c>
      <c r="H369" s="255">
        <v>441.389</v>
      </c>
      <c r="I369" s="256"/>
      <c r="J369" s="257">
        <f>ROUND(I369*H369,2)</f>
        <v>0</v>
      </c>
      <c r="K369" s="253" t="s">
        <v>160</v>
      </c>
      <c r="L369" s="258"/>
      <c r="M369" s="259" t="s">
        <v>28</v>
      </c>
      <c r="N369" s="260" t="s">
        <v>45</v>
      </c>
      <c r="O369" s="85"/>
      <c r="P369" s="214">
        <f>O369*H369</f>
        <v>0</v>
      </c>
      <c r="Q369" s="214">
        <v>0.0022</v>
      </c>
      <c r="R369" s="214">
        <f>Q369*H369</f>
        <v>0.9710558000000001</v>
      </c>
      <c r="S369" s="214">
        <v>0</v>
      </c>
      <c r="T369" s="215">
        <f>S369*H369</f>
        <v>0</v>
      </c>
      <c r="U369" s="39"/>
      <c r="V369" s="39"/>
      <c r="W369" s="39"/>
      <c r="X369" s="39"/>
      <c r="Y369" s="39"/>
      <c r="Z369" s="39"/>
      <c r="AA369" s="39"/>
      <c r="AB369" s="39"/>
      <c r="AC369" s="39"/>
      <c r="AD369" s="39"/>
      <c r="AE369" s="39"/>
      <c r="AR369" s="216" t="s">
        <v>360</v>
      </c>
      <c r="AT369" s="216" t="s">
        <v>275</v>
      </c>
      <c r="AU369" s="216" t="s">
        <v>84</v>
      </c>
      <c r="AY369" s="18" t="s">
        <v>148</v>
      </c>
      <c r="BE369" s="217">
        <f>IF(N369="základní",J369,0)</f>
        <v>0</v>
      </c>
      <c r="BF369" s="217">
        <f>IF(N369="snížená",J369,0)</f>
        <v>0</v>
      </c>
      <c r="BG369" s="217">
        <f>IF(N369="zákl. přenesená",J369,0)</f>
        <v>0</v>
      </c>
      <c r="BH369" s="217">
        <f>IF(N369="sníž. přenesená",J369,0)</f>
        <v>0</v>
      </c>
      <c r="BI369" s="217">
        <f>IF(N369="nulová",J369,0)</f>
        <v>0</v>
      </c>
      <c r="BJ369" s="18" t="s">
        <v>82</v>
      </c>
      <c r="BK369" s="217">
        <f>ROUND(I369*H369,2)</f>
        <v>0</v>
      </c>
      <c r="BL369" s="18" t="s">
        <v>257</v>
      </c>
      <c r="BM369" s="216" t="s">
        <v>512</v>
      </c>
    </row>
    <row r="370" spans="1:51" s="14" customFormat="1" ht="12">
      <c r="A370" s="14"/>
      <c r="B370" s="229"/>
      <c r="C370" s="230"/>
      <c r="D370" s="220" t="s">
        <v>162</v>
      </c>
      <c r="E370" s="231" t="s">
        <v>28</v>
      </c>
      <c r="F370" s="232" t="s">
        <v>513</v>
      </c>
      <c r="G370" s="230"/>
      <c r="H370" s="233">
        <v>441.389</v>
      </c>
      <c r="I370" s="234"/>
      <c r="J370" s="230"/>
      <c r="K370" s="230"/>
      <c r="L370" s="235"/>
      <c r="M370" s="236"/>
      <c r="N370" s="237"/>
      <c r="O370" s="237"/>
      <c r="P370" s="237"/>
      <c r="Q370" s="237"/>
      <c r="R370" s="237"/>
      <c r="S370" s="237"/>
      <c r="T370" s="238"/>
      <c r="U370" s="14"/>
      <c r="V370" s="14"/>
      <c r="W370" s="14"/>
      <c r="X370" s="14"/>
      <c r="Y370" s="14"/>
      <c r="Z370" s="14"/>
      <c r="AA370" s="14"/>
      <c r="AB370" s="14"/>
      <c r="AC370" s="14"/>
      <c r="AD370" s="14"/>
      <c r="AE370" s="14"/>
      <c r="AT370" s="239" t="s">
        <v>162</v>
      </c>
      <c r="AU370" s="239" t="s">
        <v>84</v>
      </c>
      <c r="AV370" s="14" t="s">
        <v>84</v>
      </c>
      <c r="AW370" s="14" t="s">
        <v>35</v>
      </c>
      <c r="AX370" s="14" t="s">
        <v>82</v>
      </c>
      <c r="AY370" s="239" t="s">
        <v>148</v>
      </c>
    </row>
    <row r="371" spans="1:65" s="2" customFormat="1" ht="12">
      <c r="A371" s="39"/>
      <c r="B371" s="40"/>
      <c r="C371" s="205" t="s">
        <v>514</v>
      </c>
      <c r="D371" s="205" t="s">
        <v>151</v>
      </c>
      <c r="E371" s="206" t="s">
        <v>515</v>
      </c>
      <c r="F371" s="207" t="s">
        <v>516</v>
      </c>
      <c r="G371" s="208" t="s">
        <v>197</v>
      </c>
      <c r="H371" s="209">
        <v>3.3</v>
      </c>
      <c r="I371" s="210"/>
      <c r="J371" s="211">
        <f>ROUND(I371*H371,2)</f>
        <v>0</v>
      </c>
      <c r="K371" s="207" t="s">
        <v>160</v>
      </c>
      <c r="L371" s="45"/>
      <c r="M371" s="212" t="s">
        <v>28</v>
      </c>
      <c r="N371" s="213" t="s">
        <v>45</v>
      </c>
      <c r="O371" s="85"/>
      <c r="P371" s="214">
        <f>O371*H371</f>
        <v>0</v>
      </c>
      <c r="Q371" s="214">
        <v>0.00503</v>
      </c>
      <c r="R371" s="214">
        <f>Q371*H371</f>
        <v>0.016599</v>
      </c>
      <c r="S371" s="214">
        <v>0</v>
      </c>
      <c r="T371" s="215">
        <f>S371*H371</f>
        <v>0</v>
      </c>
      <c r="U371" s="39"/>
      <c r="V371" s="39"/>
      <c r="W371" s="39"/>
      <c r="X371" s="39"/>
      <c r="Y371" s="39"/>
      <c r="Z371" s="39"/>
      <c r="AA371" s="39"/>
      <c r="AB371" s="39"/>
      <c r="AC371" s="39"/>
      <c r="AD371" s="39"/>
      <c r="AE371" s="39"/>
      <c r="AR371" s="216" t="s">
        <v>257</v>
      </c>
      <c r="AT371" s="216" t="s">
        <v>151</v>
      </c>
      <c r="AU371" s="216" t="s">
        <v>84</v>
      </c>
      <c r="AY371" s="18" t="s">
        <v>148</v>
      </c>
      <c r="BE371" s="217">
        <f>IF(N371="základní",J371,0)</f>
        <v>0</v>
      </c>
      <c r="BF371" s="217">
        <f>IF(N371="snížená",J371,0)</f>
        <v>0</v>
      </c>
      <c r="BG371" s="217">
        <f>IF(N371="zákl. přenesená",J371,0)</f>
        <v>0</v>
      </c>
      <c r="BH371" s="217">
        <f>IF(N371="sníž. přenesená",J371,0)</f>
        <v>0</v>
      </c>
      <c r="BI371" s="217">
        <f>IF(N371="nulová",J371,0)</f>
        <v>0</v>
      </c>
      <c r="BJ371" s="18" t="s">
        <v>82</v>
      </c>
      <c r="BK371" s="217">
        <f>ROUND(I371*H371,2)</f>
        <v>0</v>
      </c>
      <c r="BL371" s="18" t="s">
        <v>257</v>
      </c>
      <c r="BM371" s="216" t="s">
        <v>517</v>
      </c>
    </row>
    <row r="372" spans="1:51" s="13" customFormat="1" ht="12">
      <c r="A372" s="13"/>
      <c r="B372" s="218"/>
      <c r="C372" s="219"/>
      <c r="D372" s="220" t="s">
        <v>162</v>
      </c>
      <c r="E372" s="221" t="s">
        <v>28</v>
      </c>
      <c r="F372" s="222" t="s">
        <v>176</v>
      </c>
      <c r="G372" s="219"/>
      <c r="H372" s="221" t="s">
        <v>28</v>
      </c>
      <c r="I372" s="223"/>
      <c r="J372" s="219"/>
      <c r="K372" s="219"/>
      <c r="L372" s="224"/>
      <c r="M372" s="225"/>
      <c r="N372" s="226"/>
      <c r="O372" s="226"/>
      <c r="P372" s="226"/>
      <c r="Q372" s="226"/>
      <c r="R372" s="226"/>
      <c r="S372" s="226"/>
      <c r="T372" s="227"/>
      <c r="U372" s="13"/>
      <c r="V372" s="13"/>
      <c r="W372" s="13"/>
      <c r="X372" s="13"/>
      <c r="Y372" s="13"/>
      <c r="Z372" s="13"/>
      <c r="AA372" s="13"/>
      <c r="AB372" s="13"/>
      <c r="AC372" s="13"/>
      <c r="AD372" s="13"/>
      <c r="AE372" s="13"/>
      <c r="AT372" s="228" t="s">
        <v>162</v>
      </c>
      <c r="AU372" s="228" t="s">
        <v>84</v>
      </c>
      <c r="AV372" s="13" t="s">
        <v>82</v>
      </c>
      <c r="AW372" s="13" t="s">
        <v>35</v>
      </c>
      <c r="AX372" s="13" t="s">
        <v>74</v>
      </c>
      <c r="AY372" s="228" t="s">
        <v>148</v>
      </c>
    </row>
    <row r="373" spans="1:51" s="13" customFormat="1" ht="12">
      <c r="A373" s="13"/>
      <c r="B373" s="218"/>
      <c r="C373" s="219"/>
      <c r="D373" s="220" t="s">
        <v>162</v>
      </c>
      <c r="E373" s="221" t="s">
        <v>28</v>
      </c>
      <c r="F373" s="222" t="s">
        <v>518</v>
      </c>
      <c r="G373" s="219"/>
      <c r="H373" s="221" t="s">
        <v>28</v>
      </c>
      <c r="I373" s="223"/>
      <c r="J373" s="219"/>
      <c r="K373" s="219"/>
      <c r="L373" s="224"/>
      <c r="M373" s="225"/>
      <c r="N373" s="226"/>
      <c r="O373" s="226"/>
      <c r="P373" s="226"/>
      <c r="Q373" s="226"/>
      <c r="R373" s="226"/>
      <c r="S373" s="226"/>
      <c r="T373" s="227"/>
      <c r="U373" s="13"/>
      <c r="V373" s="13"/>
      <c r="W373" s="13"/>
      <c r="X373" s="13"/>
      <c r="Y373" s="13"/>
      <c r="Z373" s="13"/>
      <c r="AA373" s="13"/>
      <c r="AB373" s="13"/>
      <c r="AC373" s="13"/>
      <c r="AD373" s="13"/>
      <c r="AE373" s="13"/>
      <c r="AT373" s="228" t="s">
        <v>162</v>
      </c>
      <c r="AU373" s="228" t="s">
        <v>84</v>
      </c>
      <c r="AV373" s="13" t="s">
        <v>82</v>
      </c>
      <c r="AW373" s="13" t="s">
        <v>35</v>
      </c>
      <c r="AX373" s="13" t="s">
        <v>74</v>
      </c>
      <c r="AY373" s="228" t="s">
        <v>148</v>
      </c>
    </row>
    <row r="374" spans="1:51" s="14" customFormat="1" ht="12">
      <c r="A374" s="14"/>
      <c r="B374" s="229"/>
      <c r="C374" s="230"/>
      <c r="D374" s="220" t="s">
        <v>162</v>
      </c>
      <c r="E374" s="231" t="s">
        <v>28</v>
      </c>
      <c r="F374" s="232" t="s">
        <v>519</v>
      </c>
      <c r="G374" s="230"/>
      <c r="H374" s="233">
        <v>3.3</v>
      </c>
      <c r="I374" s="234"/>
      <c r="J374" s="230"/>
      <c r="K374" s="230"/>
      <c r="L374" s="235"/>
      <c r="M374" s="236"/>
      <c r="N374" s="237"/>
      <c r="O374" s="237"/>
      <c r="P374" s="237"/>
      <c r="Q374" s="237"/>
      <c r="R374" s="237"/>
      <c r="S374" s="237"/>
      <c r="T374" s="238"/>
      <c r="U374" s="14"/>
      <c r="V374" s="14"/>
      <c r="W374" s="14"/>
      <c r="X374" s="14"/>
      <c r="Y374" s="14"/>
      <c r="Z374" s="14"/>
      <c r="AA374" s="14"/>
      <c r="AB374" s="14"/>
      <c r="AC374" s="14"/>
      <c r="AD374" s="14"/>
      <c r="AE374" s="14"/>
      <c r="AT374" s="239" t="s">
        <v>162</v>
      </c>
      <c r="AU374" s="239" t="s">
        <v>84</v>
      </c>
      <c r="AV374" s="14" t="s">
        <v>84</v>
      </c>
      <c r="AW374" s="14" t="s">
        <v>35</v>
      </c>
      <c r="AX374" s="14" t="s">
        <v>82</v>
      </c>
      <c r="AY374" s="239" t="s">
        <v>148</v>
      </c>
    </row>
    <row r="375" spans="1:65" s="2" customFormat="1" ht="12">
      <c r="A375" s="39"/>
      <c r="B375" s="40"/>
      <c r="C375" s="205" t="s">
        <v>520</v>
      </c>
      <c r="D375" s="205" t="s">
        <v>151</v>
      </c>
      <c r="E375" s="206" t="s">
        <v>521</v>
      </c>
      <c r="F375" s="207" t="s">
        <v>522</v>
      </c>
      <c r="G375" s="208" t="s">
        <v>159</v>
      </c>
      <c r="H375" s="209">
        <v>49.25</v>
      </c>
      <c r="I375" s="210"/>
      <c r="J375" s="211">
        <f>ROUND(I375*H375,2)</f>
        <v>0</v>
      </c>
      <c r="K375" s="207" t="s">
        <v>160</v>
      </c>
      <c r="L375" s="45"/>
      <c r="M375" s="212" t="s">
        <v>28</v>
      </c>
      <c r="N375" s="213" t="s">
        <v>45</v>
      </c>
      <c r="O375" s="85"/>
      <c r="P375" s="214">
        <f>O375*H375</f>
        <v>0</v>
      </c>
      <c r="Q375" s="214">
        <v>0.01385</v>
      </c>
      <c r="R375" s="214">
        <f>Q375*H375</f>
        <v>0.6821125</v>
      </c>
      <c r="S375" s="214">
        <v>0</v>
      </c>
      <c r="T375" s="215">
        <f>S375*H375</f>
        <v>0</v>
      </c>
      <c r="U375" s="39"/>
      <c r="V375" s="39"/>
      <c r="W375" s="39"/>
      <c r="X375" s="39"/>
      <c r="Y375" s="39"/>
      <c r="Z375" s="39"/>
      <c r="AA375" s="39"/>
      <c r="AB375" s="39"/>
      <c r="AC375" s="39"/>
      <c r="AD375" s="39"/>
      <c r="AE375" s="39"/>
      <c r="AR375" s="216" t="s">
        <v>257</v>
      </c>
      <c r="AT375" s="216" t="s">
        <v>151</v>
      </c>
      <c r="AU375" s="216" t="s">
        <v>84</v>
      </c>
      <c r="AY375" s="18" t="s">
        <v>148</v>
      </c>
      <c r="BE375" s="217">
        <f>IF(N375="základní",J375,0)</f>
        <v>0</v>
      </c>
      <c r="BF375" s="217">
        <f>IF(N375="snížená",J375,0)</f>
        <v>0</v>
      </c>
      <c r="BG375" s="217">
        <f>IF(N375="zákl. přenesená",J375,0)</f>
        <v>0</v>
      </c>
      <c r="BH375" s="217">
        <f>IF(N375="sníž. přenesená",J375,0)</f>
        <v>0</v>
      </c>
      <c r="BI375" s="217">
        <f>IF(N375="nulová",J375,0)</f>
        <v>0</v>
      </c>
      <c r="BJ375" s="18" t="s">
        <v>82</v>
      </c>
      <c r="BK375" s="217">
        <f>ROUND(I375*H375,2)</f>
        <v>0</v>
      </c>
      <c r="BL375" s="18" t="s">
        <v>257</v>
      </c>
      <c r="BM375" s="216" t="s">
        <v>523</v>
      </c>
    </row>
    <row r="376" spans="1:51" s="13" customFormat="1" ht="12">
      <c r="A376" s="13"/>
      <c r="B376" s="218"/>
      <c r="C376" s="219"/>
      <c r="D376" s="220" t="s">
        <v>162</v>
      </c>
      <c r="E376" s="221" t="s">
        <v>28</v>
      </c>
      <c r="F376" s="222" t="s">
        <v>176</v>
      </c>
      <c r="G376" s="219"/>
      <c r="H376" s="221" t="s">
        <v>28</v>
      </c>
      <c r="I376" s="223"/>
      <c r="J376" s="219"/>
      <c r="K376" s="219"/>
      <c r="L376" s="224"/>
      <c r="M376" s="225"/>
      <c r="N376" s="226"/>
      <c r="O376" s="226"/>
      <c r="P376" s="226"/>
      <c r="Q376" s="226"/>
      <c r="R376" s="226"/>
      <c r="S376" s="226"/>
      <c r="T376" s="227"/>
      <c r="U376" s="13"/>
      <c r="V376" s="13"/>
      <c r="W376" s="13"/>
      <c r="X376" s="13"/>
      <c r="Y376" s="13"/>
      <c r="Z376" s="13"/>
      <c r="AA376" s="13"/>
      <c r="AB376" s="13"/>
      <c r="AC376" s="13"/>
      <c r="AD376" s="13"/>
      <c r="AE376" s="13"/>
      <c r="AT376" s="228" t="s">
        <v>162</v>
      </c>
      <c r="AU376" s="228" t="s">
        <v>84</v>
      </c>
      <c r="AV376" s="13" t="s">
        <v>82</v>
      </c>
      <c r="AW376" s="13" t="s">
        <v>35</v>
      </c>
      <c r="AX376" s="13" t="s">
        <v>74</v>
      </c>
      <c r="AY376" s="228" t="s">
        <v>148</v>
      </c>
    </row>
    <row r="377" spans="1:51" s="13" customFormat="1" ht="12">
      <c r="A377" s="13"/>
      <c r="B377" s="218"/>
      <c r="C377" s="219"/>
      <c r="D377" s="220" t="s">
        <v>162</v>
      </c>
      <c r="E377" s="221" t="s">
        <v>28</v>
      </c>
      <c r="F377" s="222" t="s">
        <v>518</v>
      </c>
      <c r="G377" s="219"/>
      <c r="H377" s="221" t="s">
        <v>28</v>
      </c>
      <c r="I377" s="223"/>
      <c r="J377" s="219"/>
      <c r="K377" s="219"/>
      <c r="L377" s="224"/>
      <c r="M377" s="225"/>
      <c r="N377" s="226"/>
      <c r="O377" s="226"/>
      <c r="P377" s="226"/>
      <c r="Q377" s="226"/>
      <c r="R377" s="226"/>
      <c r="S377" s="226"/>
      <c r="T377" s="227"/>
      <c r="U377" s="13"/>
      <c r="V377" s="13"/>
      <c r="W377" s="13"/>
      <c r="X377" s="13"/>
      <c r="Y377" s="13"/>
      <c r="Z377" s="13"/>
      <c r="AA377" s="13"/>
      <c r="AB377" s="13"/>
      <c r="AC377" s="13"/>
      <c r="AD377" s="13"/>
      <c r="AE377" s="13"/>
      <c r="AT377" s="228" t="s">
        <v>162</v>
      </c>
      <c r="AU377" s="228" t="s">
        <v>84</v>
      </c>
      <c r="AV377" s="13" t="s">
        <v>82</v>
      </c>
      <c r="AW377" s="13" t="s">
        <v>35</v>
      </c>
      <c r="AX377" s="13" t="s">
        <v>74</v>
      </c>
      <c r="AY377" s="228" t="s">
        <v>148</v>
      </c>
    </row>
    <row r="378" spans="1:51" s="14" customFormat="1" ht="12">
      <c r="A378" s="14"/>
      <c r="B378" s="229"/>
      <c r="C378" s="230"/>
      <c r="D378" s="220" t="s">
        <v>162</v>
      </c>
      <c r="E378" s="231" t="s">
        <v>28</v>
      </c>
      <c r="F378" s="232" t="s">
        <v>524</v>
      </c>
      <c r="G378" s="230"/>
      <c r="H378" s="233">
        <v>7.14</v>
      </c>
      <c r="I378" s="234"/>
      <c r="J378" s="230"/>
      <c r="K378" s="230"/>
      <c r="L378" s="235"/>
      <c r="M378" s="236"/>
      <c r="N378" s="237"/>
      <c r="O378" s="237"/>
      <c r="P378" s="237"/>
      <c r="Q378" s="237"/>
      <c r="R378" s="237"/>
      <c r="S378" s="237"/>
      <c r="T378" s="238"/>
      <c r="U378" s="14"/>
      <c r="V378" s="14"/>
      <c r="W378" s="14"/>
      <c r="X378" s="14"/>
      <c r="Y378" s="14"/>
      <c r="Z378" s="14"/>
      <c r="AA378" s="14"/>
      <c r="AB378" s="14"/>
      <c r="AC378" s="14"/>
      <c r="AD378" s="14"/>
      <c r="AE378" s="14"/>
      <c r="AT378" s="239" t="s">
        <v>162</v>
      </c>
      <c r="AU378" s="239" t="s">
        <v>84</v>
      </c>
      <c r="AV378" s="14" t="s">
        <v>84</v>
      </c>
      <c r="AW378" s="14" t="s">
        <v>35</v>
      </c>
      <c r="AX378" s="14" t="s">
        <v>74</v>
      </c>
      <c r="AY378" s="239" t="s">
        <v>148</v>
      </c>
    </row>
    <row r="379" spans="1:51" s="13" customFormat="1" ht="12">
      <c r="A379" s="13"/>
      <c r="B379" s="218"/>
      <c r="C379" s="219"/>
      <c r="D379" s="220" t="s">
        <v>162</v>
      </c>
      <c r="E379" s="221" t="s">
        <v>28</v>
      </c>
      <c r="F379" s="222" t="s">
        <v>234</v>
      </c>
      <c r="G379" s="219"/>
      <c r="H379" s="221" t="s">
        <v>28</v>
      </c>
      <c r="I379" s="223"/>
      <c r="J379" s="219"/>
      <c r="K379" s="219"/>
      <c r="L379" s="224"/>
      <c r="M379" s="225"/>
      <c r="N379" s="226"/>
      <c r="O379" s="226"/>
      <c r="P379" s="226"/>
      <c r="Q379" s="226"/>
      <c r="R379" s="226"/>
      <c r="S379" s="226"/>
      <c r="T379" s="227"/>
      <c r="U379" s="13"/>
      <c r="V379" s="13"/>
      <c r="W379" s="13"/>
      <c r="X379" s="13"/>
      <c r="Y379" s="13"/>
      <c r="Z379" s="13"/>
      <c r="AA379" s="13"/>
      <c r="AB379" s="13"/>
      <c r="AC379" s="13"/>
      <c r="AD379" s="13"/>
      <c r="AE379" s="13"/>
      <c r="AT379" s="228" t="s">
        <v>162</v>
      </c>
      <c r="AU379" s="228" t="s">
        <v>84</v>
      </c>
      <c r="AV379" s="13" t="s">
        <v>82</v>
      </c>
      <c r="AW379" s="13" t="s">
        <v>35</v>
      </c>
      <c r="AX379" s="13" t="s">
        <v>74</v>
      </c>
      <c r="AY379" s="228" t="s">
        <v>148</v>
      </c>
    </row>
    <row r="380" spans="1:51" s="14" customFormat="1" ht="12">
      <c r="A380" s="14"/>
      <c r="B380" s="229"/>
      <c r="C380" s="230"/>
      <c r="D380" s="220" t="s">
        <v>162</v>
      </c>
      <c r="E380" s="231" t="s">
        <v>28</v>
      </c>
      <c r="F380" s="232" t="s">
        <v>265</v>
      </c>
      <c r="G380" s="230"/>
      <c r="H380" s="233">
        <v>19.27</v>
      </c>
      <c r="I380" s="234"/>
      <c r="J380" s="230"/>
      <c r="K380" s="230"/>
      <c r="L380" s="235"/>
      <c r="M380" s="236"/>
      <c r="N380" s="237"/>
      <c r="O380" s="237"/>
      <c r="P380" s="237"/>
      <c r="Q380" s="237"/>
      <c r="R380" s="237"/>
      <c r="S380" s="237"/>
      <c r="T380" s="238"/>
      <c r="U380" s="14"/>
      <c r="V380" s="14"/>
      <c r="W380" s="14"/>
      <c r="X380" s="14"/>
      <c r="Y380" s="14"/>
      <c r="Z380" s="14"/>
      <c r="AA380" s="14"/>
      <c r="AB380" s="14"/>
      <c r="AC380" s="14"/>
      <c r="AD380" s="14"/>
      <c r="AE380" s="14"/>
      <c r="AT380" s="239" t="s">
        <v>162</v>
      </c>
      <c r="AU380" s="239" t="s">
        <v>84</v>
      </c>
      <c r="AV380" s="14" t="s">
        <v>84</v>
      </c>
      <c r="AW380" s="14" t="s">
        <v>35</v>
      </c>
      <c r="AX380" s="14" t="s">
        <v>74</v>
      </c>
      <c r="AY380" s="239" t="s">
        <v>148</v>
      </c>
    </row>
    <row r="381" spans="1:51" s="13" customFormat="1" ht="12">
      <c r="A381" s="13"/>
      <c r="B381" s="218"/>
      <c r="C381" s="219"/>
      <c r="D381" s="220" t="s">
        <v>162</v>
      </c>
      <c r="E381" s="221" t="s">
        <v>28</v>
      </c>
      <c r="F381" s="222" t="s">
        <v>186</v>
      </c>
      <c r="G381" s="219"/>
      <c r="H381" s="221" t="s">
        <v>28</v>
      </c>
      <c r="I381" s="223"/>
      <c r="J381" s="219"/>
      <c r="K381" s="219"/>
      <c r="L381" s="224"/>
      <c r="M381" s="225"/>
      <c r="N381" s="226"/>
      <c r="O381" s="226"/>
      <c r="P381" s="226"/>
      <c r="Q381" s="226"/>
      <c r="R381" s="226"/>
      <c r="S381" s="226"/>
      <c r="T381" s="227"/>
      <c r="U381" s="13"/>
      <c r="V381" s="13"/>
      <c r="W381" s="13"/>
      <c r="X381" s="13"/>
      <c r="Y381" s="13"/>
      <c r="Z381" s="13"/>
      <c r="AA381" s="13"/>
      <c r="AB381" s="13"/>
      <c r="AC381" s="13"/>
      <c r="AD381" s="13"/>
      <c r="AE381" s="13"/>
      <c r="AT381" s="228" t="s">
        <v>162</v>
      </c>
      <c r="AU381" s="228" t="s">
        <v>84</v>
      </c>
      <c r="AV381" s="13" t="s">
        <v>82</v>
      </c>
      <c r="AW381" s="13" t="s">
        <v>35</v>
      </c>
      <c r="AX381" s="13" t="s">
        <v>74</v>
      </c>
      <c r="AY381" s="228" t="s">
        <v>148</v>
      </c>
    </row>
    <row r="382" spans="1:51" s="14" customFormat="1" ht="12">
      <c r="A382" s="14"/>
      <c r="B382" s="229"/>
      <c r="C382" s="230"/>
      <c r="D382" s="220" t="s">
        <v>162</v>
      </c>
      <c r="E382" s="231" t="s">
        <v>28</v>
      </c>
      <c r="F382" s="232" t="s">
        <v>267</v>
      </c>
      <c r="G382" s="230"/>
      <c r="H382" s="233">
        <v>22.84</v>
      </c>
      <c r="I382" s="234"/>
      <c r="J382" s="230"/>
      <c r="K382" s="230"/>
      <c r="L382" s="235"/>
      <c r="M382" s="236"/>
      <c r="N382" s="237"/>
      <c r="O382" s="237"/>
      <c r="P382" s="237"/>
      <c r="Q382" s="237"/>
      <c r="R382" s="237"/>
      <c r="S382" s="237"/>
      <c r="T382" s="238"/>
      <c r="U382" s="14"/>
      <c r="V382" s="14"/>
      <c r="W382" s="14"/>
      <c r="X382" s="14"/>
      <c r="Y382" s="14"/>
      <c r="Z382" s="14"/>
      <c r="AA382" s="14"/>
      <c r="AB382" s="14"/>
      <c r="AC382" s="14"/>
      <c r="AD382" s="14"/>
      <c r="AE382" s="14"/>
      <c r="AT382" s="239" t="s">
        <v>162</v>
      </c>
      <c r="AU382" s="239" t="s">
        <v>84</v>
      </c>
      <c r="AV382" s="14" t="s">
        <v>84</v>
      </c>
      <c r="AW382" s="14" t="s">
        <v>35</v>
      </c>
      <c r="AX382" s="14" t="s">
        <v>74</v>
      </c>
      <c r="AY382" s="239" t="s">
        <v>148</v>
      </c>
    </row>
    <row r="383" spans="1:51" s="15" customFormat="1" ht="12">
      <c r="A383" s="15"/>
      <c r="B383" s="240"/>
      <c r="C383" s="241"/>
      <c r="D383" s="220" t="s">
        <v>162</v>
      </c>
      <c r="E383" s="242" t="s">
        <v>28</v>
      </c>
      <c r="F383" s="243" t="s">
        <v>188</v>
      </c>
      <c r="G383" s="241"/>
      <c r="H383" s="244">
        <v>49.25</v>
      </c>
      <c r="I383" s="245"/>
      <c r="J383" s="241"/>
      <c r="K383" s="241"/>
      <c r="L383" s="246"/>
      <c r="M383" s="247"/>
      <c r="N383" s="248"/>
      <c r="O383" s="248"/>
      <c r="P383" s="248"/>
      <c r="Q383" s="248"/>
      <c r="R383" s="248"/>
      <c r="S383" s="248"/>
      <c r="T383" s="249"/>
      <c r="U383" s="15"/>
      <c r="V383" s="15"/>
      <c r="W383" s="15"/>
      <c r="X383" s="15"/>
      <c r="Y383" s="15"/>
      <c r="Z383" s="15"/>
      <c r="AA383" s="15"/>
      <c r="AB383" s="15"/>
      <c r="AC383" s="15"/>
      <c r="AD383" s="15"/>
      <c r="AE383" s="15"/>
      <c r="AT383" s="250" t="s">
        <v>162</v>
      </c>
      <c r="AU383" s="250" t="s">
        <v>84</v>
      </c>
      <c r="AV383" s="15" t="s">
        <v>155</v>
      </c>
      <c r="AW383" s="15" t="s">
        <v>35</v>
      </c>
      <c r="AX383" s="15" t="s">
        <v>82</v>
      </c>
      <c r="AY383" s="250" t="s">
        <v>148</v>
      </c>
    </row>
    <row r="384" spans="1:65" s="2" customFormat="1" ht="16.5" customHeight="1">
      <c r="A384" s="39"/>
      <c r="B384" s="40"/>
      <c r="C384" s="205" t="s">
        <v>525</v>
      </c>
      <c r="D384" s="205" t="s">
        <v>151</v>
      </c>
      <c r="E384" s="206" t="s">
        <v>526</v>
      </c>
      <c r="F384" s="207" t="s">
        <v>527</v>
      </c>
      <c r="G384" s="208" t="s">
        <v>159</v>
      </c>
      <c r="H384" s="209">
        <v>50.57</v>
      </c>
      <c r="I384" s="210"/>
      <c r="J384" s="211">
        <f>ROUND(I384*H384,2)</f>
        <v>0</v>
      </c>
      <c r="K384" s="207" t="s">
        <v>160</v>
      </c>
      <c r="L384" s="45"/>
      <c r="M384" s="212" t="s">
        <v>28</v>
      </c>
      <c r="N384" s="213" t="s">
        <v>45</v>
      </c>
      <c r="O384" s="85"/>
      <c r="P384" s="214">
        <f>O384*H384</f>
        <v>0</v>
      </c>
      <c r="Q384" s="214">
        <v>0.0001</v>
      </c>
      <c r="R384" s="214">
        <f>Q384*H384</f>
        <v>0.005057</v>
      </c>
      <c r="S384" s="214">
        <v>0</v>
      </c>
      <c r="T384" s="215">
        <f>S384*H384</f>
        <v>0</v>
      </c>
      <c r="U384" s="39"/>
      <c r="V384" s="39"/>
      <c r="W384" s="39"/>
      <c r="X384" s="39"/>
      <c r="Y384" s="39"/>
      <c r="Z384" s="39"/>
      <c r="AA384" s="39"/>
      <c r="AB384" s="39"/>
      <c r="AC384" s="39"/>
      <c r="AD384" s="39"/>
      <c r="AE384" s="39"/>
      <c r="AR384" s="216" t="s">
        <v>257</v>
      </c>
      <c r="AT384" s="216" t="s">
        <v>151</v>
      </c>
      <c r="AU384" s="216" t="s">
        <v>84</v>
      </c>
      <c r="AY384" s="18" t="s">
        <v>148</v>
      </c>
      <c r="BE384" s="217">
        <f>IF(N384="základní",J384,0)</f>
        <v>0</v>
      </c>
      <c r="BF384" s="217">
        <f>IF(N384="snížená",J384,0)</f>
        <v>0</v>
      </c>
      <c r="BG384" s="217">
        <f>IF(N384="zákl. přenesená",J384,0)</f>
        <v>0</v>
      </c>
      <c r="BH384" s="217">
        <f>IF(N384="sníž. přenesená",J384,0)</f>
        <v>0</v>
      </c>
      <c r="BI384" s="217">
        <f>IF(N384="nulová",J384,0)</f>
        <v>0</v>
      </c>
      <c r="BJ384" s="18" t="s">
        <v>82</v>
      </c>
      <c r="BK384" s="217">
        <f>ROUND(I384*H384,2)</f>
        <v>0</v>
      </c>
      <c r="BL384" s="18" t="s">
        <v>257</v>
      </c>
      <c r="BM384" s="216" t="s">
        <v>528</v>
      </c>
    </row>
    <row r="385" spans="1:51" s="14" customFormat="1" ht="12">
      <c r="A385" s="14"/>
      <c r="B385" s="229"/>
      <c r="C385" s="230"/>
      <c r="D385" s="220" t="s">
        <v>162</v>
      </c>
      <c r="E385" s="231" t="s">
        <v>28</v>
      </c>
      <c r="F385" s="232" t="s">
        <v>529</v>
      </c>
      <c r="G385" s="230"/>
      <c r="H385" s="233">
        <v>50.57</v>
      </c>
      <c r="I385" s="234"/>
      <c r="J385" s="230"/>
      <c r="K385" s="230"/>
      <c r="L385" s="235"/>
      <c r="M385" s="236"/>
      <c r="N385" s="237"/>
      <c r="O385" s="237"/>
      <c r="P385" s="237"/>
      <c r="Q385" s="237"/>
      <c r="R385" s="237"/>
      <c r="S385" s="237"/>
      <c r="T385" s="238"/>
      <c r="U385" s="14"/>
      <c r="V385" s="14"/>
      <c r="W385" s="14"/>
      <c r="X385" s="14"/>
      <c r="Y385" s="14"/>
      <c r="Z385" s="14"/>
      <c r="AA385" s="14"/>
      <c r="AB385" s="14"/>
      <c r="AC385" s="14"/>
      <c r="AD385" s="14"/>
      <c r="AE385" s="14"/>
      <c r="AT385" s="239" t="s">
        <v>162</v>
      </c>
      <c r="AU385" s="239" t="s">
        <v>84</v>
      </c>
      <c r="AV385" s="14" t="s">
        <v>84</v>
      </c>
      <c r="AW385" s="14" t="s">
        <v>35</v>
      </c>
      <c r="AX385" s="14" t="s">
        <v>82</v>
      </c>
      <c r="AY385" s="239" t="s">
        <v>148</v>
      </c>
    </row>
    <row r="386" spans="1:65" s="2" customFormat="1" ht="12">
      <c r="A386" s="39"/>
      <c r="B386" s="40"/>
      <c r="C386" s="205" t="s">
        <v>530</v>
      </c>
      <c r="D386" s="205" t="s">
        <v>151</v>
      </c>
      <c r="E386" s="206" t="s">
        <v>531</v>
      </c>
      <c r="F386" s="207" t="s">
        <v>532</v>
      </c>
      <c r="G386" s="208" t="s">
        <v>295</v>
      </c>
      <c r="H386" s="209">
        <v>1</v>
      </c>
      <c r="I386" s="210"/>
      <c r="J386" s="211">
        <f>ROUND(I386*H386,2)</f>
        <v>0</v>
      </c>
      <c r="K386" s="207" t="s">
        <v>28</v>
      </c>
      <c r="L386" s="45"/>
      <c r="M386" s="212" t="s">
        <v>28</v>
      </c>
      <c r="N386" s="213" t="s">
        <v>45</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257</v>
      </c>
      <c r="AT386" s="216" t="s">
        <v>151</v>
      </c>
      <c r="AU386" s="216" t="s">
        <v>84</v>
      </c>
      <c r="AY386" s="18" t="s">
        <v>148</v>
      </c>
      <c r="BE386" s="217">
        <f>IF(N386="základní",J386,0)</f>
        <v>0</v>
      </c>
      <c r="BF386" s="217">
        <f>IF(N386="snížená",J386,0)</f>
        <v>0</v>
      </c>
      <c r="BG386" s="217">
        <f>IF(N386="zákl. přenesená",J386,0)</f>
        <v>0</v>
      </c>
      <c r="BH386" s="217">
        <f>IF(N386="sníž. přenesená",J386,0)</f>
        <v>0</v>
      </c>
      <c r="BI386" s="217">
        <f>IF(N386="nulová",J386,0)</f>
        <v>0</v>
      </c>
      <c r="BJ386" s="18" t="s">
        <v>82</v>
      </c>
      <c r="BK386" s="217">
        <f>ROUND(I386*H386,2)</f>
        <v>0</v>
      </c>
      <c r="BL386" s="18" t="s">
        <v>257</v>
      </c>
      <c r="BM386" s="216" t="s">
        <v>533</v>
      </c>
    </row>
    <row r="387" spans="1:65" s="2" customFormat="1" ht="33" customHeight="1">
      <c r="A387" s="39"/>
      <c r="B387" s="40"/>
      <c r="C387" s="205" t="s">
        <v>534</v>
      </c>
      <c r="D387" s="205" t="s">
        <v>151</v>
      </c>
      <c r="E387" s="206" t="s">
        <v>535</v>
      </c>
      <c r="F387" s="207" t="s">
        <v>536</v>
      </c>
      <c r="G387" s="208" t="s">
        <v>203</v>
      </c>
      <c r="H387" s="209">
        <v>8</v>
      </c>
      <c r="I387" s="210"/>
      <c r="J387" s="211">
        <f>ROUND(I387*H387,2)</f>
        <v>0</v>
      </c>
      <c r="K387" s="207" t="s">
        <v>28</v>
      </c>
      <c r="L387" s="45"/>
      <c r="M387" s="212" t="s">
        <v>28</v>
      </c>
      <c r="N387" s="213" t="s">
        <v>45</v>
      </c>
      <c r="O387" s="85"/>
      <c r="P387" s="214">
        <f>O387*H387</f>
        <v>0</v>
      </c>
      <c r="Q387" s="214">
        <v>0</v>
      </c>
      <c r="R387" s="214">
        <f>Q387*H387</f>
        <v>0</v>
      </c>
      <c r="S387" s="214">
        <v>0</v>
      </c>
      <c r="T387" s="215">
        <f>S387*H387</f>
        <v>0</v>
      </c>
      <c r="U387" s="39"/>
      <c r="V387" s="39"/>
      <c r="W387" s="39"/>
      <c r="X387" s="39"/>
      <c r="Y387" s="39"/>
      <c r="Z387" s="39"/>
      <c r="AA387" s="39"/>
      <c r="AB387" s="39"/>
      <c r="AC387" s="39"/>
      <c r="AD387" s="39"/>
      <c r="AE387" s="39"/>
      <c r="AR387" s="216" t="s">
        <v>257</v>
      </c>
      <c r="AT387" s="216" t="s">
        <v>151</v>
      </c>
      <c r="AU387" s="216" t="s">
        <v>84</v>
      </c>
      <c r="AY387" s="18" t="s">
        <v>148</v>
      </c>
      <c r="BE387" s="217">
        <f>IF(N387="základní",J387,0)</f>
        <v>0</v>
      </c>
      <c r="BF387" s="217">
        <f>IF(N387="snížená",J387,0)</f>
        <v>0</v>
      </c>
      <c r="BG387" s="217">
        <f>IF(N387="zákl. přenesená",J387,0)</f>
        <v>0</v>
      </c>
      <c r="BH387" s="217">
        <f>IF(N387="sníž. přenesená",J387,0)</f>
        <v>0</v>
      </c>
      <c r="BI387" s="217">
        <f>IF(N387="nulová",J387,0)</f>
        <v>0</v>
      </c>
      <c r="BJ387" s="18" t="s">
        <v>82</v>
      </c>
      <c r="BK387" s="217">
        <f>ROUND(I387*H387,2)</f>
        <v>0</v>
      </c>
      <c r="BL387" s="18" t="s">
        <v>257</v>
      </c>
      <c r="BM387" s="216" t="s">
        <v>537</v>
      </c>
    </row>
    <row r="388" spans="1:65" s="2" customFormat="1" ht="12">
      <c r="A388" s="39"/>
      <c r="B388" s="40"/>
      <c r="C388" s="205" t="s">
        <v>538</v>
      </c>
      <c r="D388" s="205" t="s">
        <v>151</v>
      </c>
      <c r="E388" s="206" t="s">
        <v>539</v>
      </c>
      <c r="F388" s="207" t="s">
        <v>540</v>
      </c>
      <c r="G388" s="208" t="s">
        <v>393</v>
      </c>
      <c r="H388" s="209">
        <v>2.07</v>
      </c>
      <c r="I388" s="210"/>
      <c r="J388" s="211">
        <f>ROUND(I388*H388,2)</f>
        <v>0</v>
      </c>
      <c r="K388" s="207" t="s">
        <v>160</v>
      </c>
      <c r="L388" s="45"/>
      <c r="M388" s="212" t="s">
        <v>28</v>
      </c>
      <c r="N388" s="213" t="s">
        <v>45</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257</v>
      </c>
      <c r="AT388" s="216" t="s">
        <v>151</v>
      </c>
      <c r="AU388" s="216" t="s">
        <v>84</v>
      </c>
      <c r="AY388" s="18" t="s">
        <v>148</v>
      </c>
      <c r="BE388" s="217">
        <f>IF(N388="základní",J388,0)</f>
        <v>0</v>
      </c>
      <c r="BF388" s="217">
        <f>IF(N388="snížená",J388,0)</f>
        <v>0</v>
      </c>
      <c r="BG388" s="217">
        <f>IF(N388="zákl. přenesená",J388,0)</f>
        <v>0</v>
      </c>
      <c r="BH388" s="217">
        <f>IF(N388="sníž. přenesená",J388,0)</f>
        <v>0</v>
      </c>
      <c r="BI388" s="217">
        <f>IF(N388="nulová",J388,0)</f>
        <v>0</v>
      </c>
      <c r="BJ388" s="18" t="s">
        <v>82</v>
      </c>
      <c r="BK388" s="217">
        <f>ROUND(I388*H388,2)</f>
        <v>0</v>
      </c>
      <c r="BL388" s="18" t="s">
        <v>257</v>
      </c>
      <c r="BM388" s="216" t="s">
        <v>541</v>
      </c>
    </row>
    <row r="389" spans="1:63" s="12" customFormat="1" ht="22.8" customHeight="1">
      <c r="A389" s="12"/>
      <c r="B389" s="189"/>
      <c r="C389" s="190"/>
      <c r="D389" s="191" t="s">
        <v>73</v>
      </c>
      <c r="E389" s="203" t="s">
        <v>542</v>
      </c>
      <c r="F389" s="203" t="s">
        <v>543</v>
      </c>
      <c r="G389" s="190"/>
      <c r="H389" s="190"/>
      <c r="I389" s="193"/>
      <c r="J389" s="204">
        <f>BK389</f>
        <v>0</v>
      </c>
      <c r="K389" s="190"/>
      <c r="L389" s="195"/>
      <c r="M389" s="196"/>
      <c r="N389" s="197"/>
      <c r="O389" s="197"/>
      <c r="P389" s="198">
        <f>SUM(P390:P471)</f>
        <v>0</v>
      </c>
      <c r="Q389" s="197"/>
      <c r="R389" s="198">
        <f>SUM(R390:R471)</f>
        <v>0.14624</v>
      </c>
      <c r="S389" s="197"/>
      <c r="T389" s="199">
        <f>SUM(T390:T471)</f>
        <v>0</v>
      </c>
      <c r="U389" s="12"/>
      <c r="V389" s="12"/>
      <c r="W389" s="12"/>
      <c r="X389" s="12"/>
      <c r="Y389" s="12"/>
      <c r="Z389" s="12"/>
      <c r="AA389" s="12"/>
      <c r="AB389" s="12"/>
      <c r="AC389" s="12"/>
      <c r="AD389" s="12"/>
      <c r="AE389" s="12"/>
      <c r="AR389" s="200" t="s">
        <v>84</v>
      </c>
      <c r="AT389" s="201" t="s">
        <v>73</v>
      </c>
      <c r="AU389" s="201" t="s">
        <v>82</v>
      </c>
      <c r="AY389" s="200" t="s">
        <v>148</v>
      </c>
      <c r="BK389" s="202">
        <f>SUM(BK390:BK471)</f>
        <v>0</v>
      </c>
    </row>
    <row r="390" spans="1:65" s="2" customFormat="1" ht="12">
      <c r="A390" s="39"/>
      <c r="B390" s="40"/>
      <c r="C390" s="205" t="s">
        <v>544</v>
      </c>
      <c r="D390" s="205" t="s">
        <v>151</v>
      </c>
      <c r="E390" s="206" t="s">
        <v>545</v>
      </c>
      <c r="F390" s="207" t="s">
        <v>546</v>
      </c>
      <c r="G390" s="208" t="s">
        <v>203</v>
      </c>
      <c r="H390" s="209">
        <v>2</v>
      </c>
      <c r="I390" s="210"/>
      <c r="J390" s="211">
        <f>ROUND(I390*H390,2)</f>
        <v>0</v>
      </c>
      <c r="K390" s="207" t="s">
        <v>160</v>
      </c>
      <c r="L390" s="45"/>
      <c r="M390" s="212" t="s">
        <v>28</v>
      </c>
      <c r="N390" s="213" t="s">
        <v>45</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257</v>
      </c>
      <c r="AT390" s="216" t="s">
        <v>151</v>
      </c>
      <c r="AU390" s="216" t="s">
        <v>84</v>
      </c>
      <c r="AY390" s="18" t="s">
        <v>148</v>
      </c>
      <c r="BE390" s="217">
        <f>IF(N390="základní",J390,0)</f>
        <v>0</v>
      </c>
      <c r="BF390" s="217">
        <f>IF(N390="snížená",J390,0)</f>
        <v>0</v>
      </c>
      <c r="BG390" s="217">
        <f>IF(N390="zákl. přenesená",J390,0)</f>
        <v>0</v>
      </c>
      <c r="BH390" s="217">
        <f>IF(N390="sníž. přenesená",J390,0)</f>
        <v>0</v>
      </c>
      <c r="BI390" s="217">
        <f>IF(N390="nulová",J390,0)</f>
        <v>0</v>
      </c>
      <c r="BJ390" s="18" t="s">
        <v>82</v>
      </c>
      <c r="BK390" s="217">
        <f>ROUND(I390*H390,2)</f>
        <v>0</v>
      </c>
      <c r="BL390" s="18" t="s">
        <v>257</v>
      </c>
      <c r="BM390" s="216" t="s">
        <v>547</v>
      </c>
    </row>
    <row r="391" spans="1:51" s="13" customFormat="1" ht="12">
      <c r="A391" s="13"/>
      <c r="B391" s="218"/>
      <c r="C391" s="219"/>
      <c r="D391" s="220" t="s">
        <v>162</v>
      </c>
      <c r="E391" s="221" t="s">
        <v>28</v>
      </c>
      <c r="F391" s="222" t="s">
        <v>176</v>
      </c>
      <c r="G391" s="219"/>
      <c r="H391" s="221" t="s">
        <v>28</v>
      </c>
      <c r="I391" s="223"/>
      <c r="J391" s="219"/>
      <c r="K391" s="219"/>
      <c r="L391" s="224"/>
      <c r="M391" s="225"/>
      <c r="N391" s="226"/>
      <c r="O391" s="226"/>
      <c r="P391" s="226"/>
      <c r="Q391" s="226"/>
      <c r="R391" s="226"/>
      <c r="S391" s="226"/>
      <c r="T391" s="227"/>
      <c r="U391" s="13"/>
      <c r="V391" s="13"/>
      <c r="W391" s="13"/>
      <c r="X391" s="13"/>
      <c r="Y391" s="13"/>
      <c r="Z391" s="13"/>
      <c r="AA391" s="13"/>
      <c r="AB391" s="13"/>
      <c r="AC391" s="13"/>
      <c r="AD391" s="13"/>
      <c r="AE391" s="13"/>
      <c r="AT391" s="228" t="s">
        <v>162</v>
      </c>
      <c r="AU391" s="228" t="s">
        <v>84</v>
      </c>
      <c r="AV391" s="13" t="s">
        <v>82</v>
      </c>
      <c r="AW391" s="13" t="s">
        <v>35</v>
      </c>
      <c r="AX391" s="13" t="s">
        <v>74</v>
      </c>
      <c r="AY391" s="228" t="s">
        <v>148</v>
      </c>
    </row>
    <row r="392" spans="1:51" s="13" customFormat="1" ht="12">
      <c r="A392" s="13"/>
      <c r="B392" s="218"/>
      <c r="C392" s="219"/>
      <c r="D392" s="220" t="s">
        <v>162</v>
      </c>
      <c r="E392" s="221" t="s">
        <v>28</v>
      </c>
      <c r="F392" s="222" t="s">
        <v>548</v>
      </c>
      <c r="G392" s="219"/>
      <c r="H392" s="221" t="s">
        <v>28</v>
      </c>
      <c r="I392" s="223"/>
      <c r="J392" s="219"/>
      <c r="K392" s="219"/>
      <c r="L392" s="224"/>
      <c r="M392" s="225"/>
      <c r="N392" s="226"/>
      <c r="O392" s="226"/>
      <c r="P392" s="226"/>
      <c r="Q392" s="226"/>
      <c r="R392" s="226"/>
      <c r="S392" s="226"/>
      <c r="T392" s="227"/>
      <c r="U392" s="13"/>
      <c r="V392" s="13"/>
      <c r="W392" s="13"/>
      <c r="X392" s="13"/>
      <c r="Y392" s="13"/>
      <c r="Z392" s="13"/>
      <c r="AA392" s="13"/>
      <c r="AB392" s="13"/>
      <c r="AC392" s="13"/>
      <c r="AD392" s="13"/>
      <c r="AE392" s="13"/>
      <c r="AT392" s="228" t="s">
        <v>162</v>
      </c>
      <c r="AU392" s="228" t="s">
        <v>84</v>
      </c>
      <c r="AV392" s="13" t="s">
        <v>82</v>
      </c>
      <c r="AW392" s="13" t="s">
        <v>35</v>
      </c>
      <c r="AX392" s="13" t="s">
        <v>74</v>
      </c>
      <c r="AY392" s="228" t="s">
        <v>148</v>
      </c>
    </row>
    <row r="393" spans="1:51" s="14" customFormat="1" ht="12">
      <c r="A393" s="14"/>
      <c r="B393" s="229"/>
      <c r="C393" s="230"/>
      <c r="D393" s="220" t="s">
        <v>162</v>
      </c>
      <c r="E393" s="231" t="s">
        <v>28</v>
      </c>
      <c r="F393" s="232" t="s">
        <v>549</v>
      </c>
      <c r="G393" s="230"/>
      <c r="H393" s="233">
        <v>2</v>
      </c>
      <c r="I393" s="234"/>
      <c r="J393" s="230"/>
      <c r="K393" s="230"/>
      <c r="L393" s="235"/>
      <c r="M393" s="236"/>
      <c r="N393" s="237"/>
      <c r="O393" s="237"/>
      <c r="P393" s="237"/>
      <c r="Q393" s="237"/>
      <c r="R393" s="237"/>
      <c r="S393" s="237"/>
      <c r="T393" s="238"/>
      <c r="U393" s="14"/>
      <c r="V393" s="14"/>
      <c r="W393" s="14"/>
      <c r="X393" s="14"/>
      <c r="Y393" s="14"/>
      <c r="Z393" s="14"/>
      <c r="AA393" s="14"/>
      <c r="AB393" s="14"/>
      <c r="AC393" s="14"/>
      <c r="AD393" s="14"/>
      <c r="AE393" s="14"/>
      <c r="AT393" s="239" t="s">
        <v>162</v>
      </c>
      <c r="AU393" s="239" t="s">
        <v>84</v>
      </c>
      <c r="AV393" s="14" t="s">
        <v>84</v>
      </c>
      <c r="AW393" s="14" t="s">
        <v>35</v>
      </c>
      <c r="AX393" s="14" t="s">
        <v>82</v>
      </c>
      <c r="AY393" s="239" t="s">
        <v>148</v>
      </c>
    </row>
    <row r="394" spans="1:65" s="2" customFormat="1" ht="12">
      <c r="A394" s="39"/>
      <c r="B394" s="40"/>
      <c r="C394" s="251" t="s">
        <v>550</v>
      </c>
      <c r="D394" s="251" t="s">
        <v>275</v>
      </c>
      <c r="E394" s="252" t="s">
        <v>551</v>
      </c>
      <c r="F394" s="253" t="s">
        <v>552</v>
      </c>
      <c r="G394" s="254" t="s">
        <v>203</v>
      </c>
      <c r="H394" s="255">
        <v>1</v>
      </c>
      <c r="I394" s="256"/>
      <c r="J394" s="257">
        <f>ROUND(I394*H394,2)</f>
        <v>0</v>
      </c>
      <c r="K394" s="253" t="s">
        <v>28</v>
      </c>
      <c r="L394" s="258"/>
      <c r="M394" s="259" t="s">
        <v>28</v>
      </c>
      <c r="N394" s="260" t="s">
        <v>45</v>
      </c>
      <c r="O394" s="85"/>
      <c r="P394" s="214">
        <f>O394*H394</f>
        <v>0</v>
      </c>
      <c r="Q394" s="214">
        <v>0.016</v>
      </c>
      <c r="R394" s="214">
        <f>Q394*H394</f>
        <v>0.016</v>
      </c>
      <c r="S394" s="214">
        <v>0</v>
      </c>
      <c r="T394" s="215">
        <f>S394*H394</f>
        <v>0</v>
      </c>
      <c r="U394" s="39"/>
      <c r="V394" s="39"/>
      <c r="W394" s="39"/>
      <c r="X394" s="39"/>
      <c r="Y394" s="39"/>
      <c r="Z394" s="39"/>
      <c r="AA394" s="39"/>
      <c r="AB394" s="39"/>
      <c r="AC394" s="39"/>
      <c r="AD394" s="39"/>
      <c r="AE394" s="39"/>
      <c r="AR394" s="216" t="s">
        <v>360</v>
      </c>
      <c r="AT394" s="216" t="s">
        <v>275</v>
      </c>
      <c r="AU394" s="216" t="s">
        <v>84</v>
      </c>
      <c r="AY394" s="18" t="s">
        <v>148</v>
      </c>
      <c r="BE394" s="217">
        <f>IF(N394="základní",J394,0)</f>
        <v>0</v>
      </c>
      <c r="BF394" s="217">
        <f>IF(N394="snížená",J394,0)</f>
        <v>0</v>
      </c>
      <c r="BG394" s="217">
        <f>IF(N394="zákl. přenesená",J394,0)</f>
        <v>0</v>
      </c>
      <c r="BH394" s="217">
        <f>IF(N394="sníž. přenesená",J394,0)</f>
        <v>0</v>
      </c>
      <c r="BI394" s="217">
        <f>IF(N394="nulová",J394,0)</f>
        <v>0</v>
      </c>
      <c r="BJ394" s="18" t="s">
        <v>82</v>
      </c>
      <c r="BK394" s="217">
        <f>ROUND(I394*H394,2)</f>
        <v>0</v>
      </c>
      <c r="BL394" s="18" t="s">
        <v>257</v>
      </c>
      <c r="BM394" s="216" t="s">
        <v>553</v>
      </c>
    </row>
    <row r="395" spans="1:51" s="13" customFormat="1" ht="12">
      <c r="A395" s="13"/>
      <c r="B395" s="218"/>
      <c r="C395" s="219"/>
      <c r="D395" s="220" t="s">
        <v>162</v>
      </c>
      <c r="E395" s="221" t="s">
        <v>28</v>
      </c>
      <c r="F395" s="222" t="s">
        <v>554</v>
      </c>
      <c r="G395" s="219"/>
      <c r="H395" s="221" t="s">
        <v>28</v>
      </c>
      <c r="I395" s="223"/>
      <c r="J395" s="219"/>
      <c r="K395" s="219"/>
      <c r="L395" s="224"/>
      <c r="M395" s="225"/>
      <c r="N395" s="226"/>
      <c r="O395" s="226"/>
      <c r="P395" s="226"/>
      <c r="Q395" s="226"/>
      <c r="R395" s="226"/>
      <c r="S395" s="226"/>
      <c r="T395" s="227"/>
      <c r="U395" s="13"/>
      <c r="V395" s="13"/>
      <c r="W395" s="13"/>
      <c r="X395" s="13"/>
      <c r="Y395" s="13"/>
      <c r="Z395" s="13"/>
      <c r="AA395" s="13"/>
      <c r="AB395" s="13"/>
      <c r="AC395" s="13"/>
      <c r="AD395" s="13"/>
      <c r="AE395" s="13"/>
      <c r="AT395" s="228" t="s">
        <v>162</v>
      </c>
      <c r="AU395" s="228" t="s">
        <v>84</v>
      </c>
      <c r="AV395" s="13" t="s">
        <v>82</v>
      </c>
      <c r="AW395" s="13" t="s">
        <v>35</v>
      </c>
      <c r="AX395" s="13" t="s">
        <v>74</v>
      </c>
      <c r="AY395" s="228" t="s">
        <v>148</v>
      </c>
    </row>
    <row r="396" spans="1:51" s="14" customFormat="1" ht="12">
      <c r="A396" s="14"/>
      <c r="B396" s="229"/>
      <c r="C396" s="230"/>
      <c r="D396" s="220" t="s">
        <v>162</v>
      </c>
      <c r="E396" s="231" t="s">
        <v>28</v>
      </c>
      <c r="F396" s="232" t="s">
        <v>82</v>
      </c>
      <c r="G396" s="230"/>
      <c r="H396" s="233">
        <v>1</v>
      </c>
      <c r="I396" s="234"/>
      <c r="J396" s="230"/>
      <c r="K396" s="230"/>
      <c r="L396" s="235"/>
      <c r="M396" s="236"/>
      <c r="N396" s="237"/>
      <c r="O396" s="237"/>
      <c r="P396" s="237"/>
      <c r="Q396" s="237"/>
      <c r="R396" s="237"/>
      <c r="S396" s="237"/>
      <c r="T396" s="238"/>
      <c r="U396" s="14"/>
      <c r="V396" s="14"/>
      <c r="W396" s="14"/>
      <c r="X396" s="14"/>
      <c r="Y396" s="14"/>
      <c r="Z396" s="14"/>
      <c r="AA396" s="14"/>
      <c r="AB396" s="14"/>
      <c r="AC396" s="14"/>
      <c r="AD396" s="14"/>
      <c r="AE396" s="14"/>
      <c r="AT396" s="239" t="s">
        <v>162</v>
      </c>
      <c r="AU396" s="239" t="s">
        <v>84</v>
      </c>
      <c r="AV396" s="14" t="s">
        <v>84</v>
      </c>
      <c r="AW396" s="14" t="s">
        <v>35</v>
      </c>
      <c r="AX396" s="14" t="s">
        <v>82</v>
      </c>
      <c r="AY396" s="239" t="s">
        <v>148</v>
      </c>
    </row>
    <row r="397" spans="1:51" s="13" customFormat="1" ht="12">
      <c r="A397" s="13"/>
      <c r="B397" s="218"/>
      <c r="C397" s="219"/>
      <c r="D397" s="220" t="s">
        <v>162</v>
      </c>
      <c r="E397" s="221" t="s">
        <v>28</v>
      </c>
      <c r="F397" s="222" t="s">
        <v>555</v>
      </c>
      <c r="G397" s="219"/>
      <c r="H397" s="221" t="s">
        <v>28</v>
      </c>
      <c r="I397" s="223"/>
      <c r="J397" s="219"/>
      <c r="K397" s="219"/>
      <c r="L397" s="224"/>
      <c r="M397" s="225"/>
      <c r="N397" s="226"/>
      <c r="O397" s="226"/>
      <c r="P397" s="226"/>
      <c r="Q397" s="226"/>
      <c r="R397" s="226"/>
      <c r="S397" s="226"/>
      <c r="T397" s="227"/>
      <c r="U397" s="13"/>
      <c r="V397" s="13"/>
      <c r="W397" s="13"/>
      <c r="X397" s="13"/>
      <c r="Y397" s="13"/>
      <c r="Z397" s="13"/>
      <c r="AA397" s="13"/>
      <c r="AB397" s="13"/>
      <c r="AC397" s="13"/>
      <c r="AD397" s="13"/>
      <c r="AE397" s="13"/>
      <c r="AT397" s="228" t="s">
        <v>162</v>
      </c>
      <c r="AU397" s="228" t="s">
        <v>84</v>
      </c>
      <c r="AV397" s="13" t="s">
        <v>82</v>
      </c>
      <c r="AW397" s="13" t="s">
        <v>35</v>
      </c>
      <c r="AX397" s="13" t="s">
        <v>74</v>
      </c>
      <c r="AY397" s="228" t="s">
        <v>148</v>
      </c>
    </row>
    <row r="398" spans="1:51" s="13" customFormat="1" ht="12">
      <c r="A398" s="13"/>
      <c r="B398" s="218"/>
      <c r="C398" s="219"/>
      <c r="D398" s="220" t="s">
        <v>162</v>
      </c>
      <c r="E398" s="221" t="s">
        <v>28</v>
      </c>
      <c r="F398" s="222" t="s">
        <v>556</v>
      </c>
      <c r="G398" s="219"/>
      <c r="H398" s="221" t="s">
        <v>28</v>
      </c>
      <c r="I398" s="223"/>
      <c r="J398" s="219"/>
      <c r="K398" s="219"/>
      <c r="L398" s="224"/>
      <c r="M398" s="225"/>
      <c r="N398" s="226"/>
      <c r="O398" s="226"/>
      <c r="P398" s="226"/>
      <c r="Q398" s="226"/>
      <c r="R398" s="226"/>
      <c r="S398" s="226"/>
      <c r="T398" s="227"/>
      <c r="U398" s="13"/>
      <c r="V398" s="13"/>
      <c r="W398" s="13"/>
      <c r="X398" s="13"/>
      <c r="Y398" s="13"/>
      <c r="Z398" s="13"/>
      <c r="AA398" s="13"/>
      <c r="AB398" s="13"/>
      <c r="AC398" s="13"/>
      <c r="AD398" s="13"/>
      <c r="AE398" s="13"/>
      <c r="AT398" s="228" t="s">
        <v>162</v>
      </c>
      <c r="AU398" s="228" t="s">
        <v>84</v>
      </c>
      <c r="AV398" s="13" t="s">
        <v>82</v>
      </c>
      <c r="AW398" s="13" t="s">
        <v>35</v>
      </c>
      <c r="AX398" s="13" t="s">
        <v>74</v>
      </c>
      <c r="AY398" s="228" t="s">
        <v>148</v>
      </c>
    </row>
    <row r="399" spans="1:65" s="2" customFormat="1" ht="12">
      <c r="A399" s="39"/>
      <c r="B399" s="40"/>
      <c r="C399" s="251" t="s">
        <v>557</v>
      </c>
      <c r="D399" s="251" t="s">
        <v>275</v>
      </c>
      <c r="E399" s="252" t="s">
        <v>558</v>
      </c>
      <c r="F399" s="253" t="s">
        <v>559</v>
      </c>
      <c r="G399" s="254" t="s">
        <v>203</v>
      </c>
      <c r="H399" s="255">
        <v>1</v>
      </c>
      <c r="I399" s="256"/>
      <c r="J399" s="257">
        <f>ROUND(I399*H399,2)</f>
        <v>0</v>
      </c>
      <c r="K399" s="253" t="s">
        <v>28</v>
      </c>
      <c r="L399" s="258"/>
      <c r="M399" s="259" t="s">
        <v>28</v>
      </c>
      <c r="N399" s="260" t="s">
        <v>45</v>
      </c>
      <c r="O399" s="85"/>
      <c r="P399" s="214">
        <f>O399*H399</f>
        <v>0</v>
      </c>
      <c r="Q399" s="214">
        <v>0.0195</v>
      </c>
      <c r="R399" s="214">
        <f>Q399*H399</f>
        <v>0.0195</v>
      </c>
      <c r="S399" s="214">
        <v>0</v>
      </c>
      <c r="T399" s="215">
        <f>S399*H399</f>
        <v>0</v>
      </c>
      <c r="U399" s="39"/>
      <c r="V399" s="39"/>
      <c r="W399" s="39"/>
      <c r="X399" s="39"/>
      <c r="Y399" s="39"/>
      <c r="Z399" s="39"/>
      <c r="AA399" s="39"/>
      <c r="AB399" s="39"/>
      <c r="AC399" s="39"/>
      <c r="AD399" s="39"/>
      <c r="AE399" s="39"/>
      <c r="AR399" s="216" t="s">
        <v>360</v>
      </c>
      <c r="AT399" s="216" t="s">
        <v>275</v>
      </c>
      <c r="AU399" s="216" t="s">
        <v>84</v>
      </c>
      <c r="AY399" s="18" t="s">
        <v>148</v>
      </c>
      <c r="BE399" s="217">
        <f>IF(N399="základní",J399,0)</f>
        <v>0</v>
      </c>
      <c r="BF399" s="217">
        <f>IF(N399="snížená",J399,0)</f>
        <v>0</v>
      </c>
      <c r="BG399" s="217">
        <f>IF(N399="zákl. přenesená",J399,0)</f>
        <v>0</v>
      </c>
      <c r="BH399" s="217">
        <f>IF(N399="sníž. přenesená",J399,0)</f>
        <v>0</v>
      </c>
      <c r="BI399" s="217">
        <f>IF(N399="nulová",J399,0)</f>
        <v>0</v>
      </c>
      <c r="BJ399" s="18" t="s">
        <v>82</v>
      </c>
      <c r="BK399" s="217">
        <f>ROUND(I399*H399,2)</f>
        <v>0</v>
      </c>
      <c r="BL399" s="18" t="s">
        <v>257</v>
      </c>
      <c r="BM399" s="216" t="s">
        <v>560</v>
      </c>
    </row>
    <row r="400" spans="1:51" s="13" customFormat="1" ht="12">
      <c r="A400" s="13"/>
      <c r="B400" s="218"/>
      <c r="C400" s="219"/>
      <c r="D400" s="220" t="s">
        <v>162</v>
      </c>
      <c r="E400" s="221" t="s">
        <v>28</v>
      </c>
      <c r="F400" s="222" t="s">
        <v>561</v>
      </c>
      <c r="G400" s="219"/>
      <c r="H400" s="221" t="s">
        <v>28</v>
      </c>
      <c r="I400" s="223"/>
      <c r="J400" s="219"/>
      <c r="K400" s="219"/>
      <c r="L400" s="224"/>
      <c r="M400" s="225"/>
      <c r="N400" s="226"/>
      <c r="O400" s="226"/>
      <c r="P400" s="226"/>
      <c r="Q400" s="226"/>
      <c r="R400" s="226"/>
      <c r="S400" s="226"/>
      <c r="T400" s="227"/>
      <c r="U400" s="13"/>
      <c r="V400" s="13"/>
      <c r="W400" s="13"/>
      <c r="X400" s="13"/>
      <c r="Y400" s="13"/>
      <c r="Z400" s="13"/>
      <c r="AA400" s="13"/>
      <c r="AB400" s="13"/>
      <c r="AC400" s="13"/>
      <c r="AD400" s="13"/>
      <c r="AE400" s="13"/>
      <c r="AT400" s="228" t="s">
        <v>162</v>
      </c>
      <c r="AU400" s="228" t="s">
        <v>84</v>
      </c>
      <c r="AV400" s="13" t="s">
        <v>82</v>
      </c>
      <c r="AW400" s="13" t="s">
        <v>35</v>
      </c>
      <c r="AX400" s="13" t="s">
        <v>74</v>
      </c>
      <c r="AY400" s="228" t="s">
        <v>148</v>
      </c>
    </row>
    <row r="401" spans="1:51" s="14" customFormat="1" ht="12">
      <c r="A401" s="14"/>
      <c r="B401" s="229"/>
      <c r="C401" s="230"/>
      <c r="D401" s="220" t="s">
        <v>162</v>
      </c>
      <c r="E401" s="231" t="s">
        <v>28</v>
      </c>
      <c r="F401" s="232" t="s">
        <v>82</v>
      </c>
      <c r="G401" s="230"/>
      <c r="H401" s="233">
        <v>1</v>
      </c>
      <c r="I401" s="234"/>
      <c r="J401" s="230"/>
      <c r="K401" s="230"/>
      <c r="L401" s="235"/>
      <c r="M401" s="236"/>
      <c r="N401" s="237"/>
      <c r="O401" s="237"/>
      <c r="P401" s="237"/>
      <c r="Q401" s="237"/>
      <c r="R401" s="237"/>
      <c r="S401" s="237"/>
      <c r="T401" s="238"/>
      <c r="U401" s="14"/>
      <c r="V401" s="14"/>
      <c r="W401" s="14"/>
      <c r="X401" s="14"/>
      <c r="Y401" s="14"/>
      <c r="Z401" s="14"/>
      <c r="AA401" s="14"/>
      <c r="AB401" s="14"/>
      <c r="AC401" s="14"/>
      <c r="AD401" s="14"/>
      <c r="AE401" s="14"/>
      <c r="AT401" s="239" t="s">
        <v>162</v>
      </c>
      <c r="AU401" s="239" t="s">
        <v>84</v>
      </c>
      <c r="AV401" s="14" t="s">
        <v>84</v>
      </c>
      <c r="AW401" s="14" t="s">
        <v>35</v>
      </c>
      <c r="AX401" s="14" t="s">
        <v>82</v>
      </c>
      <c r="AY401" s="239" t="s">
        <v>148</v>
      </c>
    </row>
    <row r="402" spans="1:51" s="13" customFormat="1" ht="12">
      <c r="A402" s="13"/>
      <c r="B402" s="218"/>
      <c r="C402" s="219"/>
      <c r="D402" s="220" t="s">
        <v>162</v>
      </c>
      <c r="E402" s="221" t="s">
        <v>28</v>
      </c>
      <c r="F402" s="222" t="s">
        <v>555</v>
      </c>
      <c r="G402" s="219"/>
      <c r="H402" s="221" t="s">
        <v>28</v>
      </c>
      <c r="I402" s="223"/>
      <c r="J402" s="219"/>
      <c r="K402" s="219"/>
      <c r="L402" s="224"/>
      <c r="M402" s="225"/>
      <c r="N402" s="226"/>
      <c r="O402" s="226"/>
      <c r="P402" s="226"/>
      <c r="Q402" s="226"/>
      <c r="R402" s="226"/>
      <c r="S402" s="226"/>
      <c r="T402" s="227"/>
      <c r="U402" s="13"/>
      <c r="V402" s="13"/>
      <c r="W402" s="13"/>
      <c r="X402" s="13"/>
      <c r="Y402" s="13"/>
      <c r="Z402" s="13"/>
      <c r="AA402" s="13"/>
      <c r="AB402" s="13"/>
      <c r="AC402" s="13"/>
      <c r="AD402" s="13"/>
      <c r="AE402" s="13"/>
      <c r="AT402" s="228" t="s">
        <v>162</v>
      </c>
      <c r="AU402" s="228" t="s">
        <v>84</v>
      </c>
      <c r="AV402" s="13" t="s">
        <v>82</v>
      </c>
      <c r="AW402" s="13" t="s">
        <v>35</v>
      </c>
      <c r="AX402" s="13" t="s">
        <v>74</v>
      </c>
      <c r="AY402" s="228" t="s">
        <v>148</v>
      </c>
    </row>
    <row r="403" spans="1:51" s="13" customFormat="1" ht="12">
      <c r="A403" s="13"/>
      <c r="B403" s="218"/>
      <c r="C403" s="219"/>
      <c r="D403" s="220" t="s">
        <v>162</v>
      </c>
      <c r="E403" s="221" t="s">
        <v>28</v>
      </c>
      <c r="F403" s="222" t="s">
        <v>556</v>
      </c>
      <c r="G403" s="219"/>
      <c r="H403" s="221" t="s">
        <v>28</v>
      </c>
      <c r="I403" s="223"/>
      <c r="J403" s="219"/>
      <c r="K403" s="219"/>
      <c r="L403" s="224"/>
      <c r="M403" s="225"/>
      <c r="N403" s="226"/>
      <c r="O403" s="226"/>
      <c r="P403" s="226"/>
      <c r="Q403" s="226"/>
      <c r="R403" s="226"/>
      <c r="S403" s="226"/>
      <c r="T403" s="227"/>
      <c r="U403" s="13"/>
      <c r="V403" s="13"/>
      <c r="W403" s="13"/>
      <c r="X403" s="13"/>
      <c r="Y403" s="13"/>
      <c r="Z403" s="13"/>
      <c r="AA403" s="13"/>
      <c r="AB403" s="13"/>
      <c r="AC403" s="13"/>
      <c r="AD403" s="13"/>
      <c r="AE403" s="13"/>
      <c r="AT403" s="228" t="s">
        <v>162</v>
      </c>
      <c r="AU403" s="228" t="s">
        <v>84</v>
      </c>
      <c r="AV403" s="13" t="s">
        <v>82</v>
      </c>
      <c r="AW403" s="13" t="s">
        <v>35</v>
      </c>
      <c r="AX403" s="13" t="s">
        <v>74</v>
      </c>
      <c r="AY403" s="228" t="s">
        <v>148</v>
      </c>
    </row>
    <row r="404" spans="1:65" s="2" customFormat="1" ht="21.75" customHeight="1">
      <c r="A404" s="39"/>
      <c r="B404" s="40"/>
      <c r="C404" s="251" t="s">
        <v>562</v>
      </c>
      <c r="D404" s="251" t="s">
        <v>275</v>
      </c>
      <c r="E404" s="252" t="s">
        <v>563</v>
      </c>
      <c r="F404" s="253" t="s">
        <v>564</v>
      </c>
      <c r="G404" s="254" t="s">
        <v>203</v>
      </c>
      <c r="H404" s="255">
        <v>1</v>
      </c>
      <c r="I404" s="256"/>
      <c r="J404" s="257">
        <f>ROUND(I404*H404,2)</f>
        <v>0</v>
      </c>
      <c r="K404" s="253" t="s">
        <v>28</v>
      </c>
      <c r="L404" s="258"/>
      <c r="M404" s="259" t="s">
        <v>28</v>
      </c>
      <c r="N404" s="260" t="s">
        <v>45</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360</v>
      </c>
      <c r="AT404" s="216" t="s">
        <v>275</v>
      </c>
      <c r="AU404" s="216" t="s">
        <v>84</v>
      </c>
      <c r="AY404" s="18" t="s">
        <v>148</v>
      </c>
      <c r="BE404" s="217">
        <f>IF(N404="základní",J404,0)</f>
        <v>0</v>
      </c>
      <c r="BF404" s="217">
        <f>IF(N404="snížená",J404,0)</f>
        <v>0</v>
      </c>
      <c r="BG404" s="217">
        <f>IF(N404="zákl. přenesená",J404,0)</f>
        <v>0</v>
      </c>
      <c r="BH404" s="217">
        <f>IF(N404="sníž. přenesená",J404,0)</f>
        <v>0</v>
      </c>
      <c r="BI404" s="217">
        <f>IF(N404="nulová",J404,0)</f>
        <v>0</v>
      </c>
      <c r="BJ404" s="18" t="s">
        <v>82</v>
      </c>
      <c r="BK404" s="217">
        <f>ROUND(I404*H404,2)</f>
        <v>0</v>
      </c>
      <c r="BL404" s="18" t="s">
        <v>257</v>
      </c>
      <c r="BM404" s="216" t="s">
        <v>565</v>
      </c>
    </row>
    <row r="405" spans="1:51" s="13" customFormat="1" ht="12">
      <c r="A405" s="13"/>
      <c r="B405" s="218"/>
      <c r="C405" s="219"/>
      <c r="D405" s="220" t="s">
        <v>162</v>
      </c>
      <c r="E405" s="221" t="s">
        <v>28</v>
      </c>
      <c r="F405" s="222" t="s">
        <v>566</v>
      </c>
      <c r="G405" s="219"/>
      <c r="H405" s="221" t="s">
        <v>28</v>
      </c>
      <c r="I405" s="223"/>
      <c r="J405" s="219"/>
      <c r="K405" s="219"/>
      <c r="L405" s="224"/>
      <c r="M405" s="225"/>
      <c r="N405" s="226"/>
      <c r="O405" s="226"/>
      <c r="P405" s="226"/>
      <c r="Q405" s="226"/>
      <c r="R405" s="226"/>
      <c r="S405" s="226"/>
      <c r="T405" s="227"/>
      <c r="U405" s="13"/>
      <c r="V405" s="13"/>
      <c r="W405" s="13"/>
      <c r="X405" s="13"/>
      <c r="Y405" s="13"/>
      <c r="Z405" s="13"/>
      <c r="AA405" s="13"/>
      <c r="AB405" s="13"/>
      <c r="AC405" s="13"/>
      <c r="AD405" s="13"/>
      <c r="AE405" s="13"/>
      <c r="AT405" s="228" t="s">
        <v>162</v>
      </c>
      <c r="AU405" s="228" t="s">
        <v>84</v>
      </c>
      <c r="AV405" s="13" t="s">
        <v>82</v>
      </c>
      <c r="AW405" s="13" t="s">
        <v>35</v>
      </c>
      <c r="AX405" s="13" t="s">
        <v>74</v>
      </c>
      <c r="AY405" s="228" t="s">
        <v>148</v>
      </c>
    </row>
    <row r="406" spans="1:51" s="14" customFormat="1" ht="12">
      <c r="A406" s="14"/>
      <c r="B406" s="229"/>
      <c r="C406" s="230"/>
      <c r="D406" s="220" t="s">
        <v>162</v>
      </c>
      <c r="E406" s="231" t="s">
        <v>28</v>
      </c>
      <c r="F406" s="232" t="s">
        <v>82</v>
      </c>
      <c r="G406" s="230"/>
      <c r="H406" s="233">
        <v>1</v>
      </c>
      <c r="I406" s="234"/>
      <c r="J406" s="230"/>
      <c r="K406" s="230"/>
      <c r="L406" s="235"/>
      <c r="M406" s="236"/>
      <c r="N406" s="237"/>
      <c r="O406" s="237"/>
      <c r="P406" s="237"/>
      <c r="Q406" s="237"/>
      <c r="R406" s="237"/>
      <c r="S406" s="237"/>
      <c r="T406" s="238"/>
      <c r="U406" s="14"/>
      <c r="V406" s="14"/>
      <c r="W406" s="14"/>
      <c r="X406" s="14"/>
      <c r="Y406" s="14"/>
      <c r="Z406" s="14"/>
      <c r="AA406" s="14"/>
      <c r="AB406" s="14"/>
      <c r="AC406" s="14"/>
      <c r="AD406" s="14"/>
      <c r="AE406" s="14"/>
      <c r="AT406" s="239" t="s">
        <v>162</v>
      </c>
      <c r="AU406" s="239" t="s">
        <v>84</v>
      </c>
      <c r="AV406" s="14" t="s">
        <v>84</v>
      </c>
      <c r="AW406" s="14" t="s">
        <v>35</v>
      </c>
      <c r="AX406" s="14" t="s">
        <v>82</v>
      </c>
      <c r="AY406" s="239" t="s">
        <v>148</v>
      </c>
    </row>
    <row r="407" spans="1:65" s="2" customFormat="1" ht="12">
      <c r="A407" s="39"/>
      <c r="B407" s="40"/>
      <c r="C407" s="205" t="s">
        <v>567</v>
      </c>
      <c r="D407" s="205" t="s">
        <v>151</v>
      </c>
      <c r="E407" s="206" t="s">
        <v>568</v>
      </c>
      <c r="F407" s="207" t="s">
        <v>569</v>
      </c>
      <c r="G407" s="208" t="s">
        <v>203</v>
      </c>
      <c r="H407" s="209">
        <v>6</v>
      </c>
      <c r="I407" s="210"/>
      <c r="J407" s="211">
        <f>ROUND(I407*H407,2)</f>
        <v>0</v>
      </c>
      <c r="K407" s="207" t="s">
        <v>160</v>
      </c>
      <c r="L407" s="45"/>
      <c r="M407" s="212" t="s">
        <v>28</v>
      </c>
      <c r="N407" s="213" t="s">
        <v>45</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257</v>
      </c>
      <c r="AT407" s="216" t="s">
        <v>151</v>
      </c>
      <c r="AU407" s="216" t="s">
        <v>84</v>
      </c>
      <c r="AY407" s="18" t="s">
        <v>148</v>
      </c>
      <c r="BE407" s="217">
        <f>IF(N407="základní",J407,0)</f>
        <v>0</v>
      </c>
      <c r="BF407" s="217">
        <f>IF(N407="snížená",J407,0)</f>
        <v>0</v>
      </c>
      <c r="BG407" s="217">
        <f>IF(N407="zákl. přenesená",J407,0)</f>
        <v>0</v>
      </c>
      <c r="BH407" s="217">
        <f>IF(N407="sníž. přenesená",J407,0)</f>
        <v>0</v>
      </c>
      <c r="BI407" s="217">
        <f>IF(N407="nulová",J407,0)</f>
        <v>0</v>
      </c>
      <c r="BJ407" s="18" t="s">
        <v>82</v>
      </c>
      <c r="BK407" s="217">
        <f>ROUND(I407*H407,2)</f>
        <v>0</v>
      </c>
      <c r="BL407" s="18" t="s">
        <v>257</v>
      </c>
      <c r="BM407" s="216" t="s">
        <v>570</v>
      </c>
    </row>
    <row r="408" spans="1:51" s="13" customFormat="1" ht="12">
      <c r="A408" s="13"/>
      <c r="B408" s="218"/>
      <c r="C408" s="219"/>
      <c r="D408" s="220" t="s">
        <v>162</v>
      </c>
      <c r="E408" s="221" t="s">
        <v>28</v>
      </c>
      <c r="F408" s="222" t="s">
        <v>176</v>
      </c>
      <c r="G408" s="219"/>
      <c r="H408" s="221" t="s">
        <v>28</v>
      </c>
      <c r="I408" s="223"/>
      <c r="J408" s="219"/>
      <c r="K408" s="219"/>
      <c r="L408" s="224"/>
      <c r="M408" s="225"/>
      <c r="N408" s="226"/>
      <c r="O408" s="226"/>
      <c r="P408" s="226"/>
      <c r="Q408" s="226"/>
      <c r="R408" s="226"/>
      <c r="S408" s="226"/>
      <c r="T408" s="227"/>
      <c r="U408" s="13"/>
      <c r="V408" s="13"/>
      <c r="W408" s="13"/>
      <c r="X408" s="13"/>
      <c r="Y408" s="13"/>
      <c r="Z408" s="13"/>
      <c r="AA408" s="13"/>
      <c r="AB408" s="13"/>
      <c r="AC408" s="13"/>
      <c r="AD408" s="13"/>
      <c r="AE408" s="13"/>
      <c r="AT408" s="228" t="s">
        <v>162</v>
      </c>
      <c r="AU408" s="228" t="s">
        <v>84</v>
      </c>
      <c r="AV408" s="13" t="s">
        <v>82</v>
      </c>
      <c r="AW408" s="13" t="s">
        <v>35</v>
      </c>
      <c r="AX408" s="13" t="s">
        <v>74</v>
      </c>
      <c r="AY408" s="228" t="s">
        <v>148</v>
      </c>
    </row>
    <row r="409" spans="1:51" s="13" customFormat="1" ht="12">
      <c r="A409" s="13"/>
      <c r="B409" s="218"/>
      <c r="C409" s="219"/>
      <c r="D409" s="220" t="s">
        <v>162</v>
      </c>
      <c r="E409" s="221" t="s">
        <v>28</v>
      </c>
      <c r="F409" s="222" t="s">
        <v>571</v>
      </c>
      <c r="G409" s="219"/>
      <c r="H409" s="221" t="s">
        <v>28</v>
      </c>
      <c r="I409" s="223"/>
      <c r="J409" s="219"/>
      <c r="K409" s="219"/>
      <c r="L409" s="224"/>
      <c r="M409" s="225"/>
      <c r="N409" s="226"/>
      <c r="O409" s="226"/>
      <c r="P409" s="226"/>
      <c r="Q409" s="226"/>
      <c r="R409" s="226"/>
      <c r="S409" s="226"/>
      <c r="T409" s="227"/>
      <c r="U409" s="13"/>
      <c r="V409" s="13"/>
      <c r="W409" s="13"/>
      <c r="X409" s="13"/>
      <c r="Y409" s="13"/>
      <c r="Z409" s="13"/>
      <c r="AA409" s="13"/>
      <c r="AB409" s="13"/>
      <c r="AC409" s="13"/>
      <c r="AD409" s="13"/>
      <c r="AE409" s="13"/>
      <c r="AT409" s="228" t="s">
        <v>162</v>
      </c>
      <c r="AU409" s="228" t="s">
        <v>84</v>
      </c>
      <c r="AV409" s="13" t="s">
        <v>82</v>
      </c>
      <c r="AW409" s="13" t="s">
        <v>35</v>
      </c>
      <c r="AX409" s="13" t="s">
        <v>74</v>
      </c>
      <c r="AY409" s="228" t="s">
        <v>148</v>
      </c>
    </row>
    <row r="410" spans="1:51" s="14" customFormat="1" ht="12">
      <c r="A410" s="14"/>
      <c r="B410" s="229"/>
      <c r="C410" s="230"/>
      <c r="D410" s="220" t="s">
        <v>162</v>
      </c>
      <c r="E410" s="231" t="s">
        <v>28</v>
      </c>
      <c r="F410" s="232" t="s">
        <v>149</v>
      </c>
      <c r="G410" s="230"/>
      <c r="H410" s="233">
        <v>3</v>
      </c>
      <c r="I410" s="234"/>
      <c r="J410" s="230"/>
      <c r="K410" s="230"/>
      <c r="L410" s="235"/>
      <c r="M410" s="236"/>
      <c r="N410" s="237"/>
      <c r="O410" s="237"/>
      <c r="P410" s="237"/>
      <c r="Q410" s="237"/>
      <c r="R410" s="237"/>
      <c r="S410" s="237"/>
      <c r="T410" s="238"/>
      <c r="U410" s="14"/>
      <c r="V410" s="14"/>
      <c r="W410" s="14"/>
      <c r="X410" s="14"/>
      <c r="Y410" s="14"/>
      <c r="Z410" s="14"/>
      <c r="AA410" s="14"/>
      <c r="AB410" s="14"/>
      <c r="AC410" s="14"/>
      <c r="AD410" s="14"/>
      <c r="AE410" s="14"/>
      <c r="AT410" s="239" t="s">
        <v>162</v>
      </c>
      <c r="AU410" s="239" t="s">
        <v>84</v>
      </c>
      <c r="AV410" s="14" t="s">
        <v>84</v>
      </c>
      <c r="AW410" s="14" t="s">
        <v>35</v>
      </c>
      <c r="AX410" s="14" t="s">
        <v>74</v>
      </c>
      <c r="AY410" s="239" t="s">
        <v>148</v>
      </c>
    </row>
    <row r="411" spans="1:51" s="13" customFormat="1" ht="12">
      <c r="A411" s="13"/>
      <c r="B411" s="218"/>
      <c r="C411" s="219"/>
      <c r="D411" s="220" t="s">
        <v>162</v>
      </c>
      <c r="E411" s="221" t="s">
        <v>28</v>
      </c>
      <c r="F411" s="222" t="s">
        <v>232</v>
      </c>
      <c r="G411" s="219"/>
      <c r="H411" s="221" t="s">
        <v>28</v>
      </c>
      <c r="I411" s="223"/>
      <c r="J411" s="219"/>
      <c r="K411" s="219"/>
      <c r="L411" s="224"/>
      <c r="M411" s="225"/>
      <c r="N411" s="226"/>
      <c r="O411" s="226"/>
      <c r="P411" s="226"/>
      <c r="Q411" s="226"/>
      <c r="R411" s="226"/>
      <c r="S411" s="226"/>
      <c r="T411" s="227"/>
      <c r="U411" s="13"/>
      <c r="V411" s="13"/>
      <c r="W411" s="13"/>
      <c r="X411" s="13"/>
      <c r="Y411" s="13"/>
      <c r="Z411" s="13"/>
      <c r="AA411" s="13"/>
      <c r="AB411" s="13"/>
      <c r="AC411" s="13"/>
      <c r="AD411" s="13"/>
      <c r="AE411" s="13"/>
      <c r="AT411" s="228" t="s">
        <v>162</v>
      </c>
      <c r="AU411" s="228" t="s">
        <v>84</v>
      </c>
      <c r="AV411" s="13" t="s">
        <v>82</v>
      </c>
      <c r="AW411" s="13" t="s">
        <v>35</v>
      </c>
      <c r="AX411" s="13" t="s">
        <v>74</v>
      </c>
      <c r="AY411" s="228" t="s">
        <v>148</v>
      </c>
    </row>
    <row r="412" spans="1:51" s="13" customFormat="1" ht="12">
      <c r="A412" s="13"/>
      <c r="B412" s="218"/>
      <c r="C412" s="219"/>
      <c r="D412" s="220" t="s">
        <v>162</v>
      </c>
      <c r="E412" s="221" t="s">
        <v>28</v>
      </c>
      <c r="F412" s="222" t="s">
        <v>572</v>
      </c>
      <c r="G412" s="219"/>
      <c r="H412" s="221" t="s">
        <v>28</v>
      </c>
      <c r="I412" s="223"/>
      <c r="J412" s="219"/>
      <c r="K412" s="219"/>
      <c r="L412" s="224"/>
      <c r="M412" s="225"/>
      <c r="N412" s="226"/>
      <c r="O412" s="226"/>
      <c r="P412" s="226"/>
      <c r="Q412" s="226"/>
      <c r="R412" s="226"/>
      <c r="S412" s="226"/>
      <c r="T412" s="227"/>
      <c r="U412" s="13"/>
      <c r="V412" s="13"/>
      <c r="W412" s="13"/>
      <c r="X412" s="13"/>
      <c r="Y412" s="13"/>
      <c r="Z412" s="13"/>
      <c r="AA412" s="13"/>
      <c r="AB412" s="13"/>
      <c r="AC412" s="13"/>
      <c r="AD412" s="13"/>
      <c r="AE412" s="13"/>
      <c r="AT412" s="228" t="s">
        <v>162</v>
      </c>
      <c r="AU412" s="228" t="s">
        <v>84</v>
      </c>
      <c r="AV412" s="13" t="s">
        <v>82</v>
      </c>
      <c r="AW412" s="13" t="s">
        <v>35</v>
      </c>
      <c r="AX412" s="13" t="s">
        <v>74</v>
      </c>
      <c r="AY412" s="228" t="s">
        <v>148</v>
      </c>
    </row>
    <row r="413" spans="1:51" s="14" customFormat="1" ht="12">
      <c r="A413" s="14"/>
      <c r="B413" s="229"/>
      <c r="C413" s="230"/>
      <c r="D413" s="220" t="s">
        <v>162</v>
      </c>
      <c r="E413" s="231" t="s">
        <v>28</v>
      </c>
      <c r="F413" s="232" t="s">
        <v>82</v>
      </c>
      <c r="G413" s="230"/>
      <c r="H413" s="233">
        <v>1</v>
      </c>
      <c r="I413" s="234"/>
      <c r="J413" s="230"/>
      <c r="K413" s="230"/>
      <c r="L413" s="235"/>
      <c r="M413" s="236"/>
      <c r="N413" s="237"/>
      <c r="O413" s="237"/>
      <c r="P413" s="237"/>
      <c r="Q413" s="237"/>
      <c r="R413" s="237"/>
      <c r="S413" s="237"/>
      <c r="T413" s="238"/>
      <c r="U413" s="14"/>
      <c r="V413" s="14"/>
      <c r="W413" s="14"/>
      <c r="X413" s="14"/>
      <c r="Y413" s="14"/>
      <c r="Z413" s="14"/>
      <c r="AA413" s="14"/>
      <c r="AB413" s="14"/>
      <c r="AC413" s="14"/>
      <c r="AD413" s="14"/>
      <c r="AE413" s="14"/>
      <c r="AT413" s="239" t="s">
        <v>162</v>
      </c>
      <c r="AU413" s="239" t="s">
        <v>84</v>
      </c>
      <c r="AV413" s="14" t="s">
        <v>84</v>
      </c>
      <c r="AW413" s="14" t="s">
        <v>35</v>
      </c>
      <c r="AX413" s="14" t="s">
        <v>74</v>
      </c>
      <c r="AY413" s="239" t="s">
        <v>148</v>
      </c>
    </row>
    <row r="414" spans="1:51" s="13" customFormat="1" ht="12">
      <c r="A414" s="13"/>
      <c r="B414" s="218"/>
      <c r="C414" s="219"/>
      <c r="D414" s="220" t="s">
        <v>162</v>
      </c>
      <c r="E414" s="221" t="s">
        <v>28</v>
      </c>
      <c r="F414" s="222" t="s">
        <v>236</v>
      </c>
      <c r="G414" s="219"/>
      <c r="H414" s="221" t="s">
        <v>28</v>
      </c>
      <c r="I414" s="223"/>
      <c r="J414" s="219"/>
      <c r="K414" s="219"/>
      <c r="L414" s="224"/>
      <c r="M414" s="225"/>
      <c r="N414" s="226"/>
      <c r="O414" s="226"/>
      <c r="P414" s="226"/>
      <c r="Q414" s="226"/>
      <c r="R414" s="226"/>
      <c r="S414" s="226"/>
      <c r="T414" s="227"/>
      <c r="U414" s="13"/>
      <c r="V414" s="13"/>
      <c r="W414" s="13"/>
      <c r="X414" s="13"/>
      <c r="Y414" s="13"/>
      <c r="Z414" s="13"/>
      <c r="AA414" s="13"/>
      <c r="AB414" s="13"/>
      <c r="AC414" s="13"/>
      <c r="AD414" s="13"/>
      <c r="AE414" s="13"/>
      <c r="AT414" s="228" t="s">
        <v>162</v>
      </c>
      <c r="AU414" s="228" t="s">
        <v>84</v>
      </c>
      <c r="AV414" s="13" t="s">
        <v>82</v>
      </c>
      <c r="AW414" s="13" t="s">
        <v>35</v>
      </c>
      <c r="AX414" s="13" t="s">
        <v>74</v>
      </c>
      <c r="AY414" s="228" t="s">
        <v>148</v>
      </c>
    </row>
    <row r="415" spans="1:51" s="13" customFormat="1" ht="12">
      <c r="A415" s="13"/>
      <c r="B415" s="218"/>
      <c r="C415" s="219"/>
      <c r="D415" s="220" t="s">
        <v>162</v>
      </c>
      <c r="E415" s="221" t="s">
        <v>28</v>
      </c>
      <c r="F415" s="222" t="s">
        <v>572</v>
      </c>
      <c r="G415" s="219"/>
      <c r="H415" s="221" t="s">
        <v>28</v>
      </c>
      <c r="I415" s="223"/>
      <c r="J415" s="219"/>
      <c r="K415" s="219"/>
      <c r="L415" s="224"/>
      <c r="M415" s="225"/>
      <c r="N415" s="226"/>
      <c r="O415" s="226"/>
      <c r="P415" s="226"/>
      <c r="Q415" s="226"/>
      <c r="R415" s="226"/>
      <c r="S415" s="226"/>
      <c r="T415" s="227"/>
      <c r="U415" s="13"/>
      <c r="V415" s="13"/>
      <c r="W415" s="13"/>
      <c r="X415" s="13"/>
      <c r="Y415" s="13"/>
      <c r="Z415" s="13"/>
      <c r="AA415" s="13"/>
      <c r="AB415" s="13"/>
      <c r="AC415" s="13"/>
      <c r="AD415" s="13"/>
      <c r="AE415" s="13"/>
      <c r="AT415" s="228" t="s">
        <v>162</v>
      </c>
      <c r="AU415" s="228" t="s">
        <v>84</v>
      </c>
      <c r="AV415" s="13" t="s">
        <v>82</v>
      </c>
      <c r="AW415" s="13" t="s">
        <v>35</v>
      </c>
      <c r="AX415" s="13" t="s">
        <v>74</v>
      </c>
      <c r="AY415" s="228" t="s">
        <v>148</v>
      </c>
    </row>
    <row r="416" spans="1:51" s="14" customFormat="1" ht="12">
      <c r="A416" s="14"/>
      <c r="B416" s="229"/>
      <c r="C416" s="230"/>
      <c r="D416" s="220" t="s">
        <v>162</v>
      </c>
      <c r="E416" s="231" t="s">
        <v>28</v>
      </c>
      <c r="F416" s="232" t="s">
        <v>82</v>
      </c>
      <c r="G416" s="230"/>
      <c r="H416" s="233">
        <v>1</v>
      </c>
      <c r="I416" s="234"/>
      <c r="J416" s="230"/>
      <c r="K416" s="230"/>
      <c r="L416" s="235"/>
      <c r="M416" s="236"/>
      <c r="N416" s="237"/>
      <c r="O416" s="237"/>
      <c r="P416" s="237"/>
      <c r="Q416" s="237"/>
      <c r="R416" s="237"/>
      <c r="S416" s="237"/>
      <c r="T416" s="238"/>
      <c r="U416" s="14"/>
      <c r="V416" s="14"/>
      <c r="W416" s="14"/>
      <c r="X416" s="14"/>
      <c r="Y416" s="14"/>
      <c r="Z416" s="14"/>
      <c r="AA416" s="14"/>
      <c r="AB416" s="14"/>
      <c r="AC416" s="14"/>
      <c r="AD416" s="14"/>
      <c r="AE416" s="14"/>
      <c r="AT416" s="239" t="s">
        <v>162</v>
      </c>
      <c r="AU416" s="239" t="s">
        <v>84</v>
      </c>
      <c r="AV416" s="14" t="s">
        <v>84</v>
      </c>
      <c r="AW416" s="14" t="s">
        <v>35</v>
      </c>
      <c r="AX416" s="14" t="s">
        <v>74</v>
      </c>
      <c r="AY416" s="239" t="s">
        <v>148</v>
      </c>
    </row>
    <row r="417" spans="1:51" s="13" customFormat="1" ht="12">
      <c r="A417" s="13"/>
      <c r="B417" s="218"/>
      <c r="C417" s="219"/>
      <c r="D417" s="220" t="s">
        <v>162</v>
      </c>
      <c r="E417" s="221" t="s">
        <v>28</v>
      </c>
      <c r="F417" s="222" t="s">
        <v>170</v>
      </c>
      <c r="G417" s="219"/>
      <c r="H417" s="221" t="s">
        <v>28</v>
      </c>
      <c r="I417" s="223"/>
      <c r="J417" s="219"/>
      <c r="K417" s="219"/>
      <c r="L417" s="224"/>
      <c r="M417" s="225"/>
      <c r="N417" s="226"/>
      <c r="O417" s="226"/>
      <c r="P417" s="226"/>
      <c r="Q417" s="226"/>
      <c r="R417" s="226"/>
      <c r="S417" s="226"/>
      <c r="T417" s="227"/>
      <c r="U417" s="13"/>
      <c r="V417" s="13"/>
      <c r="W417" s="13"/>
      <c r="X417" s="13"/>
      <c r="Y417" s="13"/>
      <c r="Z417" s="13"/>
      <c r="AA417" s="13"/>
      <c r="AB417" s="13"/>
      <c r="AC417" s="13"/>
      <c r="AD417" s="13"/>
      <c r="AE417" s="13"/>
      <c r="AT417" s="228" t="s">
        <v>162</v>
      </c>
      <c r="AU417" s="228" t="s">
        <v>84</v>
      </c>
      <c r="AV417" s="13" t="s">
        <v>82</v>
      </c>
      <c r="AW417" s="13" t="s">
        <v>35</v>
      </c>
      <c r="AX417" s="13" t="s">
        <v>74</v>
      </c>
      <c r="AY417" s="228" t="s">
        <v>148</v>
      </c>
    </row>
    <row r="418" spans="1:51" s="13" customFormat="1" ht="12">
      <c r="A418" s="13"/>
      <c r="B418" s="218"/>
      <c r="C418" s="219"/>
      <c r="D418" s="220" t="s">
        <v>162</v>
      </c>
      <c r="E418" s="221" t="s">
        <v>28</v>
      </c>
      <c r="F418" s="222" t="s">
        <v>572</v>
      </c>
      <c r="G418" s="219"/>
      <c r="H418" s="221" t="s">
        <v>28</v>
      </c>
      <c r="I418" s="223"/>
      <c r="J418" s="219"/>
      <c r="K418" s="219"/>
      <c r="L418" s="224"/>
      <c r="M418" s="225"/>
      <c r="N418" s="226"/>
      <c r="O418" s="226"/>
      <c r="P418" s="226"/>
      <c r="Q418" s="226"/>
      <c r="R418" s="226"/>
      <c r="S418" s="226"/>
      <c r="T418" s="227"/>
      <c r="U418" s="13"/>
      <c r="V418" s="13"/>
      <c r="W418" s="13"/>
      <c r="X418" s="13"/>
      <c r="Y418" s="13"/>
      <c r="Z418" s="13"/>
      <c r="AA418" s="13"/>
      <c r="AB418" s="13"/>
      <c r="AC418" s="13"/>
      <c r="AD418" s="13"/>
      <c r="AE418" s="13"/>
      <c r="AT418" s="228" t="s">
        <v>162</v>
      </c>
      <c r="AU418" s="228" t="s">
        <v>84</v>
      </c>
      <c r="AV418" s="13" t="s">
        <v>82</v>
      </c>
      <c r="AW418" s="13" t="s">
        <v>35</v>
      </c>
      <c r="AX418" s="13" t="s">
        <v>74</v>
      </c>
      <c r="AY418" s="228" t="s">
        <v>148</v>
      </c>
    </row>
    <row r="419" spans="1:51" s="14" customFormat="1" ht="12">
      <c r="A419" s="14"/>
      <c r="B419" s="229"/>
      <c r="C419" s="230"/>
      <c r="D419" s="220" t="s">
        <v>162</v>
      </c>
      <c r="E419" s="231" t="s">
        <v>28</v>
      </c>
      <c r="F419" s="232" t="s">
        <v>82</v>
      </c>
      <c r="G419" s="230"/>
      <c r="H419" s="233">
        <v>1</v>
      </c>
      <c r="I419" s="234"/>
      <c r="J419" s="230"/>
      <c r="K419" s="230"/>
      <c r="L419" s="235"/>
      <c r="M419" s="236"/>
      <c r="N419" s="237"/>
      <c r="O419" s="237"/>
      <c r="P419" s="237"/>
      <c r="Q419" s="237"/>
      <c r="R419" s="237"/>
      <c r="S419" s="237"/>
      <c r="T419" s="238"/>
      <c r="U419" s="14"/>
      <c r="V419" s="14"/>
      <c r="W419" s="14"/>
      <c r="X419" s="14"/>
      <c r="Y419" s="14"/>
      <c r="Z419" s="14"/>
      <c r="AA419" s="14"/>
      <c r="AB419" s="14"/>
      <c r="AC419" s="14"/>
      <c r="AD419" s="14"/>
      <c r="AE419" s="14"/>
      <c r="AT419" s="239" t="s">
        <v>162</v>
      </c>
      <c r="AU419" s="239" t="s">
        <v>84</v>
      </c>
      <c r="AV419" s="14" t="s">
        <v>84</v>
      </c>
      <c r="AW419" s="14" t="s">
        <v>35</v>
      </c>
      <c r="AX419" s="14" t="s">
        <v>74</v>
      </c>
      <c r="AY419" s="239" t="s">
        <v>148</v>
      </c>
    </row>
    <row r="420" spans="1:51" s="15" customFormat="1" ht="12">
      <c r="A420" s="15"/>
      <c r="B420" s="240"/>
      <c r="C420" s="241"/>
      <c r="D420" s="220" t="s">
        <v>162</v>
      </c>
      <c r="E420" s="242" t="s">
        <v>28</v>
      </c>
      <c r="F420" s="243" t="s">
        <v>188</v>
      </c>
      <c r="G420" s="241"/>
      <c r="H420" s="244">
        <v>6</v>
      </c>
      <c r="I420" s="245"/>
      <c r="J420" s="241"/>
      <c r="K420" s="241"/>
      <c r="L420" s="246"/>
      <c r="M420" s="247"/>
      <c r="N420" s="248"/>
      <c r="O420" s="248"/>
      <c r="P420" s="248"/>
      <c r="Q420" s="248"/>
      <c r="R420" s="248"/>
      <c r="S420" s="248"/>
      <c r="T420" s="249"/>
      <c r="U420" s="15"/>
      <c r="V420" s="15"/>
      <c r="W420" s="15"/>
      <c r="X420" s="15"/>
      <c r="Y420" s="15"/>
      <c r="Z420" s="15"/>
      <c r="AA420" s="15"/>
      <c r="AB420" s="15"/>
      <c r="AC420" s="15"/>
      <c r="AD420" s="15"/>
      <c r="AE420" s="15"/>
      <c r="AT420" s="250" t="s">
        <v>162</v>
      </c>
      <c r="AU420" s="250" t="s">
        <v>84</v>
      </c>
      <c r="AV420" s="15" t="s">
        <v>155</v>
      </c>
      <c r="AW420" s="15" t="s">
        <v>35</v>
      </c>
      <c r="AX420" s="15" t="s">
        <v>82</v>
      </c>
      <c r="AY420" s="250" t="s">
        <v>148</v>
      </c>
    </row>
    <row r="421" spans="1:65" s="2" customFormat="1" ht="12">
      <c r="A421" s="39"/>
      <c r="B421" s="40"/>
      <c r="C421" s="251" t="s">
        <v>573</v>
      </c>
      <c r="D421" s="251" t="s">
        <v>275</v>
      </c>
      <c r="E421" s="252" t="s">
        <v>574</v>
      </c>
      <c r="F421" s="253" t="s">
        <v>575</v>
      </c>
      <c r="G421" s="254" t="s">
        <v>203</v>
      </c>
      <c r="H421" s="255">
        <v>4</v>
      </c>
      <c r="I421" s="256"/>
      <c r="J421" s="257">
        <f>ROUND(I421*H421,2)</f>
        <v>0</v>
      </c>
      <c r="K421" s="253" t="s">
        <v>28</v>
      </c>
      <c r="L421" s="258"/>
      <c r="M421" s="259" t="s">
        <v>28</v>
      </c>
      <c r="N421" s="260" t="s">
        <v>45</v>
      </c>
      <c r="O421" s="85"/>
      <c r="P421" s="214">
        <f>O421*H421</f>
        <v>0</v>
      </c>
      <c r="Q421" s="214">
        <v>0.0175</v>
      </c>
      <c r="R421" s="214">
        <f>Q421*H421</f>
        <v>0.07</v>
      </c>
      <c r="S421" s="214">
        <v>0</v>
      </c>
      <c r="T421" s="215">
        <f>S421*H421</f>
        <v>0</v>
      </c>
      <c r="U421" s="39"/>
      <c r="V421" s="39"/>
      <c r="W421" s="39"/>
      <c r="X421" s="39"/>
      <c r="Y421" s="39"/>
      <c r="Z421" s="39"/>
      <c r="AA421" s="39"/>
      <c r="AB421" s="39"/>
      <c r="AC421" s="39"/>
      <c r="AD421" s="39"/>
      <c r="AE421" s="39"/>
      <c r="AR421" s="216" t="s">
        <v>360</v>
      </c>
      <c r="AT421" s="216" t="s">
        <v>275</v>
      </c>
      <c r="AU421" s="216" t="s">
        <v>84</v>
      </c>
      <c r="AY421" s="18" t="s">
        <v>148</v>
      </c>
      <c r="BE421" s="217">
        <f>IF(N421="základní",J421,0)</f>
        <v>0</v>
      </c>
      <c r="BF421" s="217">
        <f>IF(N421="snížená",J421,0)</f>
        <v>0</v>
      </c>
      <c r="BG421" s="217">
        <f>IF(N421="zákl. přenesená",J421,0)</f>
        <v>0</v>
      </c>
      <c r="BH421" s="217">
        <f>IF(N421="sníž. přenesená",J421,0)</f>
        <v>0</v>
      </c>
      <c r="BI421" s="217">
        <f>IF(N421="nulová",J421,0)</f>
        <v>0</v>
      </c>
      <c r="BJ421" s="18" t="s">
        <v>82</v>
      </c>
      <c r="BK421" s="217">
        <f>ROUND(I421*H421,2)</f>
        <v>0</v>
      </c>
      <c r="BL421" s="18" t="s">
        <v>257</v>
      </c>
      <c r="BM421" s="216" t="s">
        <v>576</v>
      </c>
    </row>
    <row r="422" spans="1:51" s="13" customFormat="1" ht="12">
      <c r="A422" s="13"/>
      <c r="B422" s="218"/>
      <c r="C422" s="219"/>
      <c r="D422" s="220" t="s">
        <v>162</v>
      </c>
      <c r="E422" s="221" t="s">
        <v>28</v>
      </c>
      <c r="F422" s="222" t="s">
        <v>572</v>
      </c>
      <c r="G422" s="219"/>
      <c r="H422" s="221" t="s">
        <v>28</v>
      </c>
      <c r="I422" s="223"/>
      <c r="J422" s="219"/>
      <c r="K422" s="219"/>
      <c r="L422" s="224"/>
      <c r="M422" s="225"/>
      <c r="N422" s="226"/>
      <c r="O422" s="226"/>
      <c r="P422" s="226"/>
      <c r="Q422" s="226"/>
      <c r="R422" s="226"/>
      <c r="S422" s="226"/>
      <c r="T422" s="227"/>
      <c r="U422" s="13"/>
      <c r="V422" s="13"/>
      <c r="W422" s="13"/>
      <c r="X422" s="13"/>
      <c r="Y422" s="13"/>
      <c r="Z422" s="13"/>
      <c r="AA422" s="13"/>
      <c r="AB422" s="13"/>
      <c r="AC422" s="13"/>
      <c r="AD422" s="13"/>
      <c r="AE422" s="13"/>
      <c r="AT422" s="228" t="s">
        <v>162</v>
      </c>
      <c r="AU422" s="228" t="s">
        <v>84</v>
      </c>
      <c r="AV422" s="13" t="s">
        <v>82</v>
      </c>
      <c r="AW422" s="13" t="s">
        <v>35</v>
      </c>
      <c r="AX422" s="13" t="s">
        <v>74</v>
      </c>
      <c r="AY422" s="228" t="s">
        <v>148</v>
      </c>
    </row>
    <row r="423" spans="1:51" s="14" customFormat="1" ht="12">
      <c r="A423" s="14"/>
      <c r="B423" s="229"/>
      <c r="C423" s="230"/>
      <c r="D423" s="220" t="s">
        <v>162</v>
      </c>
      <c r="E423" s="231" t="s">
        <v>28</v>
      </c>
      <c r="F423" s="232" t="s">
        <v>155</v>
      </c>
      <c r="G423" s="230"/>
      <c r="H423" s="233">
        <v>4</v>
      </c>
      <c r="I423" s="234"/>
      <c r="J423" s="230"/>
      <c r="K423" s="230"/>
      <c r="L423" s="235"/>
      <c r="M423" s="236"/>
      <c r="N423" s="237"/>
      <c r="O423" s="237"/>
      <c r="P423" s="237"/>
      <c r="Q423" s="237"/>
      <c r="R423" s="237"/>
      <c r="S423" s="237"/>
      <c r="T423" s="238"/>
      <c r="U423" s="14"/>
      <c r="V423" s="14"/>
      <c r="W423" s="14"/>
      <c r="X423" s="14"/>
      <c r="Y423" s="14"/>
      <c r="Z423" s="14"/>
      <c r="AA423" s="14"/>
      <c r="AB423" s="14"/>
      <c r="AC423" s="14"/>
      <c r="AD423" s="14"/>
      <c r="AE423" s="14"/>
      <c r="AT423" s="239" t="s">
        <v>162</v>
      </c>
      <c r="AU423" s="239" t="s">
        <v>84</v>
      </c>
      <c r="AV423" s="14" t="s">
        <v>84</v>
      </c>
      <c r="AW423" s="14" t="s">
        <v>35</v>
      </c>
      <c r="AX423" s="14" t="s">
        <v>82</v>
      </c>
      <c r="AY423" s="239" t="s">
        <v>148</v>
      </c>
    </row>
    <row r="424" spans="1:51" s="13" customFormat="1" ht="12">
      <c r="A424" s="13"/>
      <c r="B424" s="218"/>
      <c r="C424" s="219"/>
      <c r="D424" s="220" t="s">
        <v>162</v>
      </c>
      <c r="E424" s="221" t="s">
        <v>28</v>
      </c>
      <c r="F424" s="222" t="s">
        <v>555</v>
      </c>
      <c r="G424" s="219"/>
      <c r="H424" s="221" t="s">
        <v>28</v>
      </c>
      <c r="I424" s="223"/>
      <c r="J424" s="219"/>
      <c r="K424" s="219"/>
      <c r="L424" s="224"/>
      <c r="M424" s="225"/>
      <c r="N424" s="226"/>
      <c r="O424" s="226"/>
      <c r="P424" s="226"/>
      <c r="Q424" s="226"/>
      <c r="R424" s="226"/>
      <c r="S424" s="226"/>
      <c r="T424" s="227"/>
      <c r="U424" s="13"/>
      <c r="V424" s="13"/>
      <c r="W424" s="13"/>
      <c r="X424" s="13"/>
      <c r="Y424" s="13"/>
      <c r="Z424" s="13"/>
      <c r="AA424" s="13"/>
      <c r="AB424" s="13"/>
      <c r="AC424" s="13"/>
      <c r="AD424" s="13"/>
      <c r="AE424" s="13"/>
      <c r="AT424" s="228" t="s">
        <v>162</v>
      </c>
      <c r="AU424" s="228" t="s">
        <v>84</v>
      </c>
      <c r="AV424" s="13" t="s">
        <v>82</v>
      </c>
      <c r="AW424" s="13" t="s">
        <v>35</v>
      </c>
      <c r="AX424" s="13" t="s">
        <v>74</v>
      </c>
      <c r="AY424" s="228" t="s">
        <v>148</v>
      </c>
    </row>
    <row r="425" spans="1:51" s="13" customFormat="1" ht="12">
      <c r="A425" s="13"/>
      <c r="B425" s="218"/>
      <c r="C425" s="219"/>
      <c r="D425" s="220" t="s">
        <v>162</v>
      </c>
      <c r="E425" s="221" t="s">
        <v>28</v>
      </c>
      <c r="F425" s="222" t="s">
        <v>556</v>
      </c>
      <c r="G425" s="219"/>
      <c r="H425" s="221" t="s">
        <v>28</v>
      </c>
      <c r="I425" s="223"/>
      <c r="J425" s="219"/>
      <c r="K425" s="219"/>
      <c r="L425" s="224"/>
      <c r="M425" s="225"/>
      <c r="N425" s="226"/>
      <c r="O425" s="226"/>
      <c r="P425" s="226"/>
      <c r="Q425" s="226"/>
      <c r="R425" s="226"/>
      <c r="S425" s="226"/>
      <c r="T425" s="227"/>
      <c r="U425" s="13"/>
      <c r="V425" s="13"/>
      <c r="W425" s="13"/>
      <c r="X425" s="13"/>
      <c r="Y425" s="13"/>
      <c r="Z425" s="13"/>
      <c r="AA425" s="13"/>
      <c r="AB425" s="13"/>
      <c r="AC425" s="13"/>
      <c r="AD425" s="13"/>
      <c r="AE425" s="13"/>
      <c r="AT425" s="228" t="s">
        <v>162</v>
      </c>
      <c r="AU425" s="228" t="s">
        <v>84</v>
      </c>
      <c r="AV425" s="13" t="s">
        <v>82</v>
      </c>
      <c r="AW425" s="13" t="s">
        <v>35</v>
      </c>
      <c r="AX425" s="13" t="s">
        <v>74</v>
      </c>
      <c r="AY425" s="228" t="s">
        <v>148</v>
      </c>
    </row>
    <row r="426" spans="1:65" s="2" customFormat="1" ht="12">
      <c r="A426" s="39"/>
      <c r="B426" s="40"/>
      <c r="C426" s="251" t="s">
        <v>577</v>
      </c>
      <c r="D426" s="251" t="s">
        <v>275</v>
      </c>
      <c r="E426" s="252" t="s">
        <v>578</v>
      </c>
      <c r="F426" s="253" t="s">
        <v>579</v>
      </c>
      <c r="G426" s="254" t="s">
        <v>203</v>
      </c>
      <c r="H426" s="255">
        <v>1</v>
      </c>
      <c r="I426" s="256"/>
      <c r="J426" s="257">
        <f>ROUND(I426*H426,2)</f>
        <v>0</v>
      </c>
      <c r="K426" s="253" t="s">
        <v>28</v>
      </c>
      <c r="L426" s="258"/>
      <c r="M426" s="259" t="s">
        <v>28</v>
      </c>
      <c r="N426" s="260" t="s">
        <v>45</v>
      </c>
      <c r="O426" s="85"/>
      <c r="P426" s="214">
        <f>O426*H426</f>
        <v>0</v>
      </c>
      <c r="Q426" s="214">
        <v>0.02</v>
      </c>
      <c r="R426" s="214">
        <f>Q426*H426</f>
        <v>0.02</v>
      </c>
      <c r="S426" s="214">
        <v>0</v>
      </c>
      <c r="T426" s="215">
        <f>S426*H426</f>
        <v>0</v>
      </c>
      <c r="U426" s="39"/>
      <c r="V426" s="39"/>
      <c r="W426" s="39"/>
      <c r="X426" s="39"/>
      <c r="Y426" s="39"/>
      <c r="Z426" s="39"/>
      <c r="AA426" s="39"/>
      <c r="AB426" s="39"/>
      <c r="AC426" s="39"/>
      <c r="AD426" s="39"/>
      <c r="AE426" s="39"/>
      <c r="AR426" s="216" t="s">
        <v>360</v>
      </c>
      <c r="AT426" s="216" t="s">
        <v>275</v>
      </c>
      <c r="AU426" s="216" t="s">
        <v>84</v>
      </c>
      <c r="AY426" s="18" t="s">
        <v>148</v>
      </c>
      <c r="BE426" s="217">
        <f>IF(N426="základní",J426,0)</f>
        <v>0</v>
      </c>
      <c r="BF426" s="217">
        <f>IF(N426="snížená",J426,0)</f>
        <v>0</v>
      </c>
      <c r="BG426" s="217">
        <f>IF(N426="zákl. přenesená",J426,0)</f>
        <v>0</v>
      </c>
      <c r="BH426" s="217">
        <f>IF(N426="sníž. přenesená",J426,0)</f>
        <v>0</v>
      </c>
      <c r="BI426" s="217">
        <f>IF(N426="nulová",J426,0)</f>
        <v>0</v>
      </c>
      <c r="BJ426" s="18" t="s">
        <v>82</v>
      </c>
      <c r="BK426" s="217">
        <f>ROUND(I426*H426,2)</f>
        <v>0</v>
      </c>
      <c r="BL426" s="18" t="s">
        <v>257</v>
      </c>
      <c r="BM426" s="216" t="s">
        <v>580</v>
      </c>
    </row>
    <row r="427" spans="1:51" s="13" customFormat="1" ht="12">
      <c r="A427" s="13"/>
      <c r="B427" s="218"/>
      <c r="C427" s="219"/>
      <c r="D427" s="220" t="s">
        <v>162</v>
      </c>
      <c r="E427" s="221" t="s">
        <v>28</v>
      </c>
      <c r="F427" s="222" t="s">
        <v>581</v>
      </c>
      <c r="G427" s="219"/>
      <c r="H427" s="221" t="s">
        <v>28</v>
      </c>
      <c r="I427" s="223"/>
      <c r="J427" s="219"/>
      <c r="K427" s="219"/>
      <c r="L427" s="224"/>
      <c r="M427" s="225"/>
      <c r="N427" s="226"/>
      <c r="O427" s="226"/>
      <c r="P427" s="226"/>
      <c r="Q427" s="226"/>
      <c r="R427" s="226"/>
      <c r="S427" s="226"/>
      <c r="T427" s="227"/>
      <c r="U427" s="13"/>
      <c r="V427" s="13"/>
      <c r="W427" s="13"/>
      <c r="X427" s="13"/>
      <c r="Y427" s="13"/>
      <c r="Z427" s="13"/>
      <c r="AA427" s="13"/>
      <c r="AB427" s="13"/>
      <c r="AC427" s="13"/>
      <c r="AD427" s="13"/>
      <c r="AE427" s="13"/>
      <c r="AT427" s="228" t="s">
        <v>162</v>
      </c>
      <c r="AU427" s="228" t="s">
        <v>84</v>
      </c>
      <c r="AV427" s="13" t="s">
        <v>82</v>
      </c>
      <c r="AW427" s="13" t="s">
        <v>35</v>
      </c>
      <c r="AX427" s="13" t="s">
        <v>74</v>
      </c>
      <c r="AY427" s="228" t="s">
        <v>148</v>
      </c>
    </row>
    <row r="428" spans="1:51" s="14" customFormat="1" ht="12">
      <c r="A428" s="14"/>
      <c r="B428" s="229"/>
      <c r="C428" s="230"/>
      <c r="D428" s="220" t="s">
        <v>162</v>
      </c>
      <c r="E428" s="231" t="s">
        <v>28</v>
      </c>
      <c r="F428" s="232" t="s">
        <v>82</v>
      </c>
      <c r="G428" s="230"/>
      <c r="H428" s="233">
        <v>1</v>
      </c>
      <c r="I428" s="234"/>
      <c r="J428" s="230"/>
      <c r="K428" s="230"/>
      <c r="L428" s="235"/>
      <c r="M428" s="236"/>
      <c r="N428" s="237"/>
      <c r="O428" s="237"/>
      <c r="P428" s="237"/>
      <c r="Q428" s="237"/>
      <c r="R428" s="237"/>
      <c r="S428" s="237"/>
      <c r="T428" s="238"/>
      <c r="U428" s="14"/>
      <c r="V428" s="14"/>
      <c r="W428" s="14"/>
      <c r="X428" s="14"/>
      <c r="Y428" s="14"/>
      <c r="Z428" s="14"/>
      <c r="AA428" s="14"/>
      <c r="AB428" s="14"/>
      <c r="AC428" s="14"/>
      <c r="AD428" s="14"/>
      <c r="AE428" s="14"/>
      <c r="AT428" s="239" t="s">
        <v>162</v>
      </c>
      <c r="AU428" s="239" t="s">
        <v>84</v>
      </c>
      <c r="AV428" s="14" t="s">
        <v>84</v>
      </c>
      <c r="AW428" s="14" t="s">
        <v>35</v>
      </c>
      <c r="AX428" s="14" t="s">
        <v>82</v>
      </c>
      <c r="AY428" s="239" t="s">
        <v>148</v>
      </c>
    </row>
    <row r="429" spans="1:51" s="13" customFormat="1" ht="12">
      <c r="A429" s="13"/>
      <c r="B429" s="218"/>
      <c r="C429" s="219"/>
      <c r="D429" s="220" t="s">
        <v>162</v>
      </c>
      <c r="E429" s="221" t="s">
        <v>28</v>
      </c>
      <c r="F429" s="222" t="s">
        <v>555</v>
      </c>
      <c r="G429" s="219"/>
      <c r="H429" s="221" t="s">
        <v>28</v>
      </c>
      <c r="I429" s="223"/>
      <c r="J429" s="219"/>
      <c r="K429" s="219"/>
      <c r="L429" s="224"/>
      <c r="M429" s="225"/>
      <c r="N429" s="226"/>
      <c r="O429" s="226"/>
      <c r="P429" s="226"/>
      <c r="Q429" s="226"/>
      <c r="R429" s="226"/>
      <c r="S429" s="226"/>
      <c r="T429" s="227"/>
      <c r="U429" s="13"/>
      <c r="V429" s="13"/>
      <c r="W429" s="13"/>
      <c r="X429" s="13"/>
      <c r="Y429" s="13"/>
      <c r="Z429" s="13"/>
      <c r="AA429" s="13"/>
      <c r="AB429" s="13"/>
      <c r="AC429" s="13"/>
      <c r="AD429" s="13"/>
      <c r="AE429" s="13"/>
      <c r="AT429" s="228" t="s">
        <v>162</v>
      </c>
      <c r="AU429" s="228" t="s">
        <v>84</v>
      </c>
      <c r="AV429" s="13" t="s">
        <v>82</v>
      </c>
      <c r="AW429" s="13" t="s">
        <v>35</v>
      </c>
      <c r="AX429" s="13" t="s">
        <v>74</v>
      </c>
      <c r="AY429" s="228" t="s">
        <v>148</v>
      </c>
    </row>
    <row r="430" spans="1:51" s="13" customFormat="1" ht="12">
      <c r="A430" s="13"/>
      <c r="B430" s="218"/>
      <c r="C430" s="219"/>
      <c r="D430" s="220" t="s">
        <v>162</v>
      </c>
      <c r="E430" s="221" t="s">
        <v>28</v>
      </c>
      <c r="F430" s="222" t="s">
        <v>556</v>
      </c>
      <c r="G430" s="219"/>
      <c r="H430" s="221" t="s">
        <v>28</v>
      </c>
      <c r="I430" s="223"/>
      <c r="J430" s="219"/>
      <c r="K430" s="219"/>
      <c r="L430" s="224"/>
      <c r="M430" s="225"/>
      <c r="N430" s="226"/>
      <c r="O430" s="226"/>
      <c r="P430" s="226"/>
      <c r="Q430" s="226"/>
      <c r="R430" s="226"/>
      <c r="S430" s="226"/>
      <c r="T430" s="227"/>
      <c r="U430" s="13"/>
      <c r="V430" s="13"/>
      <c r="W430" s="13"/>
      <c r="X430" s="13"/>
      <c r="Y430" s="13"/>
      <c r="Z430" s="13"/>
      <c r="AA430" s="13"/>
      <c r="AB430" s="13"/>
      <c r="AC430" s="13"/>
      <c r="AD430" s="13"/>
      <c r="AE430" s="13"/>
      <c r="AT430" s="228" t="s">
        <v>162</v>
      </c>
      <c r="AU430" s="228" t="s">
        <v>84</v>
      </c>
      <c r="AV430" s="13" t="s">
        <v>82</v>
      </c>
      <c r="AW430" s="13" t="s">
        <v>35</v>
      </c>
      <c r="AX430" s="13" t="s">
        <v>74</v>
      </c>
      <c r="AY430" s="228" t="s">
        <v>148</v>
      </c>
    </row>
    <row r="431" spans="1:65" s="2" customFormat="1" ht="21.75" customHeight="1">
      <c r="A431" s="39"/>
      <c r="B431" s="40"/>
      <c r="C431" s="251" t="s">
        <v>582</v>
      </c>
      <c r="D431" s="251" t="s">
        <v>275</v>
      </c>
      <c r="E431" s="252" t="s">
        <v>583</v>
      </c>
      <c r="F431" s="253" t="s">
        <v>584</v>
      </c>
      <c r="G431" s="254" t="s">
        <v>203</v>
      </c>
      <c r="H431" s="255">
        <v>1</v>
      </c>
      <c r="I431" s="256"/>
      <c r="J431" s="257">
        <f>ROUND(I431*H431,2)</f>
        <v>0</v>
      </c>
      <c r="K431" s="253" t="s">
        <v>28</v>
      </c>
      <c r="L431" s="258"/>
      <c r="M431" s="259" t="s">
        <v>28</v>
      </c>
      <c r="N431" s="260" t="s">
        <v>45</v>
      </c>
      <c r="O431" s="85"/>
      <c r="P431" s="214">
        <f>O431*H431</f>
        <v>0</v>
      </c>
      <c r="Q431" s="214">
        <v>0.0175</v>
      </c>
      <c r="R431" s="214">
        <f>Q431*H431</f>
        <v>0.0175</v>
      </c>
      <c r="S431" s="214">
        <v>0</v>
      </c>
      <c r="T431" s="215">
        <f>S431*H431</f>
        <v>0</v>
      </c>
      <c r="U431" s="39"/>
      <c r="V431" s="39"/>
      <c r="W431" s="39"/>
      <c r="X431" s="39"/>
      <c r="Y431" s="39"/>
      <c r="Z431" s="39"/>
      <c r="AA431" s="39"/>
      <c r="AB431" s="39"/>
      <c r="AC431" s="39"/>
      <c r="AD431" s="39"/>
      <c r="AE431" s="39"/>
      <c r="AR431" s="216" t="s">
        <v>360</v>
      </c>
      <c r="AT431" s="216" t="s">
        <v>275</v>
      </c>
      <c r="AU431" s="216" t="s">
        <v>84</v>
      </c>
      <c r="AY431" s="18" t="s">
        <v>148</v>
      </c>
      <c r="BE431" s="217">
        <f>IF(N431="základní",J431,0)</f>
        <v>0</v>
      </c>
      <c r="BF431" s="217">
        <f>IF(N431="snížená",J431,0)</f>
        <v>0</v>
      </c>
      <c r="BG431" s="217">
        <f>IF(N431="zákl. přenesená",J431,0)</f>
        <v>0</v>
      </c>
      <c r="BH431" s="217">
        <f>IF(N431="sníž. přenesená",J431,0)</f>
        <v>0</v>
      </c>
      <c r="BI431" s="217">
        <f>IF(N431="nulová",J431,0)</f>
        <v>0</v>
      </c>
      <c r="BJ431" s="18" t="s">
        <v>82</v>
      </c>
      <c r="BK431" s="217">
        <f>ROUND(I431*H431,2)</f>
        <v>0</v>
      </c>
      <c r="BL431" s="18" t="s">
        <v>257</v>
      </c>
      <c r="BM431" s="216" t="s">
        <v>585</v>
      </c>
    </row>
    <row r="432" spans="1:51" s="13" customFormat="1" ht="12">
      <c r="A432" s="13"/>
      <c r="B432" s="218"/>
      <c r="C432" s="219"/>
      <c r="D432" s="220" t="s">
        <v>162</v>
      </c>
      <c r="E432" s="221" t="s">
        <v>28</v>
      </c>
      <c r="F432" s="222" t="s">
        <v>586</v>
      </c>
      <c r="G432" s="219"/>
      <c r="H432" s="221" t="s">
        <v>28</v>
      </c>
      <c r="I432" s="223"/>
      <c r="J432" s="219"/>
      <c r="K432" s="219"/>
      <c r="L432" s="224"/>
      <c r="M432" s="225"/>
      <c r="N432" s="226"/>
      <c r="O432" s="226"/>
      <c r="P432" s="226"/>
      <c r="Q432" s="226"/>
      <c r="R432" s="226"/>
      <c r="S432" s="226"/>
      <c r="T432" s="227"/>
      <c r="U432" s="13"/>
      <c r="V432" s="13"/>
      <c r="W432" s="13"/>
      <c r="X432" s="13"/>
      <c r="Y432" s="13"/>
      <c r="Z432" s="13"/>
      <c r="AA432" s="13"/>
      <c r="AB432" s="13"/>
      <c r="AC432" s="13"/>
      <c r="AD432" s="13"/>
      <c r="AE432" s="13"/>
      <c r="AT432" s="228" t="s">
        <v>162</v>
      </c>
      <c r="AU432" s="228" t="s">
        <v>84</v>
      </c>
      <c r="AV432" s="13" t="s">
        <v>82</v>
      </c>
      <c r="AW432" s="13" t="s">
        <v>35</v>
      </c>
      <c r="AX432" s="13" t="s">
        <v>74</v>
      </c>
      <c r="AY432" s="228" t="s">
        <v>148</v>
      </c>
    </row>
    <row r="433" spans="1:51" s="14" customFormat="1" ht="12">
      <c r="A433" s="14"/>
      <c r="B433" s="229"/>
      <c r="C433" s="230"/>
      <c r="D433" s="220" t="s">
        <v>162</v>
      </c>
      <c r="E433" s="231" t="s">
        <v>28</v>
      </c>
      <c r="F433" s="232" t="s">
        <v>82</v>
      </c>
      <c r="G433" s="230"/>
      <c r="H433" s="233">
        <v>1</v>
      </c>
      <c r="I433" s="234"/>
      <c r="J433" s="230"/>
      <c r="K433" s="230"/>
      <c r="L433" s="235"/>
      <c r="M433" s="236"/>
      <c r="N433" s="237"/>
      <c r="O433" s="237"/>
      <c r="P433" s="237"/>
      <c r="Q433" s="237"/>
      <c r="R433" s="237"/>
      <c r="S433" s="237"/>
      <c r="T433" s="238"/>
      <c r="U433" s="14"/>
      <c r="V433" s="14"/>
      <c r="W433" s="14"/>
      <c r="X433" s="14"/>
      <c r="Y433" s="14"/>
      <c r="Z433" s="14"/>
      <c r="AA433" s="14"/>
      <c r="AB433" s="14"/>
      <c r="AC433" s="14"/>
      <c r="AD433" s="14"/>
      <c r="AE433" s="14"/>
      <c r="AT433" s="239" t="s">
        <v>162</v>
      </c>
      <c r="AU433" s="239" t="s">
        <v>84</v>
      </c>
      <c r="AV433" s="14" t="s">
        <v>84</v>
      </c>
      <c r="AW433" s="14" t="s">
        <v>35</v>
      </c>
      <c r="AX433" s="14" t="s">
        <v>82</v>
      </c>
      <c r="AY433" s="239" t="s">
        <v>148</v>
      </c>
    </row>
    <row r="434" spans="1:51" s="13" customFormat="1" ht="12">
      <c r="A434" s="13"/>
      <c r="B434" s="218"/>
      <c r="C434" s="219"/>
      <c r="D434" s="220" t="s">
        <v>162</v>
      </c>
      <c r="E434" s="221" t="s">
        <v>28</v>
      </c>
      <c r="F434" s="222" t="s">
        <v>555</v>
      </c>
      <c r="G434" s="219"/>
      <c r="H434" s="221" t="s">
        <v>28</v>
      </c>
      <c r="I434" s="223"/>
      <c r="J434" s="219"/>
      <c r="K434" s="219"/>
      <c r="L434" s="224"/>
      <c r="M434" s="225"/>
      <c r="N434" s="226"/>
      <c r="O434" s="226"/>
      <c r="P434" s="226"/>
      <c r="Q434" s="226"/>
      <c r="R434" s="226"/>
      <c r="S434" s="226"/>
      <c r="T434" s="227"/>
      <c r="U434" s="13"/>
      <c r="V434" s="13"/>
      <c r="W434" s="13"/>
      <c r="X434" s="13"/>
      <c r="Y434" s="13"/>
      <c r="Z434" s="13"/>
      <c r="AA434" s="13"/>
      <c r="AB434" s="13"/>
      <c r="AC434" s="13"/>
      <c r="AD434" s="13"/>
      <c r="AE434" s="13"/>
      <c r="AT434" s="228" t="s">
        <v>162</v>
      </c>
      <c r="AU434" s="228" t="s">
        <v>84</v>
      </c>
      <c r="AV434" s="13" t="s">
        <v>82</v>
      </c>
      <c r="AW434" s="13" t="s">
        <v>35</v>
      </c>
      <c r="AX434" s="13" t="s">
        <v>74</v>
      </c>
      <c r="AY434" s="228" t="s">
        <v>148</v>
      </c>
    </row>
    <row r="435" spans="1:51" s="13" customFormat="1" ht="12">
      <c r="A435" s="13"/>
      <c r="B435" s="218"/>
      <c r="C435" s="219"/>
      <c r="D435" s="220" t="s">
        <v>162</v>
      </c>
      <c r="E435" s="221" t="s">
        <v>28</v>
      </c>
      <c r="F435" s="222" t="s">
        <v>556</v>
      </c>
      <c r="G435" s="219"/>
      <c r="H435" s="221" t="s">
        <v>28</v>
      </c>
      <c r="I435" s="223"/>
      <c r="J435" s="219"/>
      <c r="K435" s="219"/>
      <c r="L435" s="224"/>
      <c r="M435" s="225"/>
      <c r="N435" s="226"/>
      <c r="O435" s="226"/>
      <c r="P435" s="226"/>
      <c r="Q435" s="226"/>
      <c r="R435" s="226"/>
      <c r="S435" s="226"/>
      <c r="T435" s="227"/>
      <c r="U435" s="13"/>
      <c r="V435" s="13"/>
      <c r="W435" s="13"/>
      <c r="X435" s="13"/>
      <c r="Y435" s="13"/>
      <c r="Z435" s="13"/>
      <c r="AA435" s="13"/>
      <c r="AB435" s="13"/>
      <c r="AC435" s="13"/>
      <c r="AD435" s="13"/>
      <c r="AE435" s="13"/>
      <c r="AT435" s="228" t="s">
        <v>162</v>
      </c>
      <c r="AU435" s="228" t="s">
        <v>84</v>
      </c>
      <c r="AV435" s="13" t="s">
        <v>82</v>
      </c>
      <c r="AW435" s="13" t="s">
        <v>35</v>
      </c>
      <c r="AX435" s="13" t="s">
        <v>74</v>
      </c>
      <c r="AY435" s="228" t="s">
        <v>148</v>
      </c>
    </row>
    <row r="436" spans="1:65" s="2" customFormat="1" ht="12">
      <c r="A436" s="39"/>
      <c r="B436" s="40"/>
      <c r="C436" s="251" t="s">
        <v>587</v>
      </c>
      <c r="D436" s="251" t="s">
        <v>275</v>
      </c>
      <c r="E436" s="252" t="s">
        <v>588</v>
      </c>
      <c r="F436" s="253" t="s">
        <v>589</v>
      </c>
      <c r="G436" s="254" t="s">
        <v>203</v>
      </c>
      <c r="H436" s="255">
        <v>8</v>
      </c>
      <c r="I436" s="256"/>
      <c r="J436" s="257">
        <f>ROUND(I436*H436,2)</f>
        <v>0</v>
      </c>
      <c r="K436" s="253" t="s">
        <v>28</v>
      </c>
      <c r="L436" s="258"/>
      <c r="M436" s="259" t="s">
        <v>28</v>
      </c>
      <c r="N436" s="260" t="s">
        <v>45</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360</v>
      </c>
      <c r="AT436" s="216" t="s">
        <v>275</v>
      </c>
      <c r="AU436" s="216" t="s">
        <v>84</v>
      </c>
      <c r="AY436" s="18" t="s">
        <v>148</v>
      </c>
      <c r="BE436" s="217">
        <f>IF(N436="základní",J436,0)</f>
        <v>0</v>
      </c>
      <c r="BF436" s="217">
        <f>IF(N436="snížená",J436,0)</f>
        <v>0</v>
      </c>
      <c r="BG436" s="217">
        <f>IF(N436="zákl. přenesená",J436,0)</f>
        <v>0</v>
      </c>
      <c r="BH436" s="217">
        <f>IF(N436="sníž. přenesená",J436,0)</f>
        <v>0</v>
      </c>
      <c r="BI436" s="217">
        <f>IF(N436="nulová",J436,0)</f>
        <v>0</v>
      </c>
      <c r="BJ436" s="18" t="s">
        <v>82</v>
      </c>
      <c r="BK436" s="217">
        <f>ROUND(I436*H436,2)</f>
        <v>0</v>
      </c>
      <c r="BL436" s="18" t="s">
        <v>257</v>
      </c>
      <c r="BM436" s="216" t="s">
        <v>590</v>
      </c>
    </row>
    <row r="437" spans="1:51" s="14" customFormat="1" ht="12">
      <c r="A437" s="14"/>
      <c r="B437" s="229"/>
      <c r="C437" s="230"/>
      <c r="D437" s="220" t="s">
        <v>162</v>
      </c>
      <c r="E437" s="231" t="s">
        <v>28</v>
      </c>
      <c r="F437" s="232" t="s">
        <v>200</v>
      </c>
      <c r="G437" s="230"/>
      <c r="H437" s="233">
        <v>8</v>
      </c>
      <c r="I437" s="234"/>
      <c r="J437" s="230"/>
      <c r="K437" s="230"/>
      <c r="L437" s="235"/>
      <c r="M437" s="236"/>
      <c r="N437" s="237"/>
      <c r="O437" s="237"/>
      <c r="P437" s="237"/>
      <c r="Q437" s="237"/>
      <c r="R437" s="237"/>
      <c r="S437" s="237"/>
      <c r="T437" s="238"/>
      <c r="U437" s="14"/>
      <c r="V437" s="14"/>
      <c r="W437" s="14"/>
      <c r="X437" s="14"/>
      <c r="Y437" s="14"/>
      <c r="Z437" s="14"/>
      <c r="AA437" s="14"/>
      <c r="AB437" s="14"/>
      <c r="AC437" s="14"/>
      <c r="AD437" s="14"/>
      <c r="AE437" s="14"/>
      <c r="AT437" s="239" t="s">
        <v>162</v>
      </c>
      <c r="AU437" s="239" t="s">
        <v>84</v>
      </c>
      <c r="AV437" s="14" t="s">
        <v>84</v>
      </c>
      <c r="AW437" s="14" t="s">
        <v>35</v>
      </c>
      <c r="AX437" s="14" t="s">
        <v>82</v>
      </c>
      <c r="AY437" s="239" t="s">
        <v>148</v>
      </c>
    </row>
    <row r="438" spans="1:65" s="2" customFormat="1" ht="12">
      <c r="A438" s="39"/>
      <c r="B438" s="40"/>
      <c r="C438" s="205" t="s">
        <v>591</v>
      </c>
      <c r="D438" s="205" t="s">
        <v>151</v>
      </c>
      <c r="E438" s="206" t="s">
        <v>592</v>
      </c>
      <c r="F438" s="207" t="s">
        <v>593</v>
      </c>
      <c r="G438" s="208" t="s">
        <v>203</v>
      </c>
      <c r="H438" s="209">
        <v>4</v>
      </c>
      <c r="I438" s="210"/>
      <c r="J438" s="211">
        <f>ROUND(I438*H438,2)</f>
        <v>0</v>
      </c>
      <c r="K438" s="207" t="s">
        <v>28</v>
      </c>
      <c r="L438" s="45"/>
      <c r="M438" s="212" t="s">
        <v>28</v>
      </c>
      <c r="N438" s="213" t="s">
        <v>45</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257</v>
      </c>
      <c r="AT438" s="216" t="s">
        <v>151</v>
      </c>
      <c r="AU438" s="216" t="s">
        <v>84</v>
      </c>
      <c r="AY438" s="18" t="s">
        <v>148</v>
      </c>
      <c r="BE438" s="217">
        <f>IF(N438="základní",J438,0)</f>
        <v>0</v>
      </c>
      <c r="BF438" s="217">
        <f>IF(N438="snížená",J438,0)</f>
        <v>0</v>
      </c>
      <c r="BG438" s="217">
        <f>IF(N438="zákl. přenesená",J438,0)</f>
        <v>0</v>
      </c>
      <c r="BH438" s="217">
        <f>IF(N438="sníž. přenesená",J438,0)</f>
        <v>0</v>
      </c>
      <c r="BI438" s="217">
        <f>IF(N438="nulová",J438,0)</f>
        <v>0</v>
      </c>
      <c r="BJ438" s="18" t="s">
        <v>82</v>
      </c>
      <c r="BK438" s="217">
        <f>ROUND(I438*H438,2)</f>
        <v>0</v>
      </c>
      <c r="BL438" s="18" t="s">
        <v>257</v>
      </c>
      <c r="BM438" s="216" t="s">
        <v>594</v>
      </c>
    </row>
    <row r="439" spans="1:51" s="13" customFormat="1" ht="12">
      <c r="A439" s="13"/>
      <c r="B439" s="218"/>
      <c r="C439" s="219"/>
      <c r="D439" s="220" t="s">
        <v>162</v>
      </c>
      <c r="E439" s="221" t="s">
        <v>28</v>
      </c>
      <c r="F439" s="222" t="s">
        <v>595</v>
      </c>
      <c r="G439" s="219"/>
      <c r="H439" s="221" t="s">
        <v>28</v>
      </c>
      <c r="I439" s="223"/>
      <c r="J439" s="219"/>
      <c r="K439" s="219"/>
      <c r="L439" s="224"/>
      <c r="M439" s="225"/>
      <c r="N439" s="226"/>
      <c r="O439" s="226"/>
      <c r="P439" s="226"/>
      <c r="Q439" s="226"/>
      <c r="R439" s="226"/>
      <c r="S439" s="226"/>
      <c r="T439" s="227"/>
      <c r="U439" s="13"/>
      <c r="V439" s="13"/>
      <c r="W439" s="13"/>
      <c r="X439" s="13"/>
      <c r="Y439" s="13"/>
      <c r="Z439" s="13"/>
      <c r="AA439" s="13"/>
      <c r="AB439" s="13"/>
      <c r="AC439" s="13"/>
      <c r="AD439" s="13"/>
      <c r="AE439" s="13"/>
      <c r="AT439" s="228" t="s">
        <v>162</v>
      </c>
      <c r="AU439" s="228" t="s">
        <v>84</v>
      </c>
      <c r="AV439" s="13" t="s">
        <v>82</v>
      </c>
      <c r="AW439" s="13" t="s">
        <v>35</v>
      </c>
      <c r="AX439" s="13" t="s">
        <v>74</v>
      </c>
      <c r="AY439" s="228" t="s">
        <v>148</v>
      </c>
    </row>
    <row r="440" spans="1:51" s="14" customFormat="1" ht="12">
      <c r="A440" s="14"/>
      <c r="B440" s="229"/>
      <c r="C440" s="230"/>
      <c r="D440" s="220" t="s">
        <v>162</v>
      </c>
      <c r="E440" s="231" t="s">
        <v>28</v>
      </c>
      <c r="F440" s="232" t="s">
        <v>155</v>
      </c>
      <c r="G440" s="230"/>
      <c r="H440" s="233">
        <v>4</v>
      </c>
      <c r="I440" s="234"/>
      <c r="J440" s="230"/>
      <c r="K440" s="230"/>
      <c r="L440" s="235"/>
      <c r="M440" s="236"/>
      <c r="N440" s="237"/>
      <c r="O440" s="237"/>
      <c r="P440" s="237"/>
      <c r="Q440" s="237"/>
      <c r="R440" s="237"/>
      <c r="S440" s="237"/>
      <c r="T440" s="238"/>
      <c r="U440" s="14"/>
      <c r="V440" s="14"/>
      <c r="W440" s="14"/>
      <c r="X440" s="14"/>
      <c r="Y440" s="14"/>
      <c r="Z440" s="14"/>
      <c r="AA440" s="14"/>
      <c r="AB440" s="14"/>
      <c r="AC440" s="14"/>
      <c r="AD440" s="14"/>
      <c r="AE440" s="14"/>
      <c r="AT440" s="239" t="s">
        <v>162</v>
      </c>
      <c r="AU440" s="239" t="s">
        <v>84</v>
      </c>
      <c r="AV440" s="14" t="s">
        <v>84</v>
      </c>
      <c r="AW440" s="14" t="s">
        <v>35</v>
      </c>
      <c r="AX440" s="14" t="s">
        <v>82</v>
      </c>
      <c r="AY440" s="239" t="s">
        <v>148</v>
      </c>
    </row>
    <row r="441" spans="1:65" s="2" customFormat="1" ht="16.5" customHeight="1">
      <c r="A441" s="39"/>
      <c r="B441" s="40"/>
      <c r="C441" s="205" t="s">
        <v>596</v>
      </c>
      <c r="D441" s="205" t="s">
        <v>151</v>
      </c>
      <c r="E441" s="206" t="s">
        <v>597</v>
      </c>
      <c r="F441" s="207" t="s">
        <v>598</v>
      </c>
      <c r="G441" s="208" t="s">
        <v>203</v>
      </c>
      <c r="H441" s="209">
        <v>8</v>
      </c>
      <c r="I441" s="210"/>
      <c r="J441" s="211">
        <f>ROUND(I441*H441,2)</f>
        <v>0</v>
      </c>
      <c r="K441" s="207" t="s">
        <v>28</v>
      </c>
      <c r="L441" s="45"/>
      <c r="M441" s="212" t="s">
        <v>28</v>
      </c>
      <c r="N441" s="213" t="s">
        <v>45</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257</v>
      </c>
      <c r="AT441" s="216" t="s">
        <v>151</v>
      </c>
      <c r="AU441" s="216" t="s">
        <v>84</v>
      </c>
      <c r="AY441" s="18" t="s">
        <v>148</v>
      </c>
      <c r="BE441" s="217">
        <f>IF(N441="základní",J441,0)</f>
        <v>0</v>
      </c>
      <c r="BF441" s="217">
        <f>IF(N441="snížená",J441,0)</f>
        <v>0</v>
      </c>
      <c r="BG441" s="217">
        <f>IF(N441="zákl. přenesená",J441,0)</f>
        <v>0</v>
      </c>
      <c r="BH441" s="217">
        <f>IF(N441="sníž. přenesená",J441,0)</f>
        <v>0</v>
      </c>
      <c r="BI441" s="217">
        <f>IF(N441="nulová",J441,0)</f>
        <v>0</v>
      </c>
      <c r="BJ441" s="18" t="s">
        <v>82</v>
      </c>
      <c r="BK441" s="217">
        <f>ROUND(I441*H441,2)</f>
        <v>0</v>
      </c>
      <c r="BL441" s="18" t="s">
        <v>257</v>
      </c>
      <c r="BM441" s="216" t="s">
        <v>599</v>
      </c>
    </row>
    <row r="442" spans="1:51" s="13" customFormat="1" ht="12">
      <c r="A442" s="13"/>
      <c r="B442" s="218"/>
      <c r="C442" s="219"/>
      <c r="D442" s="220" t="s">
        <v>162</v>
      </c>
      <c r="E442" s="221" t="s">
        <v>28</v>
      </c>
      <c r="F442" s="222" t="s">
        <v>600</v>
      </c>
      <c r="G442" s="219"/>
      <c r="H442" s="221" t="s">
        <v>28</v>
      </c>
      <c r="I442" s="223"/>
      <c r="J442" s="219"/>
      <c r="K442" s="219"/>
      <c r="L442" s="224"/>
      <c r="M442" s="225"/>
      <c r="N442" s="226"/>
      <c r="O442" s="226"/>
      <c r="P442" s="226"/>
      <c r="Q442" s="226"/>
      <c r="R442" s="226"/>
      <c r="S442" s="226"/>
      <c r="T442" s="227"/>
      <c r="U442" s="13"/>
      <c r="V442" s="13"/>
      <c r="W442" s="13"/>
      <c r="X442" s="13"/>
      <c r="Y442" s="13"/>
      <c r="Z442" s="13"/>
      <c r="AA442" s="13"/>
      <c r="AB442" s="13"/>
      <c r="AC442" s="13"/>
      <c r="AD442" s="13"/>
      <c r="AE442" s="13"/>
      <c r="AT442" s="228" t="s">
        <v>162</v>
      </c>
      <c r="AU442" s="228" t="s">
        <v>84</v>
      </c>
      <c r="AV442" s="13" t="s">
        <v>82</v>
      </c>
      <c r="AW442" s="13" t="s">
        <v>35</v>
      </c>
      <c r="AX442" s="13" t="s">
        <v>74</v>
      </c>
      <c r="AY442" s="228" t="s">
        <v>148</v>
      </c>
    </row>
    <row r="443" spans="1:51" s="14" customFormat="1" ht="12">
      <c r="A443" s="14"/>
      <c r="B443" s="229"/>
      <c r="C443" s="230"/>
      <c r="D443" s="220" t="s">
        <v>162</v>
      </c>
      <c r="E443" s="231" t="s">
        <v>28</v>
      </c>
      <c r="F443" s="232" t="s">
        <v>601</v>
      </c>
      <c r="G443" s="230"/>
      <c r="H443" s="233">
        <v>8</v>
      </c>
      <c r="I443" s="234"/>
      <c r="J443" s="230"/>
      <c r="K443" s="230"/>
      <c r="L443" s="235"/>
      <c r="M443" s="236"/>
      <c r="N443" s="237"/>
      <c r="O443" s="237"/>
      <c r="P443" s="237"/>
      <c r="Q443" s="237"/>
      <c r="R443" s="237"/>
      <c r="S443" s="237"/>
      <c r="T443" s="238"/>
      <c r="U443" s="14"/>
      <c r="V443" s="14"/>
      <c r="W443" s="14"/>
      <c r="X443" s="14"/>
      <c r="Y443" s="14"/>
      <c r="Z443" s="14"/>
      <c r="AA443" s="14"/>
      <c r="AB443" s="14"/>
      <c r="AC443" s="14"/>
      <c r="AD443" s="14"/>
      <c r="AE443" s="14"/>
      <c r="AT443" s="239" t="s">
        <v>162</v>
      </c>
      <c r="AU443" s="239" t="s">
        <v>84</v>
      </c>
      <c r="AV443" s="14" t="s">
        <v>84</v>
      </c>
      <c r="AW443" s="14" t="s">
        <v>35</v>
      </c>
      <c r="AX443" s="14" t="s">
        <v>82</v>
      </c>
      <c r="AY443" s="239" t="s">
        <v>148</v>
      </c>
    </row>
    <row r="444" spans="1:65" s="2" customFormat="1" ht="12">
      <c r="A444" s="39"/>
      <c r="B444" s="40"/>
      <c r="C444" s="251" t="s">
        <v>602</v>
      </c>
      <c r="D444" s="251" t="s">
        <v>275</v>
      </c>
      <c r="E444" s="252" t="s">
        <v>603</v>
      </c>
      <c r="F444" s="253" t="s">
        <v>604</v>
      </c>
      <c r="G444" s="254" t="s">
        <v>203</v>
      </c>
      <c r="H444" s="255">
        <v>7</v>
      </c>
      <c r="I444" s="256"/>
      <c r="J444" s="257">
        <f>ROUND(I444*H444,2)</f>
        <v>0</v>
      </c>
      <c r="K444" s="253" t="s">
        <v>28</v>
      </c>
      <c r="L444" s="258"/>
      <c r="M444" s="259" t="s">
        <v>28</v>
      </c>
      <c r="N444" s="260" t="s">
        <v>45</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360</v>
      </c>
      <c r="AT444" s="216" t="s">
        <v>275</v>
      </c>
      <c r="AU444" s="216" t="s">
        <v>84</v>
      </c>
      <c r="AY444" s="18" t="s">
        <v>148</v>
      </c>
      <c r="BE444" s="217">
        <f>IF(N444="základní",J444,0)</f>
        <v>0</v>
      </c>
      <c r="BF444" s="217">
        <f>IF(N444="snížená",J444,0)</f>
        <v>0</v>
      </c>
      <c r="BG444" s="217">
        <f>IF(N444="zákl. přenesená",J444,0)</f>
        <v>0</v>
      </c>
      <c r="BH444" s="217">
        <f>IF(N444="sníž. přenesená",J444,0)</f>
        <v>0</v>
      </c>
      <c r="BI444" s="217">
        <f>IF(N444="nulová",J444,0)</f>
        <v>0</v>
      </c>
      <c r="BJ444" s="18" t="s">
        <v>82</v>
      </c>
      <c r="BK444" s="217">
        <f>ROUND(I444*H444,2)</f>
        <v>0</v>
      </c>
      <c r="BL444" s="18" t="s">
        <v>257</v>
      </c>
      <c r="BM444" s="216" t="s">
        <v>605</v>
      </c>
    </row>
    <row r="445" spans="1:51" s="13" customFormat="1" ht="12">
      <c r="A445" s="13"/>
      <c r="B445" s="218"/>
      <c r="C445" s="219"/>
      <c r="D445" s="220" t="s">
        <v>162</v>
      </c>
      <c r="E445" s="221" t="s">
        <v>28</v>
      </c>
      <c r="F445" s="222" t="s">
        <v>606</v>
      </c>
      <c r="G445" s="219"/>
      <c r="H445" s="221" t="s">
        <v>28</v>
      </c>
      <c r="I445" s="223"/>
      <c r="J445" s="219"/>
      <c r="K445" s="219"/>
      <c r="L445" s="224"/>
      <c r="M445" s="225"/>
      <c r="N445" s="226"/>
      <c r="O445" s="226"/>
      <c r="P445" s="226"/>
      <c r="Q445" s="226"/>
      <c r="R445" s="226"/>
      <c r="S445" s="226"/>
      <c r="T445" s="227"/>
      <c r="U445" s="13"/>
      <c r="V445" s="13"/>
      <c r="W445" s="13"/>
      <c r="X445" s="13"/>
      <c r="Y445" s="13"/>
      <c r="Z445" s="13"/>
      <c r="AA445" s="13"/>
      <c r="AB445" s="13"/>
      <c r="AC445" s="13"/>
      <c r="AD445" s="13"/>
      <c r="AE445" s="13"/>
      <c r="AT445" s="228" t="s">
        <v>162</v>
      </c>
      <c r="AU445" s="228" t="s">
        <v>84</v>
      </c>
      <c r="AV445" s="13" t="s">
        <v>82</v>
      </c>
      <c r="AW445" s="13" t="s">
        <v>35</v>
      </c>
      <c r="AX445" s="13" t="s">
        <v>74</v>
      </c>
      <c r="AY445" s="228" t="s">
        <v>148</v>
      </c>
    </row>
    <row r="446" spans="1:51" s="14" customFormat="1" ht="12">
      <c r="A446" s="14"/>
      <c r="B446" s="229"/>
      <c r="C446" s="230"/>
      <c r="D446" s="220" t="s">
        <v>162</v>
      </c>
      <c r="E446" s="231" t="s">
        <v>28</v>
      </c>
      <c r="F446" s="232" t="s">
        <v>607</v>
      </c>
      <c r="G446" s="230"/>
      <c r="H446" s="233">
        <v>7</v>
      </c>
      <c r="I446" s="234"/>
      <c r="J446" s="230"/>
      <c r="K446" s="230"/>
      <c r="L446" s="235"/>
      <c r="M446" s="236"/>
      <c r="N446" s="237"/>
      <c r="O446" s="237"/>
      <c r="P446" s="237"/>
      <c r="Q446" s="237"/>
      <c r="R446" s="237"/>
      <c r="S446" s="237"/>
      <c r="T446" s="238"/>
      <c r="U446" s="14"/>
      <c r="V446" s="14"/>
      <c r="W446" s="14"/>
      <c r="X446" s="14"/>
      <c r="Y446" s="14"/>
      <c r="Z446" s="14"/>
      <c r="AA446" s="14"/>
      <c r="AB446" s="14"/>
      <c r="AC446" s="14"/>
      <c r="AD446" s="14"/>
      <c r="AE446" s="14"/>
      <c r="AT446" s="239" t="s">
        <v>162</v>
      </c>
      <c r="AU446" s="239" t="s">
        <v>84</v>
      </c>
      <c r="AV446" s="14" t="s">
        <v>84</v>
      </c>
      <c r="AW446" s="14" t="s">
        <v>35</v>
      </c>
      <c r="AX446" s="14" t="s">
        <v>82</v>
      </c>
      <c r="AY446" s="239" t="s">
        <v>148</v>
      </c>
    </row>
    <row r="447" spans="1:65" s="2" customFormat="1" ht="12">
      <c r="A447" s="39"/>
      <c r="B447" s="40"/>
      <c r="C447" s="251" t="s">
        <v>608</v>
      </c>
      <c r="D447" s="251" t="s">
        <v>275</v>
      </c>
      <c r="E447" s="252" t="s">
        <v>609</v>
      </c>
      <c r="F447" s="253" t="s">
        <v>610</v>
      </c>
      <c r="G447" s="254" t="s">
        <v>203</v>
      </c>
      <c r="H447" s="255">
        <v>1</v>
      </c>
      <c r="I447" s="256"/>
      <c r="J447" s="257">
        <f>ROUND(I447*H447,2)</f>
        <v>0</v>
      </c>
      <c r="K447" s="253" t="s">
        <v>28</v>
      </c>
      <c r="L447" s="258"/>
      <c r="M447" s="259" t="s">
        <v>28</v>
      </c>
      <c r="N447" s="260" t="s">
        <v>45</v>
      </c>
      <c r="O447" s="85"/>
      <c r="P447" s="214">
        <f>O447*H447</f>
        <v>0</v>
      </c>
      <c r="Q447" s="214">
        <v>0</v>
      </c>
      <c r="R447" s="214">
        <f>Q447*H447</f>
        <v>0</v>
      </c>
      <c r="S447" s="214">
        <v>0</v>
      </c>
      <c r="T447" s="215">
        <f>S447*H447</f>
        <v>0</v>
      </c>
      <c r="U447" s="39"/>
      <c r="V447" s="39"/>
      <c r="W447" s="39"/>
      <c r="X447" s="39"/>
      <c r="Y447" s="39"/>
      <c r="Z447" s="39"/>
      <c r="AA447" s="39"/>
      <c r="AB447" s="39"/>
      <c r="AC447" s="39"/>
      <c r="AD447" s="39"/>
      <c r="AE447" s="39"/>
      <c r="AR447" s="216" t="s">
        <v>360</v>
      </c>
      <c r="AT447" s="216" t="s">
        <v>275</v>
      </c>
      <c r="AU447" s="216" t="s">
        <v>84</v>
      </c>
      <c r="AY447" s="18" t="s">
        <v>148</v>
      </c>
      <c r="BE447" s="217">
        <f>IF(N447="základní",J447,0)</f>
        <v>0</v>
      </c>
      <c r="BF447" s="217">
        <f>IF(N447="snížená",J447,0)</f>
        <v>0</v>
      </c>
      <c r="BG447" s="217">
        <f>IF(N447="zákl. přenesená",J447,0)</f>
        <v>0</v>
      </c>
      <c r="BH447" s="217">
        <f>IF(N447="sníž. přenesená",J447,0)</f>
        <v>0</v>
      </c>
      <c r="BI447" s="217">
        <f>IF(N447="nulová",J447,0)</f>
        <v>0</v>
      </c>
      <c r="BJ447" s="18" t="s">
        <v>82</v>
      </c>
      <c r="BK447" s="217">
        <f>ROUND(I447*H447,2)</f>
        <v>0</v>
      </c>
      <c r="BL447" s="18" t="s">
        <v>257</v>
      </c>
      <c r="BM447" s="216" t="s">
        <v>611</v>
      </c>
    </row>
    <row r="448" spans="1:51" s="13" customFormat="1" ht="12">
      <c r="A448" s="13"/>
      <c r="B448" s="218"/>
      <c r="C448" s="219"/>
      <c r="D448" s="220" t="s">
        <v>162</v>
      </c>
      <c r="E448" s="221" t="s">
        <v>28</v>
      </c>
      <c r="F448" s="222" t="s">
        <v>176</v>
      </c>
      <c r="G448" s="219"/>
      <c r="H448" s="221" t="s">
        <v>28</v>
      </c>
      <c r="I448" s="223"/>
      <c r="J448" s="219"/>
      <c r="K448" s="219"/>
      <c r="L448" s="224"/>
      <c r="M448" s="225"/>
      <c r="N448" s="226"/>
      <c r="O448" s="226"/>
      <c r="P448" s="226"/>
      <c r="Q448" s="226"/>
      <c r="R448" s="226"/>
      <c r="S448" s="226"/>
      <c r="T448" s="227"/>
      <c r="U448" s="13"/>
      <c r="V448" s="13"/>
      <c r="W448" s="13"/>
      <c r="X448" s="13"/>
      <c r="Y448" s="13"/>
      <c r="Z448" s="13"/>
      <c r="AA448" s="13"/>
      <c r="AB448" s="13"/>
      <c r="AC448" s="13"/>
      <c r="AD448" s="13"/>
      <c r="AE448" s="13"/>
      <c r="AT448" s="228" t="s">
        <v>162</v>
      </c>
      <c r="AU448" s="228" t="s">
        <v>84</v>
      </c>
      <c r="AV448" s="13" t="s">
        <v>82</v>
      </c>
      <c r="AW448" s="13" t="s">
        <v>35</v>
      </c>
      <c r="AX448" s="13" t="s">
        <v>74</v>
      </c>
      <c r="AY448" s="228" t="s">
        <v>148</v>
      </c>
    </row>
    <row r="449" spans="1:51" s="13" customFormat="1" ht="12">
      <c r="A449" s="13"/>
      <c r="B449" s="218"/>
      <c r="C449" s="219"/>
      <c r="D449" s="220" t="s">
        <v>162</v>
      </c>
      <c r="E449" s="221" t="s">
        <v>28</v>
      </c>
      <c r="F449" s="222" t="s">
        <v>612</v>
      </c>
      <c r="G449" s="219"/>
      <c r="H449" s="221" t="s">
        <v>28</v>
      </c>
      <c r="I449" s="223"/>
      <c r="J449" s="219"/>
      <c r="K449" s="219"/>
      <c r="L449" s="224"/>
      <c r="M449" s="225"/>
      <c r="N449" s="226"/>
      <c r="O449" s="226"/>
      <c r="P449" s="226"/>
      <c r="Q449" s="226"/>
      <c r="R449" s="226"/>
      <c r="S449" s="226"/>
      <c r="T449" s="227"/>
      <c r="U449" s="13"/>
      <c r="V449" s="13"/>
      <c r="W449" s="13"/>
      <c r="X449" s="13"/>
      <c r="Y449" s="13"/>
      <c r="Z449" s="13"/>
      <c r="AA449" s="13"/>
      <c r="AB449" s="13"/>
      <c r="AC449" s="13"/>
      <c r="AD449" s="13"/>
      <c r="AE449" s="13"/>
      <c r="AT449" s="228" t="s">
        <v>162</v>
      </c>
      <c r="AU449" s="228" t="s">
        <v>84</v>
      </c>
      <c r="AV449" s="13" t="s">
        <v>82</v>
      </c>
      <c r="AW449" s="13" t="s">
        <v>35</v>
      </c>
      <c r="AX449" s="13" t="s">
        <v>74</v>
      </c>
      <c r="AY449" s="228" t="s">
        <v>148</v>
      </c>
    </row>
    <row r="450" spans="1:51" s="14" customFormat="1" ht="12">
      <c r="A450" s="14"/>
      <c r="B450" s="229"/>
      <c r="C450" s="230"/>
      <c r="D450" s="220" t="s">
        <v>162</v>
      </c>
      <c r="E450" s="231" t="s">
        <v>28</v>
      </c>
      <c r="F450" s="232" t="s">
        <v>82</v>
      </c>
      <c r="G450" s="230"/>
      <c r="H450" s="233">
        <v>1</v>
      </c>
      <c r="I450" s="234"/>
      <c r="J450" s="230"/>
      <c r="K450" s="230"/>
      <c r="L450" s="235"/>
      <c r="M450" s="236"/>
      <c r="N450" s="237"/>
      <c r="O450" s="237"/>
      <c r="P450" s="237"/>
      <c r="Q450" s="237"/>
      <c r="R450" s="237"/>
      <c r="S450" s="237"/>
      <c r="T450" s="238"/>
      <c r="U450" s="14"/>
      <c r="V450" s="14"/>
      <c r="W450" s="14"/>
      <c r="X450" s="14"/>
      <c r="Y450" s="14"/>
      <c r="Z450" s="14"/>
      <c r="AA450" s="14"/>
      <c r="AB450" s="14"/>
      <c r="AC450" s="14"/>
      <c r="AD450" s="14"/>
      <c r="AE450" s="14"/>
      <c r="AT450" s="239" t="s">
        <v>162</v>
      </c>
      <c r="AU450" s="239" t="s">
        <v>84</v>
      </c>
      <c r="AV450" s="14" t="s">
        <v>84</v>
      </c>
      <c r="AW450" s="14" t="s">
        <v>35</v>
      </c>
      <c r="AX450" s="14" t="s">
        <v>82</v>
      </c>
      <c r="AY450" s="239" t="s">
        <v>148</v>
      </c>
    </row>
    <row r="451" spans="1:65" s="2" customFormat="1" ht="33" customHeight="1">
      <c r="A451" s="39"/>
      <c r="B451" s="40"/>
      <c r="C451" s="205" t="s">
        <v>613</v>
      </c>
      <c r="D451" s="205" t="s">
        <v>151</v>
      </c>
      <c r="E451" s="206" t="s">
        <v>614</v>
      </c>
      <c r="F451" s="207" t="s">
        <v>615</v>
      </c>
      <c r="G451" s="208" t="s">
        <v>203</v>
      </c>
      <c r="H451" s="209">
        <v>1</v>
      </c>
      <c r="I451" s="210"/>
      <c r="J451" s="211">
        <f>ROUND(I451*H451,2)</f>
        <v>0</v>
      </c>
      <c r="K451" s="207" t="s">
        <v>28</v>
      </c>
      <c r="L451" s="45"/>
      <c r="M451" s="212" t="s">
        <v>28</v>
      </c>
      <c r="N451" s="213" t="s">
        <v>45</v>
      </c>
      <c r="O451" s="85"/>
      <c r="P451" s="214">
        <f>O451*H451</f>
        <v>0</v>
      </c>
      <c r="Q451" s="214">
        <v>0</v>
      </c>
      <c r="R451" s="214">
        <f>Q451*H451</f>
        <v>0</v>
      </c>
      <c r="S451" s="214">
        <v>0</v>
      </c>
      <c r="T451" s="215">
        <f>S451*H451</f>
        <v>0</v>
      </c>
      <c r="U451" s="39"/>
      <c r="V451" s="39"/>
      <c r="W451" s="39"/>
      <c r="X451" s="39"/>
      <c r="Y451" s="39"/>
      <c r="Z451" s="39"/>
      <c r="AA451" s="39"/>
      <c r="AB451" s="39"/>
      <c r="AC451" s="39"/>
      <c r="AD451" s="39"/>
      <c r="AE451" s="39"/>
      <c r="AR451" s="216" t="s">
        <v>257</v>
      </c>
      <c r="AT451" s="216" t="s">
        <v>151</v>
      </c>
      <c r="AU451" s="216" t="s">
        <v>84</v>
      </c>
      <c r="AY451" s="18" t="s">
        <v>148</v>
      </c>
      <c r="BE451" s="217">
        <f>IF(N451="základní",J451,0)</f>
        <v>0</v>
      </c>
      <c r="BF451" s="217">
        <f>IF(N451="snížená",J451,0)</f>
        <v>0</v>
      </c>
      <c r="BG451" s="217">
        <f>IF(N451="zákl. přenesená",J451,0)</f>
        <v>0</v>
      </c>
      <c r="BH451" s="217">
        <f>IF(N451="sníž. přenesená",J451,0)</f>
        <v>0</v>
      </c>
      <c r="BI451" s="217">
        <f>IF(N451="nulová",J451,0)</f>
        <v>0</v>
      </c>
      <c r="BJ451" s="18" t="s">
        <v>82</v>
      </c>
      <c r="BK451" s="217">
        <f>ROUND(I451*H451,2)</f>
        <v>0</v>
      </c>
      <c r="BL451" s="18" t="s">
        <v>257</v>
      </c>
      <c r="BM451" s="216" t="s">
        <v>616</v>
      </c>
    </row>
    <row r="452" spans="1:65" s="2" customFormat="1" ht="12">
      <c r="A452" s="39"/>
      <c r="B452" s="40"/>
      <c r="C452" s="205" t="s">
        <v>617</v>
      </c>
      <c r="D452" s="205" t="s">
        <v>151</v>
      </c>
      <c r="E452" s="206" t="s">
        <v>618</v>
      </c>
      <c r="F452" s="207" t="s">
        <v>619</v>
      </c>
      <c r="G452" s="208" t="s">
        <v>203</v>
      </c>
      <c r="H452" s="209">
        <v>2</v>
      </c>
      <c r="I452" s="210"/>
      <c r="J452" s="211">
        <f>ROUND(I452*H452,2)</f>
        <v>0</v>
      </c>
      <c r="K452" s="207" t="s">
        <v>160</v>
      </c>
      <c r="L452" s="45"/>
      <c r="M452" s="212" t="s">
        <v>28</v>
      </c>
      <c r="N452" s="213" t="s">
        <v>45</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257</v>
      </c>
      <c r="AT452" s="216" t="s">
        <v>151</v>
      </c>
      <c r="AU452" s="216" t="s">
        <v>84</v>
      </c>
      <c r="AY452" s="18" t="s">
        <v>148</v>
      </c>
      <c r="BE452" s="217">
        <f>IF(N452="základní",J452,0)</f>
        <v>0</v>
      </c>
      <c r="BF452" s="217">
        <f>IF(N452="snížená",J452,0)</f>
        <v>0</v>
      </c>
      <c r="BG452" s="217">
        <f>IF(N452="zákl. přenesená",J452,0)</f>
        <v>0</v>
      </c>
      <c r="BH452" s="217">
        <f>IF(N452="sníž. přenesená",J452,0)</f>
        <v>0</v>
      </c>
      <c r="BI452" s="217">
        <f>IF(N452="nulová",J452,0)</f>
        <v>0</v>
      </c>
      <c r="BJ452" s="18" t="s">
        <v>82</v>
      </c>
      <c r="BK452" s="217">
        <f>ROUND(I452*H452,2)</f>
        <v>0</v>
      </c>
      <c r="BL452" s="18" t="s">
        <v>257</v>
      </c>
      <c r="BM452" s="216" t="s">
        <v>620</v>
      </c>
    </row>
    <row r="453" spans="1:51" s="13" customFormat="1" ht="12">
      <c r="A453" s="13"/>
      <c r="B453" s="218"/>
      <c r="C453" s="219"/>
      <c r="D453" s="220" t="s">
        <v>162</v>
      </c>
      <c r="E453" s="221" t="s">
        <v>28</v>
      </c>
      <c r="F453" s="222" t="s">
        <v>621</v>
      </c>
      <c r="G453" s="219"/>
      <c r="H453" s="221" t="s">
        <v>28</v>
      </c>
      <c r="I453" s="223"/>
      <c r="J453" s="219"/>
      <c r="K453" s="219"/>
      <c r="L453" s="224"/>
      <c r="M453" s="225"/>
      <c r="N453" s="226"/>
      <c r="O453" s="226"/>
      <c r="P453" s="226"/>
      <c r="Q453" s="226"/>
      <c r="R453" s="226"/>
      <c r="S453" s="226"/>
      <c r="T453" s="227"/>
      <c r="U453" s="13"/>
      <c r="V453" s="13"/>
      <c r="W453" s="13"/>
      <c r="X453" s="13"/>
      <c r="Y453" s="13"/>
      <c r="Z453" s="13"/>
      <c r="AA453" s="13"/>
      <c r="AB453" s="13"/>
      <c r="AC453" s="13"/>
      <c r="AD453" s="13"/>
      <c r="AE453" s="13"/>
      <c r="AT453" s="228" t="s">
        <v>162</v>
      </c>
      <c r="AU453" s="228" t="s">
        <v>84</v>
      </c>
      <c r="AV453" s="13" t="s">
        <v>82</v>
      </c>
      <c r="AW453" s="13" t="s">
        <v>35</v>
      </c>
      <c r="AX453" s="13" t="s">
        <v>74</v>
      </c>
      <c r="AY453" s="228" t="s">
        <v>148</v>
      </c>
    </row>
    <row r="454" spans="1:51" s="14" customFormat="1" ht="12">
      <c r="A454" s="14"/>
      <c r="B454" s="229"/>
      <c r="C454" s="230"/>
      <c r="D454" s="220" t="s">
        <v>162</v>
      </c>
      <c r="E454" s="231" t="s">
        <v>28</v>
      </c>
      <c r="F454" s="232" t="s">
        <v>549</v>
      </c>
      <c r="G454" s="230"/>
      <c r="H454" s="233">
        <v>2</v>
      </c>
      <c r="I454" s="234"/>
      <c r="J454" s="230"/>
      <c r="K454" s="230"/>
      <c r="L454" s="235"/>
      <c r="M454" s="236"/>
      <c r="N454" s="237"/>
      <c r="O454" s="237"/>
      <c r="P454" s="237"/>
      <c r="Q454" s="237"/>
      <c r="R454" s="237"/>
      <c r="S454" s="237"/>
      <c r="T454" s="238"/>
      <c r="U454" s="14"/>
      <c r="V454" s="14"/>
      <c r="W454" s="14"/>
      <c r="X454" s="14"/>
      <c r="Y454" s="14"/>
      <c r="Z454" s="14"/>
      <c r="AA454" s="14"/>
      <c r="AB454" s="14"/>
      <c r="AC454" s="14"/>
      <c r="AD454" s="14"/>
      <c r="AE454" s="14"/>
      <c r="AT454" s="239" t="s">
        <v>162</v>
      </c>
      <c r="AU454" s="239" t="s">
        <v>84</v>
      </c>
      <c r="AV454" s="14" t="s">
        <v>84</v>
      </c>
      <c r="AW454" s="14" t="s">
        <v>35</v>
      </c>
      <c r="AX454" s="14" t="s">
        <v>82</v>
      </c>
      <c r="AY454" s="239" t="s">
        <v>148</v>
      </c>
    </row>
    <row r="455" spans="1:65" s="2" customFormat="1" ht="21.75" customHeight="1">
      <c r="A455" s="39"/>
      <c r="B455" s="40"/>
      <c r="C455" s="251" t="s">
        <v>622</v>
      </c>
      <c r="D455" s="251" t="s">
        <v>275</v>
      </c>
      <c r="E455" s="252" t="s">
        <v>623</v>
      </c>
      <c r="F455" s="253" t="s">
        <v>624</v>
      </c>
      <c r="G455" s="254" t="s">
        <v>203</v>
      </c>
      <c r="H455" s="255">
        <v>1</v>
      </c>
      <c r="I455" s="256"/>
      <c r="J455" s="257">
        <f>ROUND(I455*H455,2)</f>
        <v>0</v>
      </c>
      <c r="K455" s="253" t="s">
        <v>160</v>
      </c>
      <c r="L455" s="258"/>
      <c r="M455" s="259" t="s">
        <v>28</v>
      </c>
      <c r="N455" s="260" t="s">
        <v>45</v>
      </c>
      <c r="O455" s="85"/>
      <c r="P455" s="214">
        <f>O455*H455</f>
        <v>0</v>
      </c>
      <c r="Q455" s="214">
        <v>0.00185</v>
      </c>
      <c r="R455" s="214">
        <f>Q455*H455</f>
        <v>0.00185</v>
      </c>
      <c r="S455" s="214">
        <v>0</v>
      </c>
      <c r="T455" s="215">
        <f>S455*H455</f>
        <v>0</v>
      </c>
      <c r="U455" s="39"/>
      <c r="V455" s="39"/>
      <c r="W455" s="39"/>
      <c r="X455" s="39"/>
      <c r="Y455" s="39"/>
      <c r="Z455" s="39"/>
      <c r="AA455" s="39"/>
      <c r="AB455" s="39"/>
      <c r="AC455" s="39"/>
      <c r="AD455" s="39"/>
      <c r="AE455" s="39"/>
      <c r="AR455" s="216" t="s">
        <v>360</v>
      </c>
      <c r="AT455" s="216" t="s">
        <v>275</v>
      </c>
      <c r="AU455" s="216" t="s">
        <v>84</v>
      </c>
      <c r="AY455" s="18" t="s">
        <v>148</v>
      </c>
      <c r="BE455" s="217">
        <f>IF(N455="základní",J455,0)</f>
        <v>0</v>
      </c>
      <c r="BF455" s="217">
        <f>IF(N455="snížená",J455,0)</f>
        <v>0</v>
      </c>
      <c r="BG455" s="217">
        <f>IF(N455="zákl. přenesená",J455,0)</f>
        <v>0</v>
      </c>
      <c r="BH455" s="217">
        <f>IF(N455="sníž. přenesená",J455,0)</f>
        <v>0</v>
      </c>
      <c r="BI455" s="217">
        <f>IF(N455="nulová",J455,0)</f>
        <v>0</v>
      </c>
      <c r="BJ455" s="18" t="s">
        <v>82</v>
      </c>
      <c r="BK455" s="217">
        <f>ROUND(I455*H455,2)</f>
        <v>0</v>
      </c>
      <c r="BL455" s="18" t="s">
        <v>257</v>
      </c>
      <c r="BM455" s="216" t="s">
        <v>625</v>
      </c>
    </row>
    <row r="456" spans="1:65" s="2" customFormat="1" ht="21.75" customHeight="1">
      <c r="A456" s="39"/>
      <c r="B456" s="40"/>
      <c r="C456" s="251" t="s">
        <v>626</v>
      </c>
      <c r="D456" s="251" t="s">
        <v>275</v>
      </c>
      <c r="E456" s="252" t="s">
        <v>627</v>
      </c>
      <c r="F456" s="253" t="s">
        <v>628</v>
      </c>
      <c r="G456" s="254" t="s">
        <v>203</v>
      </c>
      <c r="H456" s="255">
        <v>1</v>
      </c>
      <c r="I456" s="256"/>
      <c r="J456" s="257">
        <f>ROUND(I456*H456,2)</f>
        <v>0</v>
      </c>
      <c r="K456" s="253" t="s">
        <v>160</v>
      </c>
      <c r="L456" s="258"/>
      <c r="M456" s="259" t="s">
        <v>28</v>
      </c>
      <c r="N456" s="260" t="s">
        <v>45</v>
      </c>
      <c r="O456" s="85"/>
      <c r="P456" s="214">
        <f>O456*H456</f>
        <v>0</v>
      </c>
      <c r="Q456" s="214">
        <v>0.00139</v>
      </c>
      <c r="R456" s="214">
        <f>Q456*H456</f>
        <v>0.00139</v>
      </c>
      <c r="S456" s="214">
        <v>0</v>
      </c>
      <c r="T456" s="215">
        <f>S456*H456</f>
        <v>0</v>
      </c>
      <c r="U456" s="39"/>
      <c r="V456" s="39"/>
      <c r="W456" s="39"/>
      <c r="X456" s="39"/>
      <c r="Y456" s="39"/>
      <c r="Z456" s="39"/>
      <c r="AA456" s="39"/>
      <c r="AB456" s="39"/>
      <c r="AC456" s="39"/>
      <c r="AD456" s="39"/>
      <c r="AE456" s="39"/>
      <c r="AR456" s="216" t="s">
        <v>360</v>
      </c>
      <c r="AT456" s="216" t="s">
        <v>275</v>
      </c>
      <c r="AU456" s="216" t="s">
        <v>84</v>
      </c>
      <c r="AY456" s="18" t="s">
        <v>148</v>
      </c>
      <c r="BE456" s="217">
        <f>IF(N456="základní",J456,0)</f>
        <v>0</v>
      </c>
      <c r="BF456" s="217">
        <f>IF(N456="snížená",J456,0)</f>
        <v>0</v>
      </c>
      <c r="BG456" s="217">
        <f>IF(N456="zákl. přenesená",J456,0)</f>
        <v>0</v>
      </c>
      <c r="BH456" s="217">
        <f>IF(N456="sníž. přenesená",J456,0)</f>
        <v>0</v>
      </c>
      <c r="BI456" s="217">
        <f>IF(N456="nulová",J456,0)</f>
        <v>0</v>
      </c>
      <c r="BJ456" s="18" t="s">
        <v>82</v>
      </c>
      <c r="BK456" s="217">
        <f>ROUND(I456*H456,2)</f>
        <v>0</v>
      </c>
      <c r="BL456" s="18" t="s">
        <v>257</v>
      </c>
      <c r="BM456" s="216" t="s">
        <v>629</v>
      </c>
    </row>
    <row r="457" spans="1:65" s="2" customFormat="1" ht="66.75" customHeight="1">
      <c r="A457" s="39"/>
      <c r="B457" s="40"/>
      <c r="C457" s="205" t="s">
        <v>630</v>
      </c>
      <c r="D457" s="205" t="s">
        <v>151</v>
      </c>
      <c r="E457" s="206" t="s">
        <v>631</v>
      </c>
      <c r="F457" s="207" t="s">
        <v>632</v>
      </c>
      <c r="G457" s="208" t="s">
        <v>197</v>
      </c>
      <c r="H457" s="209">
        <v>57.2</v>
      </c>
      <c r="I457" s="210"/>
      <c r="J457" s="211">
        <f>ROUND(I457*H457,2)</f>
        <v>0</v>
      </c>
      <c r="K457" s="207" t="s">
        <v>28</v>
      </c>
      <c r="L457" s="45"/>
      <c r="M457" s="212" t="s">
        <v>28</v>
      </c>
      <c r="N457" s="213" t="s">
        <v>45</v>
      </c>
      <c r="O457" s="85"/>
      <c r="P457" s="214">
        <f>O457*H457</f>
        <v>0</v>
      </c>
      <c r="Q457" s="214">
        <v>0</v>
      </c>
      <c r="R457" s="214">
        <f>Q457*H457</f>
        <v>0</v>
      </c>
      <c r="S457" s="214">
        <v>0</v>
      </c>
      <c r="T457" s="215">
        <f>S457*H457</f>
        <v>0</v>
      </c>
      <c r="U457" s="39"/>
      <c r="V457" s="39"/>
      <c r="W457" s="39"/>
      <c r="X457" s="39"/>
      <c r="Y457" s="39"/>
      <c r="Z457" s="39"/>
      <c r="AA457" s="39"/>
      <c r="AB457" s="39"/>
      <c r="AC457" s="39"/>
      <c r="AD457" s="39"/>
      <c r="AE457" s="39"/>
      <c r="AR457" s="216" t="s">
        <v>257</v>
      </c>
      <c r="AT457" s="216" t="s">
        <v>151</v>
      </c>
      <c r="AU457" s="216" t="s">
        <v>84</v>
      </c>
      <c r="AY457" s="18" t="s">
        <v>148</v>
      </c>
      <c r="BE457" s="217">
        <f>IF(N457="základní",J457,0)</f>
        <v>0</v>
      </c>
      <c r="BF457" s="217">
        <f>IF(N457="snížená",J457,0)</f>
        <v>0</v>
      </c>
      <c r="BG457" s="217">
        <f>IF(N457="zákl. přenesená",J457,0)</f>
        <v>0</v>
      </c>
      <c r="BH457" s="217">
        <f>IF(N457="sníž. přenesená",J457,0)</f>
        <v>0</v>
      </c>
      <c r="BI457" s="217">
        <f>IF(N457="nulová",J457,0)</f>
        <v>0</v>
      </c>
      <c r="BJ457" s="18" t="s">
        <v>82</v>
      </c>
      <c r="BK457" s="217">
        <f>ROUND(I457*H457,2)</f>
        <v>0</v>
      </c>
      <c r="BL457" s="18" t="s">
        <v>257</v>
      </c>
      <c r="BM457" s="216" t="s">
        <v>633</v>
      </c>
    </row>
    <row r="458" spans="1:51" s="13" customFormat="1" ht="12">
      <c r="A458" s="13"/>
      <c r="B458" s="218"/>
      <c r="C458" s="219"/>
      <c r="D458" s="220" t="s">
        <v>162</v>
      </c>
      <c r="E458" s="221" t="s">
        <v>28</v>
      </c>
      <c r="F458" s="222" t="s">
        <v>176</v>
      </c>
      <c r="G458" s="219"/>
      <c r="H458" s="221" t="s">
        <v>28</v>
      </c>
      <c r="I458" s="223"/>
      <c r="J458" s="219"/>
      <c r="K458" s="219"/>
      <c r="L458" s="224"/>
      <c r="M458" s="225"/>
      <c r="N458" s="226"/>
      <c r="O458" s="226"/>
      <c r="P458" s="226"/>
      <c r="Q458" s="226"/>
      <c r="R458" s="226"/>
      <c r="S458" s="226"/>
      <c r="T458" s="227"/>
      <c r="U458" s="13"/>
      <c r="V458" s="13"/>
      <c r="W458" s="13"/>
      <c r="X458" s="13"/>
      <c r="Y458" s="13"/>
      <c r="Z458" s="13"/>
      <c r="AA458" s="13"/>
      <c r="AB458" s="13"/>
      <c r="AC458" s="13"/>
      <c r="AD458" s="13"/>
      <c r="AE458" s="13"/>
      <c r="AT458" s="228" t="s">
        <v>162</v>
      </c>
      <c r="AU458" s="228" t="s">
        <v>84</v>
      </c>
      <c r="AV458" s="13" t="s">
        <v>82</v>
      </c>
      <c r="AW458" s="13" t="s">
        <v>35</v>
      </c>
      <c r="AX458" s="13" t="s">
        <v>74</v>
      </c>
      <c r="AY458" s="228" t="s">
        <v>148</v>
      </c>
    </row>
    <row r="459" spans="1:51" s="14" customFormat="1" ht="12">
      <c r="A459" s="14"/>
      <c r="B459" s="229"/>
      <c r="C459" s="230"/>
      <c r="D459" s="220" t="s">
        <v>162</v>
      </c>
      <c r="E459" s="231" t="s">
        <v>28</v>
      </c>
      <c r="F459" s="232" t="s">
        <v>634</v>
      </c>
      <c r="G459" s="230"/>
      <c r="H459" s="233">
        <v>30.2</v>
      </c>
      <c r="I459" s="234"/>
      <c r="J459" s="230"/>
      <c r="K459" s="230"/>
      <c r="L459" s="235"/>
      <c r="M459" s="236"/>
      <c r="N459" s="237"/>
      <c r="O459" s="237"/>
      <c r="P459" s="237"/>
      <c r="Q459" s="237"/>
      <c r="R459" s="237"/>
      <c r="S459" s="237"/>
      <c r="T459" s="238"/>
      <c r="U459" s="14"/>
      <c r="V459" s="14"/>
      <c r="W459" s="14"/>
      <c r="X459" s="14"/>
      <c r="Y459" s="14"/>
      <c r="Z459" s="14"/>
      <c r="AA459" s="14"/>
      <c r="AB459" s="14"/>
      <c r="AC459" s="14"/>
      <c r="AD459" s="14"/>
      <c r="AE459" s="14"/>
      <c r="AT459" s="239" t="s">
        <v>162</v>
      </c>
      <c r="AU459" s="239" t="s">
        <v>84</v>
      </c>
      <c r="AV459" s="14" t="s">
        <v>84</v>
      </c>
      <c r="AW459" s="14" t="s">
        <v>35</v>
      </c>
      <c r="AX459" s="14" t="s">
        <v>74</v>
      </c>
      <c r="AY459" s="239" t="s">
        <v>148</v>
      </c>
    </row>
    <row r="460" spans="1:51" s="13" customFormat="1" ht="12">
      <c r="A460" s="13"/>
      <c r="B460" s="218"/>
      <c r="C460" s="219"/>
      <c r="D460" s="220" t="s">
        <v>162</v>
      </c>
      <c r="E460" s="221" t="s">
        <v>28</v>
      </c>
      <c r="F460" s="222" t="s">
        <v>232</v>
      </c>
      <c r="G460" s="219"/>
      <c r="H460" s="221" t="s">
        <v>28</v>
      </c>
      <c r="I460" s="223"/>
      <c r="J460" s="219"/>
      <c r="K460" s="219"/>
      <c r="L460" s="224"/>
      <c r="M460" s="225"/>
      <c r="N460" s="226"/>
      <c r="O460" s="226"/>
      <c r="P460" s="226"/>
      <c r="Q460" s="226"/>
      <c r="R460" s="226"/>
      <c r="S460" s="226"/>
      <c r="T460" s="227"/>
      <c r="U460" s="13"/>
      <c r="V460" s="13"/>
      <c r="W460" s="13"/>
      <c r="X460" s="13"/>
      <c r="Y460" s="13"/>
      <c r="Z460" s="13"/>
      <c r="AA460" s="13"/>
      <c r="AB460" s="13"/>
      <c r="AC460" s="13"/>
      <c r="AD460" s="13"/>
      <c r="AE460" s="13"/>
      <c r="AT460" s="228" t="s">
        <v>162</v>
      </c>
      <c r="AU460" s="228" t="s">
        <v>84</v>
      </c>
      <c r="AV460" s="13" t="s">
        <v>82</v>
      </c>
      <c r="AW460" s="13" t="s">
        <v>35</v>
      </c>
      <c r="AX460" s="13" t="s">
        <v>74</v>
      </c>
      <c r="AY460" s="228" t="s">
        <v>148</v>
      </c>
    </row>
    <row r="461" spans="1:51" s="14" customFormat="1" ht="12">
      <c r="A461" s="14"/>
      <c r="B461" s="229"/>
      <c r="C461" s="230"/>
      <c r="D461" s="220" t="s">
        <v>162</v>
      </c>
      <c r="E461" s="231" t="s">
        <v>28</v>
      </c>
      <c r="F461" s="232" t="s">
        <v>635</v>
      </c>
      <c r="G461" s="230"/>
      <c r="H461" s="233">
        <v>8.1</v>
      </c>
      <c r="I461" s="234"/>
      <c r="J461" s="230"/>
      <c r="K461" s="230"/>
      <c r="L461" s="235"/>
      <c r="M461" s="236"/>
      <c r="N461" s="237"/>
      <c r="O461" s="237"/>
      <c r="P461" s="237"/>
      <c r="Q461" s="237"/>
      <c r="R461" s="237"/>
      <c r="S461" s="237"/>
      <c r="T461" s="238"/>
      <c r="U461" s="14"/>
      <c r="V461" s="14"/>
      <c r="W461" s="14"/>
      <c r="X461" s="14"/>
      <c r="Y461" s="14"/>
      <c r="Z461" s="14"/>
      <c r="AA461" s="14"/>
      <c r="AB461" s="14"/>
      <c r="AC461" s="14"/>
      <c r="AD461" s="14"/>
      <c r="AE461" s="14"/>
      <c r="AT461" s="239" t="s">
        <v>162</v>
      </c>
      <c r="AU461" s="239" t="s">
        <v>84</v>
      </c>
      <c r="AV461" s="14" t="s">
        <v>84</v>
      </c>
      <c r="AW461" s="14" t="s">
        <v>35</v>
      </c>
      <c r="AX461" s="14" t="s">
        <v>74</v>
      </c>
      <c r="AY461" s="239" t="s">
        <v>148</v>
      </c>
    </row>
    <row r="462" spans="1:51" s="13" customFormat="1" ht="12">
      <c r="A462" s="13"/>
      <c r="B462" s="218"/>
      <c r="C462" s="219"/>
      <c r="D462" s="220" t="s">
        <v>162</v>
      </c>
      <c r="E462" s="221" t="s">
        <v>28</v>
      </c>
      <c r="F462" s="222" t="s">
        <v>236</v>
      </c>
      <c r="G462" s="219"/>
      <c r="H462" s="221" t="s">
        <v>28</v>
      </c>
      <c r="I462" s="223"/>
      <c r="J462" s="219"/>
      <c r="K462" s="219"/>
      <c r="L462" s="224"/>
      <c r="M462" s="225"/>
      <c r="N462" s="226"/>
      <c r="O462" s="226"/>
      <c r="P462" s="226"/>
      <c r="Q462" s="226"/>
      <c r="R462" s="226"/>
      <c r="S462" s="226"/>
      <c r="T462" s="227"/>
      <c r="U462" s="13"/>
      <c r="V462" s="13"/>
      <c r="W462" s="13"/>
      <c r="X462" s="13"/>
      <c r="Y462" s="13"/>
      <c r="Z462" s="13"/>
      <c r="AA462" s="13"/>
      <c r="AB462" s="13"/>
      <c r="AC462" s="13"/>
      <c r="AD462" s="13"/>
      <c r="AE462" s="13"/>
      <c r="AT462" s="228" t="s">
        <v>162</v>
      </c>
      <c r="AU462" s="228" t="s">
        <v>84</v>
      </c>
      <c r="AV462" s="13" t="s">
        <v>82</v>
      </c>
      <c r="AW462" s="13" t="s">
        <v>35</v>
      </c>
      <c r="AX462" s="13" t="s">
        <v>74</v>
      </c>
      <c r="AY462" s="228" t="s">
        <v>148</v>
      </c>
    </row>
    <row r="463" spans="1:51" s="14" customFormat="1" ht="12">
      <c r="A463" s="14"/>
      <c r="B463" s="229"/>
      <c r="C463" s="230"/>
      <c r="D463" s="220" t="s">
        <v>162</v>
      </c>
      <c r="E463" s="231" t="s">
        <v>28</v>
      </c>
      <c r="F463" s="232" t="s">
        <v>635</v>
      </c>
      <c r="G463" s="230"/>
      <c r="H463" s="233">
        <v>8.1</v>
      </c>
      <c r="I463" s="234"/>
      <c r="J463" s="230"/>
      <c r="K463" s="230"/>
      <c r="L463" s="235"/>
      <c r="M463" s="236"/>
      <c r="N463" s="237"/>
      <c r="O463" s="237"/>
      <c r="P463" s="237"/>
      <c r="Q463" s="237"/>
      <c r="R463" s="237"/>
      <c r="S463" s="237"/>
      <c r="T463" s="238"/>
      <c r="U463" s="14"/>
      <c r="V463" s="14"/>
      <c r="W463" s="14"/>
      <c r="X463" s="14"/>
      <c r="Y463" s="14"/>
      <c r="Z463" s="14"/>
      <c r="AA463" s="14"/>
      <c r="AB463" s="14"/>
      <c r="AC463" s="14"/>
      <c r="AD463" s="14"/>
      <c r="AE463" s="14"/>
      <c r="AT463" s="239" t="s">
        <v>162</v>
      </c>
      <c r="AU463" s="239" t="s">
        <v>84</v>
      </c>
      <c r="AV463" s="14" t="s">
        <v>84</v>
      </c>
      <c r="AW463" s="14" t="s">
        <v>35</v>
      </c>
      <c r="AX463" s="14" t="s">
        <v>74</v>
      </c>
      <c r="AY463" s="239" t="s">
        <v>148</v>
      </c>
    </row>
    <row r="464" spans="1:51" s="13" customFormat="1" ht="12">
      <c r="A464" s="13"/>
      <c r="B464" s="218"/>
      <c r="C464" s="219"/>
      <c r="D464" s="220" t="s">
        <v>162</v>
      </c>
      <c r="E464" s="221" t="s">
        <v>28</v>
      </c>
      <c r="F464" s="222" t="s">
        <v>170</v>
      </c>
      <c r="G464" s="219"/>
      <c r="H464" s="221" t="s">
        <v>28</v>
      </c>
      <c r="I464" s="223"/>
      <c r="J464" s="219"/>
      <c r="K464" s="219"/>
      <c r="L464" s="224"/>
      <c r="M464" s="225"/>
      <c r="N464" s="226"/>
      <c r="O464" s="226"/>
      <c r="P464" s="226"/>
      <c r="Q464" s="226"/>
      <c r="R464" s="226"/>
      <c r="S464" s="226"/>
      <c r="T464" s="227"/>
      <c r="U464" s="13"/>
      <c r="V464" s="13"/>
      <c r="W464" s="13"/>
      <c r="X464" s="13"/>
      <c r="Y464" s="13"/>
      <c r="Z464" s="13"/>
      <c r="AA464" s="13"/>
      <c r="AB464" s="13"/>
      <c r="AC464" s="13"/>
      <c r="AD464" s="13"/>
      <c r="AE464" s="13"/>
      <c r="AT464" s="228" t="s">
        <v>162</v>
      </c>
      <c r="AU464" s="228" t="s">
        <v>84</v>
      </c>
      <c r="AV464" s="13" t="s">
        <v>82</v>
      </c>
      <c r="AW464" s="13" t="s">
        <v>35</v>
      </c>
      <c r="AX464" s="13" t="s">
        <v>74</v>
      </c>
      <c r="AY464" s="228" t="s">
        <v>148</v>
      </c>
    </row>
    <row r="465" spans="1:51" s="14" customFormat="1" ht="12">
      <c r="A465" s="14"/>
      <c r="B465" s="229"/>
      <c r="C465" s="230"/>
      <c r="D465" s="220" t="s">
        <v>162</v>
      </c>
      <c r="E465" s="231" t="s">
        <v>28</v>
      </c>
      <c r="F465" s="232" t="s">
        <v>636</v>
      </c>
      <c r="G465" s="230"/>
      <c r="H465" s="233">
        <v>10.8</v>
      </c>
      <c r="I465" s="234"/>
      <c r="J465" s="230"/>
      <c r="K465" s="230"/>
      <c r="L465" s="235"/>
      <c r="M465" s="236"/>
      <c r="N465" s="237"/>
      <c r="O465" s="237"/>
      <c r="P465" s="237"/>
      <c r="Q465" s="237"/>
      <c r="R465" s="237"/>
      <c r="S465" s="237"/>
      <c r="T465" s="238"/>
      <c r="U465" s="14"/>
      <c r="V465" s="14"/>
      <c r="W465" s="14"/>
      <c r="X465" s="14"/>
      <c r="Y465" s="14"/>
      <c r="Z465" s="14"/>
      <c r="AA465" s="14"/>
      <c r="AB465" s="14"/>
      <c r="AC465" s="14"/>
      <c r="AD465" s="14"/>
      <c r="AE465" s="14"/>
      <c r="AT465" s="239" t="s">
        <v>162</v>
      </c>
      <c r="AU465" s="239" t="s">
        <v>84</v>
      </c>
      <c r="AV465" s="14" t="s">
        <v>84</v>
      </c>
      <c r="AW465" s="14" t="s">
        <v>35</v>
      </c>
      <c r="AX465" s="14" t="s">
        <v>74</v>
      </c>
      <c r="AY465" s="239" t="s">
        <v>148</v>
      </c>
    </row>
    <row r="466" spans="1:51" s="15" customFormat="1" ht="12">
      <c r="A466" s="15"/>
      <c r="B466" s="240"/>
      <c r="C466" s="241"/>
      <c r="D466" s="220" t="s">
        <v>162</v>
      </c>
      <c r="E466" s="242" t="s">
        <v>28</v>
      </c>
      <c r="F466" s="243" t="s">
        <v>188</v>
      </c>
      <c r="G466" s="241"/>
      <c r="H466" s="244">
        <v>57.2</v>
      </c>
      <c r="I466" s="245"/>
      <c r="J466" s="241"/>
      <c r="K466" s="241"/>
      <c r="L466" s="246"/>
      <c r="M466" s="247"/>
      <c r="N466" s="248"/>
      <c r="O466" s="248"/>
      <c r="P466" s="248"/>
      <c r="Q466" s="248"/>
      <c r="R466" s="248"/>
      <c r="S466" s="248"/>
      <c r="T466" s="249"/>
      <c r="U466" s="15"/>
      <c r="V466" s="15"/>
      <c r="W466" s="15"/>
      <c r="X466" s="15"/>
      <c r="Y466" s="15"/>
      <c r="Z466" s="15"/>
      <c r="AA466" s="15"/>
      <c r="AB466" s="15"/>
      <c r="AC466" s="15"/>
      <c r="AD466" s="15"/>
      <c r="AE466" s="15"/>
      <c r="AT466" s="250" t="s">
        <v>162</v>
      </c>
      <c r="AU466" s="250" t="s">
        <v>84</v>
      </c>
      <c r="AV466" s="15" t="s">
        <v>155</v>
      </c>
      <c r="AW466" s="15" t="s">
        <v>35</v>
      </c>
      <c r="AX466" s="15" t="s">
        <v>82</v>
      </c>
      <c r="AY466" s="250" t="s">
        <v>148</v>
      </c>
    </row>
    <row r="467" spans="1:65" s="2" customFormat="1" ht="12">
      <c r="A467" s="39"/>
      <c r="B467" s="40"/>
      <c r="C467" s="205" t="s">
        <v>637</v>
      </c>
      <c r="D467" s="205" t="s">
        <v>151</v>
      </c>
      <c r="E467" s="206" t="s">
        <v>638</v>
      </c>
      <c r="F467" s="207" t="s">
        <v>639</v>
      </c>
      <c r="G467" s="208" t="s">
        <v>159</v>
      </c>
      <c r="H467" s="209">
        <v>12.6</v>
      </c>
      <c r="I467" s="210"/>
      <c r="J467" s="211">
        <f>ROUND(I467*H467,2)</f>
        <v>0</v>
      </c>
      <c r="K467" s="207" t="s">
        <v>28</v>
      </c>
      <c r="L467" s="45"/>
      <c r="M467" s="212" t="s">
        <v>28</v>
      </c>
      <c r="N467" s="213" t="s">
        <v>45</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257</v>
      </c>
      <c r="AT467" s="216" t="s">
        <v>151</v>
      </c>
      <c r="AU467" s="216" t="s">
        <v>84</v>
      </c>
      <c r="AY467" s="18" t="s">
        <v>148</v>
      </c>
      <c r="BE467" s="217">
        <f>IF(N467="základní",J467,0)</f>
        <v>0</v>
      </c>
      <c r="BF467" s="217">
        <f>IF(N467="snížená",J467,0)</f>
        <v>0</v>
      </c>
      <c r="BG467" s="217">
        <f>IF(N467="zákl. přenesená",J467,0)</f>
        <v>0</v>
      </c>
      <c r="BH467" s="217">
        <f>IF(N467="sníž. přenesená",J467,0)</f>
        <v>0</v>
      </c>
      <c r="BI467" s="217">
        <f>IF(N467="nulová",J467,0)</f>
        <v>0</v>
      </c>
      <c r="BJ467" s="18" t="s">
        <v>82</v>
      </c>
      <c r="BK467" s="217">
        <f>ROUND(I467*H467,2)</f>
        <v>0</v>
      </c>
      <c r="BL467" s="18" t="s">
        <v>257</v>
      </c>
      <c r="BM467" s="216" t="s">
        <v>640</v>
      </c>
    </row>
    <row r="468" spans="1:51" s="13" customFormat="1" ht="12">
      <c r="A468" s="13"/>
      <c r="B468" s="218"/>
      <c r="C468" s="219"/>
      <c r="D468" s="220" t="s">
        <v>162</v>
      </c>
      <c r="E468" s="221" t="s">
        <v>28</v>
      </c>
      <c r="F468" s="222" t="s">
        <v>176</v>
      </c>
      <c r="G468" s="219"/>
      <c r="H468" s="221" t="s">
        <v>28</v>
      </c>
      <c r="I468" s="223"/>
      <c r="J468" s="219"/>
      <c r="K468" s="219"/>
      <c r="L468" s="224"/>
      <c r="M468" s="225"/>
      <c r="N468" s="226"/>
      <c r="O468" s="226"/>
      <c r="P468" s="226"/>
      <c r="Q468" s="226"/>
      <c r="R468" s="226"/>
      <c r="S468" s="226"/>
      <c r="T468" s="227"/>
      <c r="U468" s="13"/>
      <c r="V468" s="13"/>
      <c r="W468" s="13"/>
      <c r="X468" s="13"/>
      <c r="Y468" s="13"/>
      <c r="Z468" s="13"/>
      <c r="AA468" s="13"/>
      <c r="AB468" s="13"/>
      <c r="AC468" s="13"/>
      <c r="AD468" s="13"/>
      <c r="AE468" s="13"/>
      <c r="AT468" s="228" t="s">
        <v>162</v>
      </c>
      <c r="AU468" s="228" t="s">
        <v>84</v>
      </c>
      <c r="AV468" s="13" t="s">
        <v>82</v>
      </c>
      <c r="AW468" s="13" t="s">
        <v>35</v>
      </c>
      <c r="AX468" s="13" t="s">
        <v>74</v>
      </c>
      <c r="AY468" s="228" t="s">
        <v>148</v>
      </c>
    </row>
    <row r="469" spans="1:51" s="13" customFormat="1" ht="12">
      <c r="A469" s="13"/>
      <c r="B469" s="218"/>
      <c r="C469" s="219"/>
      <c r="D469" s="220" t="s">
        <v>162</v>
      </c>
      <c r="E469" s="221" t="s">
        <v>28</v>
      </c>
      <c r="F469" s="222" t="s">
        <v>641</v>
      </c>
      <c r="G469" s="219"/>
      <c r="H469" s="221" t="s">
        <v>28</v>
      </c>
      <c r="I469" s="223"/>
      <c r="J469" s="219"/>
      <c r="K469" s="219"/>
      <c r="L469" s="224"/>
      <c r="M469" s="225"/>
      <c r="N469" s="226"/>
      <c r="O469" s="226"/>
      <c r="P469" s="226"/>
      <c r="Q469" s="226"/>
      <c r="R469" s="226"/>
      <c r="S469" s="226"/>
      <c r="T469" s="227"/>
      <c r="U469" s="13"/>
      <c r="V469" s="13"/>
      <c r="W469" s="13"/>
      <c r="X469" s="13"/>
      <c r="Y469" s="13"/>
      <c r="Z469" s="13"/>
      <c r="AA469" s="13"/>
      <c r="AB469" s="13"/>
      <c r="AC469" s="13"/>
      <c r="AD469" s="13"/>
      <c r="AE469" s="13"/>
      <c r="AT469" s="228" t="s">
        <v>162</v>
      </c>
      <c r="AU469" s="228" t="s">
        <v>84</v>
      </c>
      <c r="AV469" s="13" t="s">
        <v>82</v>
      </c>
      <c r="AW469" s="13" t="s">
        <v>35</v>
      </c>
      <c r="AX469" s="13" t="s">
        <v>74</v>
      </c>
      <c r="AY469" s="228" t="s">
        <v>148</v>
      </c>
    </row>
    <row r="470" spans="1:51" s="14" customFormat="1" ht="12">
      <c r="A470" s="14"/>
      <c r="B470" s="229"/>
      <c r="C470" s="230"/>
      <c r="D470" s="220" t="s">
        <v>162</v>
      </c>
      <c r="E470" s="231" t="s">
        <v>28</v>
      </c>
      <c r="F470" s="232" t="s">
        <v>642</v>
      </c>
      <c r="G470" s="230"/>
      <c r="H470" s="233">
        <v>12.6</v>
      </c>
      <c r="I470" s="234"/>
      <c r="J470" s="230"/>
      <c r="K470" s="230"/>
      <c r="L470" s="235"/>
      <c r="M470" s="236"/>
      <c r="N470" s="237"/>
      <c r="O470" s="237"/>
      <c r="P470" s="237"/>
      <c r="Q470" s="237"/>
      <c r="R470" s="237"/>
      <c r="S470" s="237"/>
      <c r="T470" s="238"/>
      <c r="U470" s="14"/>
      <c r="V470" s="14"/>
      <c r="W470" s="14"/>
      <c r="X470" s="14"/>
      <c r="Y470" s="14"/>
      <c r="Z470" s="14"/>
      <c r="AA470" s="14"/>
      <c r="AB470" s="14"/>
      <c r="AC470" s="14"/>
      <c r="AD470" s="14"/>
      <c r="AE470" s="14"/>
      <c r="AT470" s="239" t="s">
        <v>162</v>
      </c>
      <c r="AU470" s="239" t="s">
        <v>84</v>
      </c>
      <c r="AV470" s="14" t="s">
        <v>84</v>
      </c>
      <c r="AW470" s="14" t="s">
        <v>35</v>
      </c>
      <c r="AX470" s="14" t="s">
        <v>82</v>
      </c>
      <c r="AY470" s="239" t="s">
        <v>148</v>
      </c>
    </row>
    <row r="471" spans="1:65" s="2" customFormat="1" ht="12">
      <c r="A471" s="39"/>
      <c r="B471" s="40"/>
      <c r="C471" s="205" t="s">
        <v>643</v>
      </c>
      <c r="D471" s="205" t="s">
        <v>151</v>
      </c>
      <c r="E471" s="206" t="s">
        <v>644</v>
      </c>
      <c r="F471" s="207" t="s">
        <v>645</v>
      </c>
      <c r="G471" s="208" t="s">
        <v>393</v>
      </c>
      <c r="H471" s="209">
        <v>0.15</v>
      </c>
      <c r="I471" s="210"/>
      <c r="J471" s="211">
        <f>ROUND(I471*H471,2)</f>
        <v>0</v>
      </c>
      <c r="K471" s="207" t="s">
        <v>160</v>
      </c>
      <c r="L471" s="45"/>
      <c r="M471" s="212" t="s">
        <v>28</v>
      </c>
      <c r="N471" s="213" t="s">
        <v>45</v>
      </c>
      <c r="O471" s="85"/>
      <c r="P471" s="214">
        <f>O471*H471</f>
        <v>0</v>
      </c>
      <c r="Q471" s="214">
        <v>0</v>
      </c>
      <c r="R471" s="214">
        <f>Q471*H471</f>
        <v>0</v>
      </c>
      <c r="S471" s="214">
        <v>0</v>
      </c>
      <c r="T471" s="215">
        <f>S471*H471</f>
        <v>0</v>
      </c>
      <c r="U471" s="39"/>
      <c r="V471" s="39"/>
      <c r="W471" s="39"/>
      <c r="X471" s="39"/>
      <c r="Y471" s="39"/>
      <c r="Z471" s="39"/>
      <c r="AA471" s="39"/>
      <c r="AB471" s="39"/>
      <c r="AC471" s="39"/>
      <c r="AD471" s="39"/>
      <c r="AE471" s="39"/>
      <c r="AR471" s="216" t="s">
        <v>257</v>
      </c>
      <c r="AT471" s="216" t="s">
        <v>151</v>
      </c>
      <c r="AU471" s="216" t="s">
        <v>84</v>
      </c>
      <c r="AY471" s="18" t="s">
        <v>148</v>
      </c>
      <c r="BE471" s="217">
        <f>IF(N471="základní",J471,0)</f>
        <v>0</v>
      </c>
      <c r="BF471" s="217">
        <f>IF(N471="snížená",J471,0)</f>
        <v>0</v>
      </c>
      <c r="BG471" s="217">
        <f>IF(N471="zákl. přenesená",J471,0)</f>
        <v>0</v>
      </c>
      <c r="BH471" s="217">
        <f>IF(N471="sníž. přenesená",J471,0)</f>
        <v>0</v>
      </c>
      <c r="BI471" s="217">
        <f>IF(N471="nulová",J471,0)</f>
        <v>0</v>
      </c>
      <c r="BJ471" s="18" t="s">
        <v>82</v>
      </c>
      <c r="BK471" s="217">
        <f>ROUND(I471*H471,2)</f>
        <v>0</v>
      </c>
      <c r="BL471" s="18" t="s">
        <v>257</v>
      </c>
      <c r="BM471" s="216" t="s">
        <v>646</v>
      </c>
    </row>
    <row r="472" spans="1:63" s="12" customFormat="1" ht="22.8" customHeight="1">
      <c r="A472" s="12"/>
      <c r="B472" s="189"/>
      <c r="C472" s="190"/>
      <c r="D472" s="191" t="s">
        <v>73</v>
      </c>
      <c r="E472" s="203" t="s">
        <v>647</v>
      </c>
      <c r="F472" s="203" t="s">
        <v>648</v>
      </c>
      <c r="G472" s="190"/>
      <c r="H472" s="190"/>
      <c r="I472" s="193"/>
      <c r="J472" s="204">
        <f>BK472</f>
        <v>0</v>
      </c>
      <c r="K472" s="190"/>
      <c r="L472" s="195"/>
      <c r="M472" s="196"/>
      <c r="N472" s="197"/>
      <c r="O472" s="197"/>
      <c r="P472" s="198">
        <f>SUM(P473:P479)</f>
        <v>0</v>
      </c>
      <c r="Q472" s="197"/>
      <c r="R472" s="198">
        <f>SUM(R473:R479)</f>
        <v>0</v>
      </c>
      <c r="S472" s="197"/>
      <c r="T472" s="199">
        <f>SUM(T473:T479)</f>
        <v>0</v>
      </c>
      <c r="U472" s="12"/>
      <c r="V472" s="12"/>
      <c r="W472" s="12"/>
      <c r="X472" s="12"/>
      <c r="Y472" s="12"/>
      <c r="Z472" s="12"/>
      <c r="AA472" s="12"/>
      <c r="AB472" s="12"/>
      <c r="AC472" s="12"/>
      <c r="AD472" s="12"/>
      <c r="AE472" s="12"/>
      <c r="AR472" s="200" t="s">
        <v>84</v>
      </c>
      <c r="AT472" s="201" t="s">
        <v>73</v>
      </c>
      <c r="AU472" s="201" t="s">
        <v>82</v>
      </c>
      <c r="AY472" s="200" t="s">
        <v>148</v>
      </c>
      <c r="BK472" s="202">
        <f>SUM(BK473:BK479)</f>
        <v>0</v>
      </c>
    </row>
    <row r="473" spans="1:65" s="2" customFormat="1" ht="12">
      <c r="A473" s="39"/>
      <c r="B473" s="40"/>
      <c r="C473" s="205" t="s">
        <v>649</v>
      </c>
      <c r="D473" s="205" t="s">
        <v>151</v>
      </c>
      <c r="E473" s="206" t="s">
        <v>650</v>
      </c>
      <c r="F473" s="207" t="s">
        <v>651</v>
      </c>
      <c r="G473" s="208" t="s">
        <v>197</v>
      </c>
      <c r="H473" s="209">
        <v>7.1</v>
      </c>
      <c r="I473" s="210"/>
      <c r="J473" s="211">
        <f>ROUND(I473*H473,2)</f>
        <v>0</v>
      </c>
      <c r="K473" s="207" t="s">
        <v>28</v>
      </c>
      <c r="L473" s="45"/>
      <c r="M473" s="212" t="s">
        <v>28</v>
      </c>
      <c r="N473" s="213" t="s">
        <v>45</v>
      </c>
      <c r="O473" s="85"/>
      <c r="P473" s="214">
        <f>O473*H473</f>
        <v>0</v>
      </c>
      <c r="Q473" s="214">
        <v>0</v>
      </c>
      <c r="R473" s="214">
        <f>Q473*H473</f>
        <v>0</v>
      </c>
      <c r="S473" s="214">
        <v>0</v>
      </c>
      <c r="T473" s="215">
        <f>S473*H473</f>
        <v>0</v>
      </c>
      <c r="U473" s="39"/>
      <c r="V473" s="39"/>
      <c r="W473" s="39"/>
      <c r="X473" s="39"/>
      <c r="Y473" s="39"/>
      <c r="Z473" s="39"/>
      <c r="AA473" s="39"/>
      <c r="AB473" s="39"/>
      <c r="AC473" s="39"/>
      <c r="AD473" s="39"/>
      <c r="AE473" s="39"/>
      <c r="AR473" s="216" t="s">
        <v>257</v>
      </c>
      <c r="AT473" s="216" t="s">
        <v>151</v>
      </c>
      <c r="AU473" s="216" t="s">
        <v>84</v>
      </c>
      <c r="AY473" s="18" t="s">
        <v>148</v>
      </c>
      <c r="BE473" s="217">
        <f>IF(N473="základní",J473,0)</f>
        <v>0</v>
      </c>
      <c r="BF473" s="217">
        <f>IF(N473="snížená",J473,0)</f>
        <v>0</v>
      </c>
      <c r="BG473" s="217">
        <f>IF(N473="zákl. přenesená",J473,0)</f>
        <v>0</v>
      </c>
      <c r="BH473" s="217">
        <f>IF(N473="sníž. přenesená",J473,0)</f>
        <v>0</v>
      </c>
      <c r="BI473" s="217">
        <f>IF(N473="nulová",J473,0)</f>
        <v>0</v>
      </c>
      <c r="BJ473" s="18" t="s">
        <v>82</v>
      </c>
      <c r="BK473" s="217">
        <f>ROUND(I473*H473,2)</f>
        <v>0</v>
      </c>
      <c r="BL473" s="18" t="s">
        <v>257</v>
      </c>
      <c r="BM473" s="216" t="s">
        <v>652</v>
      </c>
    </row>
    <row r="474" spans="1:51" s="13" customFormat="1" ht="12">
      <c r="A474" s="13"/>
      <c r="B474" s="218"/>
      <c r="C474" s="219"/>
      <c r="D474" s="220" t="s">
        <v>162</v>
      </c>
      <c r="E474" s="221" t="s">
        <v>28</v>
      </c>
      <c r="F474" s="222" t="s">
        <v>176</v>
      </c>
      <c r="G474" s="219"/>
      <c r="H474" s="221" t="s">
        <v>28</v>
      </c>
      <c r="I474" s="223"/>
      <c r="J474" s="219"/>
      <c r="K474" s="219"/>
      <c r="L474" s="224"/>
      <c r="M474" s="225"/>
      <c r="N474" s="226"/>
      <c r="O474" s="226"/>
      <c r="P474" s="226"/>
      <c r="Q474" s="226"/>
      <c r="R474" s="226"/>
      <c r="S474" s="226"/>
      <c r="T474" s="227"/>
      <c r="U474" s="13"/>
      <c r="V474" s="13"/>
      <c r="W474" s="13"/>
      <c r="X474" s="13"/>
      <c r="Y474" s="13"/>
      <c r="Z474" s="13"/>
      <c r="AA474" s="13"/>
      <c r="AB474" s="13"/>
      <c r="AC474" s="13"/>
      <c r="AD474" s="13"/>
      <c r="AE474" s="13"/>
      <c r="AT474" s="228" t="s">
        <v>162</v>
      </c>
      <c r="AU474" s="228" t="s">
        <v>84</v>
      </c>
      <c r="AV474" s="13" t="s">
        <v>82</v>
      </c>
      <c r="AW474" s="13" t="s">
        <v>35</v>
      </c>
      <c r="AX474" s="13" t="s">
        <v>74</v>
      </c>
      <c r="AY474" s="228" t="s">
        <v>148</v>
      </c>
    </row>
    <row r="475" spans="1:51" s="14" customFormat="1" ht="12">
      <c r="A475" s="14"/>
      <c r="B475" s="229"/>
      <c r="C475" s="230"/>
      <c r="D475" s="220" t="s">
        <v>162</v>
      </c>
      <c r="E475" s="231" t="s">
        <v>28</v>
      </c>
      <c r="F475" s="232" t="s">
        <v>653</v>
      </c>
      <c r="G475" s="230"/>
      <c r="H475" s="233">
        <v>4.4</v>
      </c>
      <c r="I475" s="234"/>
      <c r="J475" s="230"/>
      <c r="K475" s="230"/>
      <c r="L475" s="235"/>
      <c r="M475" s="236"/>
      <c r="N475" s="237"/>
      <c r="O475" s="237"/>
      <c r="P475" s="237"/>
      <c r="Q475" s="237"/>
      <c r="R475" s="237"/>
      <c r="S475" s="237"/>
      <c r="T475" s="238"/>
      <c r="U475" s="14"/>
      <c r="V475" s="14"/>
      <c r="W475" s="14"/>
      <c r="X475" s="14"/>
      <c r="Y475" s="14"/>
      <c r="Z475" s="14"/>
      <c r="AA475" s="14"/>
      <c r="AB475" s="14"/>
      <c r="AC475" s="14"/>
      <c r="AD475" s="14"/>
      <c r="AE475" s="14"/>
      <c r="AT475" s="239" t="s">
        <v>162</v>
      </c>
      <c r="AU475" s="239" t="s">
        <v>84</v>
      </c>
      <c r="AV475" s="14" t="s">
        <v>84</v>
      </c>
      <c r="AW475" s="14" t="s">
        <v>35</v>
      </c>
      <c r="AX475" s="14" t="s">
        <v>74</v>
      </c>
      <c r="AY475" s="239" t="s">
        <v>148</v>
      </c>
    </row>
    <row r="476" spans="1:51" s="13" customFormat="1" ht="12">
      <c r="A476" s="13"/>
      <c r="B476" s="218"/>
      <c r="C476" s="219"/>
      <c r="D476" s="220" t="s">
        <v>162</v>
      </c>
      <c r="E476" s="221" t="s">
        <v>28</v>
      </c>
      <c r="F476" s="222" t="s">
        <v>654</v>
      </c>
      <c r="G476" s="219"/>
      <c r="H476" s="221" t="s">
        <v>28</v>
      </c>
      <c r="I476" s="223"/>
      <c r="J476" s="219"/>
      <c r="K476" s="219"/>
      <c r="L476" s="224"/>
      <c r="M476" s="225"/>
      <c r="N476" s="226"/>
      <c r="O476" s="226"/>
      <c r="P476" s="226"/>
      <c r="Q476" s="226"/>
      <c r="R476" s="226"/>
      <c r="S476" s="226"/>
      <c r="T476" s="227"/>
      <c r="U476" s="13"/>
      <c r="V476" s="13"/>
      <c r="W476" s="13"/>
      <c r="X476" s="13"/>
      <c r="Y476" s="13"/>
      <c r="Z476" s="13"/>
      <c r="AA476" s="13"/>
      <c r="AB476" s="13"/>
      <c r="AC476" s="13"/>
      <c r="AD476" s="13"/>
      <c r="AE476" s="13"/>
      <c r="AT476" s="228" t="s">
        <v>162</v>
      </c>
      <c r="AU476" s="228" t="s">
        <v>84</v>
      </c>
      <c r="AV476" s="13" t="s">
        <v>82</v>
      </c>
      <c r="AW476" s="13" t="s">
        <v>35</v>
      </c>
      <c r="AX476" s="13" t="s">
        <v>74</v>
      </c>
      <c r="AY476" s="228" t="s">
        <v>148</v>
      </c>
    </row>
    <row r="477" spans="1:51" s="14" customFormat="1" ht="12">
      <c r="A477" s="14"/>
      <c r="B477" s="229"/>
      <c r="C477" s="230"/>
      <c r="D477" s="220" t="s">
        <v>162</v>
      </c>
      <c r="E477" s="231" t="s">
        <v>28</v>
      </c>
      <c r="F477" s="232" t="s">
        <v>655</v>
      </c>
      <c r="G477" s="230"/>
      <c r="H477" s="233">
        <v>2.7</v>
      </c>
      <c r="I477" s="234"/>
      <c r="J477" s="230"/>
      <c r="K477" s="230"/>
      <c r="L477" s="235"/>
      <c r="M477" s="236"/>
      <c r="N477" s="237"/>
      <c r="O477" s="237"/>
      <c r="P477" s="237"/>
      <c r="Q477" s="237"/>
      <c r="R477" s="237"/>
      <c r="S477" s="237"/>
      <c r="T477" s="238"/>
      <c r="U477" s="14"/>
      <c r="V477" s="14"/>
      <c r="W477" s="14"/>
      <c r="X477" s="14"/>
      <c r="Y477" s="14"/>
      <c r="Z477" s="14"/>
      <c r="AA477" s="14"/>
      <c r="AB477" s="14"/>
      <c r="AC477" s="14"/>
      <c r="AD477" s="14"/>
      <c r="AE477" s="14"/>
      <c r="AT477" s="239" t="s">
        <v>162</v>
      </c>
      <c r="AU477" s="239" t="s">
        <v>84</v>
      </c>
      <c r="AV477" s="14" t="s">
        <v>84</v>
      </c>
      <c r="AW477" s="14" t="s">
        <v>35</v>
      </c>
      <c r="AX477" s="14" t="s">
        <v>74</v>
      </c>
      <c r="AY477" s="239" t="s">
        <v>148</v>
      </c>
    </row>
    <row r="478" spans="1:51" s="15" customFormat="1" ht="12">
      <c r="A478" s="15"/>
      <c r="B478" s="240"/>
      <c r="C478" s="241"/>
      <c r="D478" s="220" t="s">
        <v>162</v>
      </c>
      <c r="E478" s="242" t="s">
        <v>28</v>
      </c>
      <c r="F478" s="243" t="s">
        <v>188</v>
      </c>
      <c r="G478" s="241"/>
      <c r="H478" s="244">
        <v>7.1000000000000005</v>
      </c>
      <c r="I478" s="245"/>
      <c r="J478" s="241"/>
      <c r="K478" s="241"/>
      <c r="L478" s="246"/>
      <c r="M478" s="247"/>
      <c r="N478" s="248"/>
      <c r="O478" s="248"/>
      <c r="P478" s="248"/>
      <c r="Q478" s="248"/>
      <c r="R478" s="248"/>
      <c r="S478" s="248"/>
      <c r="T478" s="249"/>
      <c r="U478" s="15"/>
      <c r="V478" s="15"/>
      <c r="W478" s="15"/>
      <c r="X478" s="15"/>
      <c r="Y478" s="15"/>
      <c r="Z478" s="15"/>
      <c r="AA478" s="15"/>
      <c r="AB478" s="15"/>
      <c r="AC478" s="15"/>
      <c r="AD478" s="15"/>
      <c r="AE478" s="15"/>
      <c r="AT478" s="250" t="s">
        <v>162</v>
      </c>
      <c r="AU478" s="250" t="s">
        <v>84</v>
      </c>
      <c r="AV478" s="15" t="s">
        <v>155</v>
      </c>
      <c r="AW478" s="15" t="s">
        <v>35</v>
      </c>
      <c r="AX478" s="15" t="s">
        <v>82</v>
      </c>
      <c r="AY478" s="250" t="s">
        <v>148</v>
      </c>
    </row>
    <row r="479" spans="1:65" s="2" customFormat="1" ht="66.75" customHeight="1">
      <c r="A479" s="39"/>
      <c r="B479" s="40"/>
      <c r="C479" s="205" t="s">
        <v>656</v>
      </c>
      <c r="D479" s="205" t="s">
        <v>151</v>
      </c>
      <c r="E479" s="206" t="s">
        <v>657</v>
      </c>
      <c r="F479" s="207" t="s">
        <v>658</v>
      </c>
      <c r="G479" s="208" t="s">
        <v>203</v>
      </c>
      <c r="H479" s="209">
        <v>1</v>
      </c>
      <c r="I479" s="210"/>
      <c r="J479" s="211">
        <f>ROUND(I479*H479,2)</f>
        <v>0</v>
      </c>
      <c r="K479" s="207" t="s">
        <v>28</v>
      </c>
      <c r="L479" s="45"/>
      <c r="M479" s="212" t="s">
        <v>28</v>
      </c>
      <c r="N479" s="213" t="s">
        <v>45</v>
      </c>
      <c r="O479" s="85"/>
      <c r="P479" s="214">
        <f>O479*H479</f>
        <v>0</v>
      </c>
      <c r="Q479" s="214">
        <v>0</v>
      </c>
      <c r="R479" s="214">
        <f>Q479*H479</f>
        <v>0</v>
      </c>
      <c r="S479" s="214">
        <v>0</v>
      </c>
      <c r="T479" s="215">
        <f>S479*H479</f>
        <v>0</v>
      </c>
      <c r="U479" s="39"/>
      <c r="V479" s="39"/>
      <c r="W479" s="39"/>
      <c r="X479" s="39"/>
      <c r="Y479" s="39"/>
      <c r="Z479" s="39"/>
      <c r="AA479" s="39"/>
      <c r="AB479" s="39"/>
      <c r="AC479" s="39"/>
      <c r="AD479" s="39"/>
      <c r="AE479" s="39"/>
      <c r="AR479" s="216" t="s">
        <v>257</v>
      </c>
      <c r="AT479" s="216" t="s">
        <v>151</v>
      </c>
      <c r="AU479" s="216" t="s">
        <v>84</v>
      </c>
      <c r="AY479" s="18" t="s">
        <v>148</v>
      </c>
      <c r="BE479" s="217">
        <f>IF(N479="základní",J479,0)</f>
        <v>0</v>
      </c>
      <c r="BF479" s="217">
        <f>IF(N479="snížená",J479,0)</f>
        <v>0</v>
      </c>
      <c r="BG479" s="217">
        <f>IF(N479="zákl. přenesená",J479,0)</f>
        <v>0</v>
      </c>
      <c r="BH479" s="217">
        <f>IF(N479="sníž. přenesená",J479,0)</f>
        <v>0</v>
      </c>
      <c r="BI479" s="217">
        <f>IF(N479="nulová",J479,0)</f>
        <v>0</v>
      </c>
      <c r="BJ479" s="18" t="s">
        <v>82</v>
      </c>
      <c r="BK479" s="217">
        <f>ROUND(I479*H479,2)</f>
        <v>0</v>
      </c>
      <c r="BL479" s="18" t="s">
        <v>257</v>
      </c>
      <c r="BM479" s="216" t="s">
        <v>659</v>
      </c>
    </row>
    <row r="480" spans="1:63" s="12" customFormat="1" ht="22.8" customHeight="1">
      <c r="A480" s="12"/>
      <c r="B480" s="189"/>
      <c r="C480" s="190"/>
      <c r="D480" s="191" t="s">
        <v>73</v>
      </c>
      <c r="E480" s="203" t="s">
        <v>660</v>
      </c>
      <c r="F480" s="203" t="s">
        <v>661</v>
      </c>
      <c r="G480" s="190"/>
      <c r="H480" s="190"/>
      <c r="I480" s="193"/>
      <c r="J480" s="204">
        <f>BK480</f>
        <v>0</v>
      </c>
      <c r="K480" s="190"/>
      <c r="L480" s="195"/>
      <c r="M480" s="196"/>
      <c r="N480" s="197"/>
      <c r="O480" s="197"/>
      <c r="P480" s="198">
        <f>P481</f>
        <v>0</v>
      </c>
      <c r="Q480" s="197"/>
      <c r="R480" s="198">
        <f>R481</f>
        <v>0</v>
      </c>
      <c r="S480" s="197"/>
      <c r="T480" s="199">
        <f>T481</f>
        <v>0</v>
      </c>
      <c r="U480" s="12"/>
      <c r="V480" s="12"/>
      <c r="W480" s="12"/>
      <c r="X480" s="12"/>
      <c r="Y480" s="12"/>
      <c r="Z480" s="12"/>
      <c r="AA480" s="12"/>
      <c r="AB480" s="12"/>
      <c r="AC480" s="12"/>
      <c r="AD480" s="12"/>
      <c r="AE480" s="12"/>
      <c r="AR480" s="200" t="s">
        <v>84</v>
      </c>
      <c r="AT480" s="201" t="s">
        <v>73</v>
      </c>
      <c r="AU480" s="201" t="s">
        <v>82</v>
      </c>
      <c r="AY480" s="200" t="s">
        <v>148</v>
      </c>
      <c r="BK480" s="202">
        <f>BK481</f>
        <v>0</v>
      </c>
    </row>
    <row r="481" spans="1:65" s="2" customFormat="1" ht="12">
      <c r="A481" s="39"/>
      <c r="B481" s="40"/>
      <c r="C481" s="205" t="s">
        <v>662</v>
      </c>
      <c r="D481" s="205" t="s">
        <v>151</v>
      </c>
      <c r="E481" s="206" t="s">
        <v>663</v>
      </c>
      <c r="F481" s="207" t="s">
        <v>664</v>
      </c>
      <c r="G481" s="208" t="s">
        <v>203</v>
      </c>
      <c r="H481" s="209">
        <v>1</v>
      </c>
      <c r="I481" s="210"/>
      <c r="J481" s="211">
        <f>ROUND(I481*H481,2)</f>
        <v>0</v>
      </c>
      <c r="K481" s="207" t="s">
        <v>28</v>
      </c>
      <c r="L481" s="45"/>
      <c r="M481" s="212" t="s">
        <v>28</v>
      </c>
      <c r="N481" s="213" t="s">
        <v>45</v>
      </c>
      <c r="O481" s="85"/>
      <c r="P481" s="214">
        <f>O481*H481</f>
        <v>0</v>
      </c>
      <c r="Q481" s="214">
        <v>0</v>
      </c>
      <c r="R481" s="214">
        <f>Q481*H481</f>
        <v>0</v>
      </c>
      <c r="S481" s="214">
        <v>0</v>
      </c>
      <c r="T481" s="215">
        <f>S481*H481</f>
        <v>0</v>
      </c>
      <c r="U481" s="39"/>
      <c r="V481" s="39"/>
      <c r="W481" s="39"/>
      <c r="X481" s="39"/>
      <c r="Y481" s="39"/>
      <c r="Z481" s="39"/>
      <c r="AA481" s="39"/>
      <c r="AB481" s="39"/>
      <c r="AC481" s="39"/>
      <c r="AD481" s="39"/>
      <c r="AE481" s="39"/>
      <c r="AR481" s="216" t="s">
        <v>257</v>
      </c>
      <c r="AT481" s="216" t="s">
        <v>151</v>
      </c>
      <c r="AU481" s="216" t="s">
        <v>84</v>
      </c>
      <c r="AY481" s="18" t="s">
        <v>148</v>
      </c>
      <c r="BE481" s="217">
        <f>IF(N481="základní",J481,0)</f>
        <v>0</v>
      </c>
      <c r="BF481" s="217">
        <f>IF(N481="snížená",J481,0)</f>
        <v>0</v>
      </c>
      <c r="BG481" s="217">
        <f>IF(N481="zákl. přenesená",J481,0)</f>
        <v>0</v>
      </c>
      <c r="BH481" s="217">
        <f>IF(N481="sníž. přenesená",J481,0)</f>
        <v>0</v>
      </c>
      <c r="BI481" s="217">
        <f>IF(N481="nulová",J481,0)</f>
        <v>0</v>
      </c>
      <c r="BJ481" s="18" t="s">
        <v>82</v>
      </c>
      <c r="BK481" s="217">
        <f>ROUND(I481*H481,2)</f>
        <v>0</v>
      </c>
      <c r="BL481" s="18" t="s">
        <v>257</v>
      </c>
      <c r="BM481" s="216" t="s">
        <v>665</v>
      </c>
    </row>
    <row r="482" spans="1:63" s="12" customFormat="1" ht="22.8" customHeight="1">
      <c r="A482" s="12"/>
      <c r="B482" s="189"/>
      <c r="C482" s="190"/>
      <c r="D482" s="191" t="s">
        <v>73</v>
      </c>
      <c r="E482" s="203" t="s">
        <v>666</v>
      </c>
      <c r="F482" s="203" t="s">
        <v>667</v>
      </c>
      <c r="G482" s="190"/>
      <c r="H482" s="190"/>
      <c r="I482" s="193"/>
      <c r="J482" s="204">
        <f>BK482</f>
        <v>0</v>
      </c>
      <c r="K482" s="190"/>
      <c r="L482" s="195"/>
      <c r="M482" s="196"/>
      <c r="N482" s="197"/>
      <c r="O482" s="197"/>
      <c r="P482" s="198">
        <f>SUM(P483:P506)</f>
        <v>0</v>
      </c>
      <c r="Q482" s="197"/>
      <c r="R482" s="198">
        <f>SUM(R483:R506)</f>
        <v>0.723959</v>
      </c>
      <c r="S482" s="197"/>
      <c r="T482" s="199">
        <f>SUM(T483:T506)</f>
        <v>0</v>
      </c>
      <c r="U482" s="12"/>
      <c r="V482" s="12"/>
      <c r="W482" s="12"/>
      <c r="X482" s="12"/>
      <c r="Y482" s="12"/>
      <c r="Z482" s="12"/>
      <c r="AA482" s="12"/>
      <c r="AB482" s="12"/>
      <c r="AC482" s="12"/>
      <c r="AD482" s="12"/>
      <c r="AE482" s="12"/>
      <c r="AR482" s="200" t="s">
        <v>84</v>
      </c>
      <c r="AT482" s="201" t="s">
        <v>73</v>
      </c>
      <c r="AU482" s="201" t="s">
        <v>82</v>
      </c>
      <c r="AY482" s="200" t="s">
        <v>148</v>
      </c>
      <c r="BK482" s="202">
        <f>SUM(BK483:BK506)</f>
        <v>0</v>
      </c>
    </row>
    <row r="483" spans="1:65" s="2" customFormat="1" ht="12">
      <c r="A483" s="39"/>
      <c r="B483" s="40"/>
      <c r="C483" s="205" t="s">
        <v>668</v>
      </c>
      <c r="D483" s="205" t="s">
        <v>151</v>
      </c>
      <c r="E483" s="206" t="s">
        <v>669</v>
      </c>
      <c r="F483" s="207" t="s">
        <v>670</v>
      </c>
      <c r="G483" s="208" t="s">
        <v>159</v>
      </c>
      <c r="H483" s="209">
        <v>163.23</v>
      </c>
      <c r="I483" s="210"/>
      <c r="J483" s="211">
        <f>ROUND(I483*H483,2)</f>
        <v>0</v>
      </c>
      <c r="K483" s="207" t="s">
        <v>28</v>
      </c>
      <c r="L483" s="45"/>
      <c r="M483" s="212" t="s">
        <v>28</v>
      </c>
      <c r="N483" s="213" t="s">
        <v>45</v>
      </c>
      <c r="O483" s="85"/>
      <c r="P483" s="214">
        <f>O483*H483</f>
        <v>0</v>
      </c>
      <c r="Q483" s="214">
        <v>0</v>
      </c>
      <c r="R483" s="214">
        <f>Q483*H483</f>
        <v>0</v>
      </c>
      <c r="S483" s="214">
        <v>0</v>
      </c>
      <c r="T483" s="215">
        <f>S483*H483</f>
        <v>0</v>
      </c>
      <c r="U483" s="39"/>
      <c r="V483" s="39"/>
      <c r="W483" s="39"/>
      <c r="X483" s="39"/>
      <c r="Y483" s="39"/>
      <c r="Z483" s="39"/>
      <c r="AA483" s="39"/>
      <c r="AB483" s="39"/>
      <c r="AC483" s="39"/>
      <c r="AD483" s="39"/>
      <c r="AE483" s="39"/>
      <c r="AR483" s="216" t="s">
        <v>257</v>
      </c>
      <c r="AT483" s="216" t="s">
        <v>151</v>
      </c>
      <c r="AU483" s="216" t="s">
        <v>84</v>
      </c>
      <c r="AY483" s="18" t="s">
        <v>148</v>
      </c>
      <c r="BE483" s="217">
        <f>IF(N483="základní",J483,0)</f>
        <v>0</v>
      </c>
      <c r="BF483" s="217">
        <f>IF(N483="snížená",J483,0)</f>
        <v>0</v>
      </c>
      <c r="BG483" s="217">
        <f>IF(N483="zákl. přenesená",J483,0)</f>
        <v>0</v>
      </c>
      <c r="BH483" s="217">
        <f>IF(N483="sníž. přenesená",J483,0)</f>
        <v>0</v>
      </c>
      <c r="BI483" s="217">
        <f>IF(N483="nulová",J483,0)</f>
        <v>0</v>
      </c>
      <c r="BJ483" s="18" t="s">
        <v>82</v>
      </c>
      <c r="BK483" s="217">
        <f>ROUND(I483*H483,2)</f>
        <v>0</v>
      </c>
      <c r="BL483" s="18" t="s">
        <v>257</v>
      </c>
      <c r="BM483" s="216" t="s">
        <v>671</v>
      </c>
    </row>
    <row r="484" spans="1:51" s="13" customFormat="1" ht="12">
      <c r="A484" s="13"/>
      <c r="B484" s="218"/>
      <c r="C484" s="219"/>
      <c r="D484" s="220" t="s">
        <v>162</v>
      </c>
      <c r="E484" s="221" t="s">
        <v>28</v>
      </c>
      <c r="F484" s="222" t="s">
        <v>176</v>
      </c>
      <c r="G484" s="219"/>
      <c r="H484" s="221" t="s">
        <v>28</v>
      </c>
      <c r="I484" s="223"/>
      <c r="J484" s="219"/>
      <c r="K484" s="219"/>
      <c r="L484" s="224"/>
      <c r="M484" s="225"/>
      <c r="N484" s="226"/>
      <c r="O484" s="226"/>
      <c r="P484" s="226"/>
      <c r="Q484" s="226"/>
      <c r="R484" s="226"/>
      <c r="S484" s="226"/>
      <c r="T484" s="227"/>
      <c r="U484" s="13"/>
      <c r="V484" s="13"/>
      <c r="W484" s="13"/>
      <c r="X484" s="13"/>
      <c r="Y484" s="13"/>
      <c r="Z484" s="13"/>
      <c r="AA484" s="13"/>
      <c r="AB484" s="13"/>
      <c r="AC484" s="13"/>
      <c r="AD484" s="13"/>
      <c r="AE484" s="13"/>
      <c r="AT484" s="228" t="s">
        <v>162</v>
      </c>
      <c r="AU484" s="228" t="s">
        <v>84</v>
      </c>
      <c r="AV484" s="13" t="s">
        <v>82</v>
      </c>
      <c r="AW484" s="13" t="s">
        <v>35</v>
      </c>
      <c r="AX484" s="13" t="s">
        <v>74</v>
      </c>
      <c r="AY484" s="228" t="s">
        <v>148</v>
      </c>
    </row>
    <row r="485" spans="1:51" s="13" customFormat="1" ht="12">
      <c r="A485" s="13"/>
      <c r="B485" s="218"/>
      <c r="C485" s="219"/>
      <c r="D485" s="220" t="s">
        <v>162</v>
      </c>
      <c r="E485" s="221" t="s">
        <v>28</v>
      </c>
      <c r="F485" s="222" t="s">
        <v>672</v>
      </c>
      <c r="G485" s="219"/>
      <c r="H485" s="221" t="s">
        <v>28</v>
      </c>
      <c r="I485" s="223"/>
      <c r="J485" s="219"/>
      <c r="K485" s="219"/>
      <c r="L485" s="224"/>
      <c r="M485" s="225"/>
      <c r="N485" s="226"/>
      <c r="O485" s="226"/>
      <c r="P485" s="226"/>
      <c r="Q485" s="226"/>
      <c r="R485" s="226"/>
      <c r="S485" s="226"/>
      <c r="T485" s="227"/>
      <c r="U485" s="13"/>
      <c r="V485" s="13"/>
      <c r="W485" s="13"/>
      <c r="X485" s="13"/>
      <c r="Y485" s="13"/>
      <c r="Z485" s="13"/>
      <c r="AA485" s="13"/>
      <c r="AB485" s="13"/>
      <c r="AC485" s="13"/>
      <c r="AD485" s="13"/>
      <c r="AE485" s="13"/>
      <c r="AT485" s="228" t="s">
        <v>162</v>
      </c>
      <c r="AU485" s="228" t="s">
        <v>84</v>
      </c>
      <c r="AV485" s="13" t="s">
        <v>82</v>
      </c>
      <c r="AW485" s="13" t="s">
        <v>35</v>
      </c>
      <c r="AX485" s="13" t="s">
        <v>74</v>
      </c>
      <c r="AY485" s="228" t="s">
        <v>148</v>
      </c>
    </row>
    <row r="486" spans="1:51" s="14" customFormat="1" ht="12">
      <c r="A486" s="14"/>
      <c r="B486" s="229"/>
      <c r="C486" s="230"/>
      <c r="D486" s="220" t="s">
        <v>162</v>
      </c>
      <c r="E486" s="231" t="s">
        <v>28</v>
      </c>
      <c r="F486" s="232" t="s">
        <v>673</v>
      </c>
      <c r="G486" s="230"/>
      <c r="H486" s="233">
        <v>163.23</v>
      </c>
      <c r="I486" s="234"/>
      <c r="J486" s="230"/>
      <c r="K486" s="230"/>
      <c r="L486" s="235"/>
      <c r="M486" s="236"/>
      <c r="N486" s="237"/>
      <c r="O486" s="237"/>
      <c r="P486" s="237"/>
      <c r="Q486" s="237"/>
      <c r="R486" s="237"/>
      <c r="S486" s="237"/>
      <c r="T486" s="238"/>
      <c r="U486" s="14"/>
      <c r="V486" s="14"/>
      <c r="W486" s="14"/>
      <c r="X486" s="14"/>
      <c r="Y486" s="14"/>
      <c r="Z486" s="14"/>
      <c r="AA486" s="14"/>
      <c r="AB486" s="14"/>
      <c r="AC486" s="14"/>
      <c r="AD486" s="14"/>
      <c r="AE486" s="14"/>
      <c r="AT486" s="239" t="s">
        <v>162</v>
      </c>
      <c r="AU486" s="239" t="s">
        <v>84</v>
      </c>
      <c r="AV486" s="14" t="s">
        <v>84</v>
      </c>
      <c r="AW486" s="14" t="s">
        <v>35</v>
      </c>
      <c r="AX486" s="14" t="s">
        <v>82</v>
      </c>
      <c r="AY486" s="239" t="s">
        <v>148</v>
      </c>
    </row>
    <row r="487" spans="1:65" s="2" customFormat="1" ht="12">
      <c r="A487" s="39"/>
      <c r="B487" s="40"/>
      <c r="C487" s="205" t="s">
        <v>674</v>
      </c>
      <c r="D487" s="205" t="s">
        <v>151</v>
      </c>
      <c r="E487" s="206" t="s">
        <v>675</v>
      </c>
      <c r="F487" s="207" t="s">
        <v>676</v>
      </c>
      <c r="G487" s="208" t="s">
        <v>197</v>
      </c>
      <c r="H487" s="209">
        <v>111.8</v>
      </c>
      <c r="I487" s="210"/>
      <c r="J487" s="211">
        <f>ROUND(I487*H487,2)</f>
        <v>0</v>
      </c>
      <c r="K487" s="207" t="s">
        <v>160</v>
      </c>
      <c r="L487" s="45"/>
      <c r="M487" s="212" t="s">
        <v>28</v>
      </c>
      <c r="N487" s="213" t="s">
        <v>45</v>
      </c>
      <c r="O487" s="85"/>
      <c r="P487" s="214">
        <f>O487*H487</f>
        <v>0</v>
      </c>
      <c r="Q487" s="214">
        <v>0.00058</v>
      </c>
      <c r="R487" s="214">
        <f>Q487*H487</f>
        <v>0.064844</v>
      </c>
      <c r="S487" s="214">
        <v>0</v>
      </c>
      <c r="T487" s="215">
        <f>S487*H487</f>
        <v>0</v>
      </c>
      <c r="U487" s="39"/>
      <c r="V487" s="39"/>
      <c r="W487" s="39"/>
      <c r="X487" s="39"/>
      <c r="Y487" s="39"/>
      <c r="Z487" s="39"/>
      <c r="AA487" s="39"/>
      <c r="AB487" s="39"/>
      <c r="AC487" s="39"/>
      <c r="AD487" s="39"/>
      <c r="AE487" s="39"/>
      <c r="AR487" s="216" t="s">
        <v>257</v>
      </c>
      <c r="AT487" s="216" t="s">
        <v>151</v>
      </c>
      <c r="AU487" s="216" t="s">
        <v>84</v>
      </c>
      <c r="AY487" s="18" t="s">
        <v>148</v>
      </c>
      <c r="BE487" s="217">
        <f>IF(N487="základní",J487,0)</f>
        <v>0</v>
      </c>
      <c r="BF487" s="217">
        <f>IF(N487="snížená",J487,0)</f>
        <v>0</v>
      </c>
      <c r="BG487" s="217">
        <f>IF(N487="zákl. přenesená",J487,0)</f>
        <v>0</v>
      </c>
      <c r="BH487" s="217">
        <f>IF(N487="sníž. přenesená",J487,0)</f>
        <v>0</v>
      </c>
      <c r="BI487" s="217">
        <f>IF(N487="nulová",J487,0)</f>
        <v>0</v>
      </c>
      <c r="BJ487" s="18" t="s">
        <v>82</v>
      </c>
      <c r="BK487" s="217">
        <f>ROUND(I487*H487,2)</f>
        <v>0</v>
      </c>
      <c r="BL487" s="18" t="s">
        <v>257</v>
      </c>
      <c r="BM487" s="216" t="s">
        <v>677</v>
      </c>
    </row>
    <row r="488" spans="1:51" s="13" customFormat="1" ht="12">
      <c r="A488" s="13"/>
      <c r="B488" s="218"/>
      <c r="C488" s="219"/>
      <c r="D488" s="220" t="s">
        <v>162</v>
      </c>
      <c r="E488" s="221" t="s">
        <v>28</v>
      </c>
      <c r="F488" s="222" t="s">
        <v>176</v>
      </c>
      <c r="G488" s="219"/>
      <c r="H488" s="221" t="s">
        <v>28</v>
      </c>
      <c r="I488" s="223"/>
      <c r="J488" s="219"/>
      <c r="K488" s="219"/>
      <c r="L488" s="224"/>
      <c r="M488" s="225"/>
      <c r="N488" s="226"/>
      <c r="O488" s="226"/>
      <c r="P488" s="226"/>
      <c r="Q488" s="226"/>
      <c r="R488" s="226"/>
      <c r="S488" s="226"/>
      <c r="T488" s="227"/>
      <c r="U488" s="13"/>
      <c r="V488" s="13"/>
      <c r="W488" s="13"/>
      <c r="X488" s="13"/>
      <c r="Y488" s="13"/>
      <c r="Z488" s="13"/>
      <c r="AA488" s="13"/>
      <c r="AB488" s="13"/>
      <c r="AC488" s="13"/>
      <c r="AD488" s="13"/>
      <c r="AE488" s="13"/>
      <c r="AT488" s="228" t="s">
        <v>162</v>
      </c>
      <c r="AU488" s="228" t="s">
        <v>84</v>
      </c>
      <c r="AV488" s="13" t="s">
        <v>82</v>
      </c>
      <c r="AW488" s="13" t="s">
        <v>35</v>
      </c>
      <c r="AX488" s="13" t="s">
        <v>74</v>
      </c>
      <c r="AY488" s="228" t="s">
        <v>148</v>
      </c>
    </row>
    <row r="489" spans="1:51" s="13" customFormat="1" ht="12">
      <c r="A489" s="13"/>
      <c r="B489" s="218"/>
      <c r="C489" s="219"/>
      <c r="D489" s="220" t="s">
        <v>162</v>
      </c>
      <c r="E489" s="221" t="s">
        <v>28</v>
      </c>
      <c r="F489" s="222" t="s">
        <v>672</v>
      </c>
      <c r="G489" s="219"/>
      <c r="H489" s="221" t="s">
        <v>28</v>
      </c>
      <c r="I489" s="223"/>
      <c r="J489" s="219"/>
      <c r="K489" s="219"/>
      <c r="L489" s="224"/>
      <c r="M489" s="225"/>
      <c r="N489" s="226"/>
      <c r="O489" s="226"/>
      <c r="P489" s="226"/>
      <c r="Q489" s="226"/>
      <c r="R489" s="226"/>
      <c r="S489" s="226"/>
      <c r="T489" s="227"/>
      <c r="U489" s="13"/>
      <c r="V489" s="13"/>
      <c r="W489" s="13"/>
      <c r="X489" s="13"/>
      <c r="Y489" s="13"/>
      <c r="Z489" s="13"/>
      <c r="AA489" s="13"/>
      <c r="AB489" s="13"/>
      <c r="AC489" s="13"/>
      <c r="AD489" s="13"/>
      <c r="AE489" s="13"/>
      <c r="AT489" s="228" t="s">
        <v>162</v>
      </c>
      <c r="AU489" s="228" t="s">
        <v>84</v>
      </c>
      <c r="AV489" s="13" t="s">
        <v>82</v>
      </c>
      <c r="AW489" s="13" t="s">
        <v>35</v>
      </c>
      <c r="AX489" s="13" t="s">
        <v>74</v>
      </c>
      <c r="AY489" s="228" t="s">
        <v>148</v>
      </c>
    </row>
    <row r="490" spans="1:51" s="14" customFormat="1" ht="12">
      <c r="A490" s="14"/>
      <c r="B490" s="229"/>
      <c r="C490" s="230"/>
      <c r="D490" s="220" t="s">
        <v>162</v>
      </c>
      <c r="E490" s="231" t="s">
        <v>28</v>
      </c>
      <c r="F490" s="232" t="s">
        <v>678</v>
      </c>
      <c r="G490" s="230"/>
      <c r="H490" s="233">
        <v>90.1</v>
      </c>
      <c r="I490" s="234"/>
      <c r="J490" s="230"/>
      <c r="K490" s="230"/>
      <c r="L490" s="235"/>
      <c r="M490" s="236"/>
      <c r="N490" s="237"/>
      <c r="O490" s="237"/>
      <c r="P490" s="237"/>
      <c r="Q490" s="237"/>
      <c r="R490" s="237"/>
      <c r="S490" s="237"/>
      <c r="T490" s="238"/>
      <c r="U490" s="14"/>
      <c r="V490" s="14"/>
      <c r="W490" s="14"/>
      <c r="X490" s="14"/>
      <c r="Y490" s="14"/>
      <c r="Z490" s="14"/>
      <c r="AA490" s="14"/>
      <c r="AB490" s="14"/>
      <c r="AC490" s="14"/>
      <c r="AD490" s="14"/>
      <c r="AE490" s="14"/>
      <c r="AT490" s="239" t="s">
        <v>162</v>
      </c>
      <c r="AU490" s="239" t="s">
        <v>84</v>
      </c>
      <c r="AV490" s="14" t="s">
        <v>84</v>
      </c>
      <c r="AW490" s="14" t="s">
        <v>35</v>
      </c>
      <c r="AX490" s="14" t="s">
        <v>74</v>
      </c>
      <c r="AY490" s="239" t="s">
        <v>148</v>
      </c>
    </row>
    <row r="491" spans="1:51" s="13" customFormat="1" ht="12">
      <c r="A491" s="13"/>
      <c r="B491" s="218"/>
      <c r="C491" s="219"/>
      <c r="D491" s="220" t="s">
        <v>162</v>
      </c>
      <c r="E491" s="221" t="s">
        <v>28</v>
      </c>
      <c r="F491" s="222" t="s">
        <v>679</v>
      </c>
      <c r="G491" s="219"/>
      <c r="H491" s="221" t="s">
        <v>28</v>
      </c>
      <c r="I491" s="223"/>
      <c r="J491" s="219"/>
      <c r="K491" s="219"/>
      <c r="L491" s="224"/>
      <c r="M491" s="225"/>
      <c r="N491" s="226"/>
      <c r="O491" s="226"/>
      <c r="P491" s="226"/>
      <c r="Q491" s="226"/>
      <c r="R491" s="226"/>
      <c r="S491" s="226"/>
      <c r="T491" s="227"/>
      <c r="U491" s="13"/>
      <c r="V491" s="13"/>
      <c r="W491" s="13"/>
      <c r="X491" s="13"/>
      <c r="Y491" s="13"/>
      <c r="Z491" s="13"/>
      <c r="AA491" s="13"/>
      <c r="AB491" s="13"/>
      <c r="AC491" s="13"/>
      <c r="AD491" s="13"/>
      <c r="AE491" s="13"/>
      <c r="AT491" s="228" t="s">
        <v>162</v>
      </c>
      <c r="AU491" s="228" t="s">
        <v>84</v>
      </c>
      <c r="AV491" s="13" t="s">
        <v>82</v>
      </c>
      <c r="AW491" s="13" t="s">
        <v>35</v>
      </c>
      <c r="AX491" s="13" t="s">
        <v>74</v>
      </c>
      <c r="AY491" s="228" t="s">
        <v>148</v>
      </c>
    </row>
    <row r="492" spans="1:51" s="14" customFormat="1" ht="12">
      <c r="A492" s="14"/>
      <c r="B492" s="229"/>
      <c r="C492" s="230"/>
      <c r="D492" s="220" t="s">
        <v>162</v>
      </c>
      <c r="E492" s="231" t="s">
        <v>28</v>
      </c>
      <c r="F492" s="232" t="s">
        <v>680</v>
      </c>
      <c r="G492" s="230"/>
      <c r="H492" s="233">
        <v>21.7</v>
      </c>
      <c r="I492" s="234"/>
      <c r="J492" s="230"/>
      <c r="K492" s="230"/>
      <c r="L492" s="235"/>
      <c r="M492" s="236"/>
      <c r="N492" s="237"/>
      <c r="O492" s="237"/>
      <c r="P492" s="237"/>
      <c r="Q492" s="237"/>
      <c r="R492" s="237"/>
      <c r="S492" s="237"/>
      <c r="T492" s="238"/>
      <c r="U492" s="14"/>
      <c r="V492" s="14"/>
      <c r="W492" s="14"/>
      <c r="X492" s="14"/>
      <c r="Y492" s="14"/>
      <c r="Z492" s="14"/>
      <c r="AA492" s="14"/>
      <c r="AB492" s="14"/>
      <c r="AC492" s="14"/>
      <c r="AD492" s="14"/>
      <c r="AE492" s="14"/>
      <c r="AT492" s="239" t="s">
        <v>162</v>
      </c>
      <c r="AU492" s="239" t="s">
        <v>84</v>
      </c>
      <c r="AV492" s="14" t="s">
        <v>84</v>
      </c>
      <c r="AW492" s="14" t="s">
        <v>35</v>
      </c>
      <c r="AX492" s="14" t="s">
        <v>74</v>
      </c>
      <c r="AY492" s="239" t="s">
        <v>148</v>
      </c>
    </row>
    <row r="493" spans="1:51" s="15" customFormat="1" ht="12">
      <c r="A493" s="15"/>
      <c r="B493" s="240"/>
      <c r="C493" s="241"/>
      <c r="D493" s="220" t="s">
        <v>162</v>
      </c>
      <c r="E493" s="242" t="s">
        <v>28</v>
      </c>
      <c r="F493" s="243" t="s">
        <v>188</v>
      </c>
      <c r="G493" s="241"/>
      <c r="H493" s="244">
        <v>111.8</v>
      </c>
      <c r="I493" s="245"/>
      <c r="J493" s="241"/>
      <c r="K493" s="241"/>
      <c r="L493" s="246"/>
      <c r="M493" s="247"/>
      <c r="N493" s="248"/>
      <c r="O493" s="248"/>
      <c r="P493" s="248"/>
      <c r="Q493" s="248"/>
      <c r="R493" s="248"/>
      <c r="S493" s="248"/>
      <c r="T493" s="249"/>
      <c r="U493" s="15"/>
      <c r="V493" s="15"/>
      <c r="W493" s="15"/>
      <c r="X493" s="15"/>
      <c r="Y493" s="15"/>
      <c r="Z493" s="15"/>
      <c r="AA493" s="15"/>
      <c r="AB493" s="15"/>
      <c r="AC493" s="15"/>
      <c r="AD493" s="15"/>
      <c r="AE493" s="15"/>
      <c r="AT493" s="250" t="s">
        <v>162</v>
      </c>
      <c r="AU493" s="250" t="s">
        <v>84</v>
      </c>
      <c r="AV493" s="15" t="s">
        <v>155</v>
      </c>
      <c r="AW493" s="15" t="s">
        <v>35</v>
      </c>
      <c r="AX493" s="15" t="s">
        <v>82</v>
      </c>
      <c r="AY493" s="250" t="s">
        <v>148</v>
      </c>
    </row>
    <row r="494" spans="1:65" s="2" customFormat="1" ht="33" customHeight="1">
      <c r="A494" s="39"/>
      <c r="B494" s="40"/>
      <c r="C494" s="205" t="s">
        <v>681</v>
      </c>
      <c r="D494" s="205" t="s">
        <v>151</v>
      </c>
      <c r="E494" s="206" t="s">
        <v>682</v>
      </c>
      <c r="F494" s="207" t="s">
        <v>683</v>
      </c>
      <c r="G494" s="208" t="s">
        <v>159</v>
      </c>
      <c r="H494" s="209">
        <v>16.9</v>
      </c>
      <c r="I494" s="210"/>
      <c r="J494" s="211">
        <f>ROUND(I494*H494,2)</f>
        <v>0</v>
      </c>
      <c r="K494" s="207" t="s">
        <v>160</v>
      </c>
      <c r="L494" s="45"/>
      <c r="M494" s="212" t="s">
        <v>28</v>
      </c>
      <c r="N494" s="213" t="s">
        <v>45</v>
      </c>
      <c r="O494" s="85"/>
      <c r="P494" s="214">
        <f>O494*H494</f>
        <v>0</v>
      </c>
      <c r="Q494" s="214">
        <v>0.0095</v>
      </c>
      <c r="R494" s="214">
        <f>Q494*H494</f>
        <v>0.16054999999999997</v>
      </c>
      <c r="S494" s="214">
        <v>0</v>
      </c>
      <c r="T494" s="215">
        <f>S494*H494</f>
        <v>0</v>
      </c>
      <c r="U494" s="39"/>
      <c r="V494" s="39"/>
      <c r="W494" s="39"/>
      <c r="X494" s="39"/>
      <c r="Y494" s="39"/>
      <c r="Z494" s="39"/>
      <c r="AA494" s="39"/>
      <c r="AB494" s="39"/>
      <c r="AC494" s="39"/>
      <c r="AD494" s="39"/>
      <c r="AE494" s="39"/>
      <c r="AR494" s="216" t="s">
        <v>257</v>
      </c>
      <c r="AT494" s="216" t="s">
        <v>151</v>
      </c>
      <c r="AU494" s="216" t="s">
        <v>84</v>
      </c>
      <c r="AY494" s="18" t="s">
        <v>148</v>
      </c>
      <c r="BE494" s="217">
        <f>IF(N494="základní",J494,0)</f>
        <v>0</v>
      </c>
      <c r="BF494" s="217">
        <f>IF(N494="snížená",J494,0)</f>
        <v>0</v>
      </c>
      <c r="BG494" s="217">
        <f>IF(N494="zákl. přenesená",J494,0)</f>
        <v>0</v>
      </c>
      <c r="BH494" s="217">
        <f>IF(N494="sníž. přenesená",J494,0)</f>
        <v>0</v>
      </c>
      <c r="BI494" s="217">
        <f>IF(N494="nulová",J494,0)</f>
        <v>0</v>
      </c>
      <c r="BJ494" s="18" t="s">
        <v>82</v>
      </c>
      <c r="BK494" s="217">
        <f>ROUND(I494*H494,2)</f>
        <v>0</v>
      </c>
      <c r="BL494" s="18" t="s">
        <v>257</v>
      </c>
      <c r="BM494" s="216" t="s">
        <v>684</v>
      </c>
    </row>
    <row r="495" spans="1:51" s="13" customFormat="1" ht="12">
      <c r="A495" s="13"/>
      <c r="B495" s="218"/>
      <c r="C495" s="219"/>
      <c r="D495" s="220" t="s">
        <v>162</v>
      </c>
      <c r="E495" s="221" t="s">
        <v>28</v>
      </c>
      <c r="F495" s="222" t="s">
        <v>176</v>
      </c>
      <c r="G495" s="219"/>
      <c r="H495" s="221" t="s">
        <v>28</v>
      </c>
      <c r="I495" s="223"/>
      <c r="J495" s="219"/>
      <c r="K495" s="219"/>
      <c r="L495" s="224"/>
      <c r="M495" s="225"/>
      <c r="N495" s="226"/>
      <c r="O495" s="226"/>
      <c r="P495" s="226"/>
      <c r="Q495" s="226"/>
      <c r="R495" s="226"/>
      <c r="S495" s="226"/>
      <c r="T495" s="227"/>
      <c r="U495" s="13"/>
      <c r="V495" s="13"/>
      <c r="W495" s="13"/>
      <c r="X495" s="13"/>
      <c r="Y495" s="13"/>
      <c r="Z495" s="13"/>
      <c r="AA495" s="13"/>
      <c r="AB495" s="13"/>
      <c r="AC495" s="13"/>
      <c r="AD495" s="13"/>
      <c r="AE495" s="13"/>
      <c r="AT495" s="228" t="s">
        <v>162</v>
      </c>
      <c r="AU495" s="228" t="s">
        <v>84</v>
      </c>
      <c r="AV495" s="13" t="s">
        <v>82</v>
      </c>
      <c r="AW495" s="13" t="s">
        <v>35</v>
      </c>
      <c r="AX495" s="13" t="s">
        <v>74</v>
      </c>
      <c r="AY495" s="228" t="s">
        <v>148</v>
      </c>
    </row>
    <row r="496" spans="1:51" s="13" customFormat="1" ht="12">
      <c r="A496" s="13"/>
      <c r="B496" s="218"/>
      <c r="C496" s="219"/>
      <c r="D496" s="220" t="s">
        <v>162</v>
      </c>
      <c r="E496" s="221" t="s">
        <v>28</v>
      </c>
      <c r="F496" s="222" t="s">
        <v>685</v>
      </c>
      <c r="G496" s="219"/>
      <c r="H496" s="221" t="s">
        <v>28</v>
      </c>
      <c r="I496" s="223"/>
      <c r="J496" s="219"/>
      <c r="K496" s="219"/>
      <c r="L496" s="224"/>
      <c r="M496" s="225"/>
      <c r="N496" s="226"/>
      <c r="O496" s="226"/>
      <c r="P496" s="226"/>
      <c r="Q496" s="226"/>
      <c r="R496" s="226"/>
      <c r="S496" s="226"/>
      <c r="T496" s="227"/>
      <c r="U496" s="13"/>
      <c r="V496" s="13"/>
      <c r="W496" s="13"/>
      <c r="X496" s="13"/>
      <c r="Y496" s="13"/>
      <c r="Z496" s="13"/>
      <c r="AA496" s="13"/>
      <c r="AB496" s="13"/>
      <c r="AC496" s="13"/>
      <c r="AD496" s="13"/>
      <c r="AE496" s="13"/>
      <c r="AT496" s="228" t="s">
        <v>162</v>
      </c>
      <c r="AU496" s="228" t="s">
        <v>84</v>
      </c>
      <c r="AV496" s="13" t="s">
        <v>82</v>
      </c>
      <c r="AW496" s="13" t="s">
        <v>35</v>
      </c>
      <c r="AX496" s="13" t="s">
        <v>74</v>
      </c>
      <c r="AY496" s="228" t="s">
        <v>148</v>
      </c>
    </row>
    <row r="497" spans="1:51" s="14" customFormat="1" ht="12">
      <c r="A497" s="14"/>
      <c r="B497" s="229"/>
      <c r="C497" s="230"/>
      <c r="D497" s="220" t="s">
        <v>162</v>
      </c>
      <c r="E497" s="231" t="s">
        <v>28</v>
      </c>
      <c r="F497" s="232" t="s">
        <v>686</v>
      </c>
      <c r="G497" s="230"/>
      <c r="H497" s="233">
        <v>16.9</v>
      </c>
      <c r="I497" s="234"/>
      <c r="J497" s="230"/>
      <c r="K497" s="230"/>
      <c r="L497" s="235"/>
      <c r="M497" s="236"/>
      <c r="N497" s="237"/>
      <c r="O497" s="237"/>
      <c r="P497" s="237"/>
      <c r="Q497" s="237"/>
      <c r="R497" s="237"/>
      <c r="S497" s="237"/>
      <c r="T497" s="238"/>
      <c r="U497" s="14"/>
      <c r="V497" s="14"/>
      <c r="W497" s="14"/>
      <c r="X497" s="14"/>
      <c r="Y497" s="14"/>
      <c r="Z497" s="14"/>
      <c r="AA497" s="14"/>
      <c r="AB497" s="14"/>
      <c r="AC497" s="14"/>
      <c r="AD497" s="14"/>
      <c r="AE497" s="14"/>
      <c r="AT497" s="239" t="s">
        <v>162</v>
      </c>
      <c r="AU497" s="239" t="s">
        <v>84</v>
      </c>
      <c r="AV497" s="14" t="s">
        <v>84</v>
      </c>
      <c r="AW497" s="14" t="s">
        <v>35</v>
      </c>
      <c r="AX497" s="14" t="s">
        <v>82</v>
      </c>
      <c r="AY497" s="239" t="s">
        <v>148</v>
      </c>
    </row>
    <row r="498" spans="1:65" s="2" customFormat="1" ht="21.75" customHeight="1">
      <c r="A498" s="39"/>
      <c r="B498" s="40"/>
      <c r="C498" s="251" t="s">
        <v>687</v>
      </c>
      <c r="D498" s="251" t="s">
        <v>275</v>
      </c>
      <c r="E498" s="252" t="s">
        <v>688</v>
      </c>
      <c r="F498" s="253" t="s">
        <v>689</v>
      </c>
      <c r="G498" s="254" t="s">
        <v>159</v>
      </c>
      <c r="H498" s="255">
        <v>28.445</v>
      </c>
      <c r="I498" s="256"/>
      <c r="J498" s="257">
        <f>ROUND(I498*H498,2)</f>
        <v>0</v>
      </c>
      <c r="K498" s="253" t="s">
        <v>28</v>
      </c>
      <c r="L498" s="258"/>
      <c r="M498" s="259" t="s">
        <v>28</v>
      </c>
      <c r="N498" s="260" t="s">
        <v>45</v>
      </c>
      <c r="O498" s="85"/>
      <c r="P498" s="214">
        <f>O498*H498</f>
        <v>0</v>
      </c>
      <c r="Q498" s="214">
        <v>0.017</v>
      </c>
      <c r="R498" s="214">
        <f>Q498*H498</f>
        <v>0.483565</v>
      </c>
      <c r="S498" s="214">
        <v>0</v>
      </c>
      <c r="T498" s="215">
        <f>S498*H498</f>
        <v>0</v>
      </c>
      <c r="U498" s="39"/>
      <c r="V498" s="39"/>
      <c r="W498" s="39"/>
      <c r="X498" s="39"/>
      <c r="Y498" s="39"/>
      <c r="Z498" s="39"/>
      <c r="AA498" s="39"/>
      <c r="AB498" s="39"/>
      <c r="AC498" s="39"/>
      <c r="AD498" s="39"/>
      <c r="AE498" s="39"/>
      <c r="AR498" s="216" t="s">
        <v>360</v>
      </c>
      <c r="AT498" s="216" t="s">
        <v>275</v>
      </c>
      <c r="AU498" s="216" t="s">
        <v>84</v>
      </c>
      <c r="AY498" s="18" t="s">
        <v>148</v>
      </c>
      <c r="BE498" s="217">
        <f>IF(N498="základní",J498,0)</f>
        <v>0</v>
      </c>
      <c r="BF498" s="217">
        <f>IF(N498="snížená",J498,0)</f>
        <v>0</v>
      </c>
      <c r="BG498" s="217">
        <f>IF(N498="zákl. přenesená",J498,0)</f>
        <v>0</v>
      </c>
      <c r="BH498" s="217">
        <f>IF(N498="sníž. přenesená",J498,0)</f>
        <v>0</v>
      </c>
      <c r="BI498" s="217">
        <f>IF(N498="nulová",J498,0)</f>
        <v>0</v>
      </c>
      <c r="BJ498" s="18" t="s">
        <v>82</v>
      </c>
      <c r="BK498" s="217">
        <f>ROUND(I498*H498,2)</f>
        <v>0</v>
      </c>
      <c r="BL498" s="18" t="s">
        <v>257</v>
      </c>
      <c r="BM498" s="216" t="s">
        <v>690</v>
      </c>
    </row>
    <row r="499" spans="1:51" s="14" customFormat="1" ht="12">
      <c r="A499" s="14"/>
      <c r="B499" s="229"/>
      <c r="C499" s="230"/>
      <c r="D499" s="220" t="s">
        <v>162</v>
      </c>
      <c r="E499" s="231" t="s">
        <v>28</v>
      </c>
      <c r="F499" s="232" t="s">
        <v>691</v>
      </c>
      <c r="G499" s="230"/>
      <c r="H499" s="233">
        <v>17.745</v>
      </c>
      <c r="I499" s="234"/>
      <c r="J499" s="230"/>
      <c r="K499" s="230"/>
      <c r="L499" s="235"/>
      <c r="M499" s="236"/>
      <c r="N499" s="237"/>
      <c r="O499" s="237"/>
      <c r="P499" s="237"/>
      <c r="Q499" s="237"/>
      <c r="R499" s="237"/>
      <c r="S499" s="237"/>
      <c r="T499" s="238"/>
      <c r="U499" s="14"/>
      <c r="V499" s="14"/>
      <c r="W499" s="14"/>
      <c r="X499" s="14"/>
      <c r="Y499" s="14"/>
      <c r="Z499" s="14"/>
      <c r="AA499" s="14"/>
      <c r="AB499" s="14"/>
      <c r="AC499" s="14"/>
      <c r="AD499" s="14"/>
      <c r="AE499" s="14"/>
      <c r="AT499" s="239" t="s">
        <v>162</v>
      </c>
      <c r="AU499" s="239" t="s">
        <v>84</v>
      </c>
      <c r="AV499" s="14" t="s">
        <v>84</v>
      </c>
      <c r="AW499" s="14" t="s">
        <v>35</v>
      </c>
      <c r="AX499" s="14" t="s">
        <v>74</v>
      </c>
      <c r="AY499" s="239" t="s">
        <v>148</v>
      </c>
    </row>
    <row r="500" spans="1:51" s="14" customFormat="1" ht="12">
      <c r="A500" s="14"/>
      <c r="B500" s="229"/>
      <c r="C500" s="230"/>
      <c r="D500" s="220" t="s">
        <v>162</v>
      </c>
      <c r="E500" s="231" t="s">
        <v>28</v>
      </c>
      <c r="F500" s="232" t="s">
        <v>692</v>
      </c>
      <c r="G500" s="230"/>
      <c r="H500" s="233">
        <v>10.7</v>
      </c>
      <c r="I500" s="234"/>
      <c r="J500" s="230"/>
      <c r="K500" s="230"/>
      <c r="L500" s="235"/>
      <c r="M500" s="236"/>
      <c r="N500" s="237"/>
      <c r="O500" s="237"/>
      <c r="P500" s="237"/>
      <c r="Q500" s="237"/>
      <c r="R500" s="237"/>
      <c r="S500" s="237"/>
      <c r="T500" s="238"/>
      <c r="U500" s="14"/>
      <c r="V500" s="14"/>
      <c r="W500" s="14"/>
      <c r="X500" s="14"/>
      <c r="Y500" s="14"/>
      <c r="Z500" s="14"/>
      <c r="AA500" s="14"/>
      <c r="AB500" s="14"/>
      <c r="AC500" s="14"/>
      <c r="AD500" s="14"/>
      <c r="AE500" s="14"/>
      <c r="AT500" s="239" t="s">
        <v>162</v>
      </c>
      <c r="AU500" s="239" t="s">
        <v>84</v>
      </c>
      <c r="AV500" s="14" t="s">
        <v>84</v>
      </c>
      <c r="AW500" s="14" t="s">
        <v>35</v>
      </c>
      <c r="AX500" s="14" t="s">
        <v>74</v>
      </c>
      <c r="AY500" s="239" t="s">
        <v>148</v>
      </c>
    </row>
    <row r="501" spans="1:51" s="15" customFormat="1" ht="12">
      <c r="A501" s="15"/>
      <c r="B501" s="240"/>
      <c r="C501" s="241"/>
      <c r="D501" s="220" t="s">
        <v>162</v>
      </c>
      <c r="E501" s="242" t="s">
        <v>28</v>
      </c>
      <c r="F501" s="243" t="s">
        <v>188</v>
      </c>
      <c r="G501" s="241"/>
      <c r="H501" s="244">
        <v>28.445</v>
      </c>
      <c r="I501" s="245"/>
      <c r="J501" s="241"/>
      <c r="K501" s="241"/>
      <c r="L501" s="246"/>
      <c r="M501" s="247"/>
      <c r="N501" s="248"/>
      <c r="O501" s="248"/>
      <c r="P501" s="248"/>
      <c r="Q501" s="248"/>
      <c r="R501" s="248"/>
      <c r="S501" s="248"/>
      <c r="T501" s="249"/>
      <c r="U501" s="15"/>
      <c r="V501" s="15"/>
      <c r="W501" s="15"/>
      <c r="X501" s="15"/>
      <c r="Y501" s="15"/>
      <c r="Z501" s="15"/>
      <c r="AA501" s="15"/>
      <c r="AB501" s="15"/>
      <c r="AC501" s="15"/>
      <c r="AD501" s="15"/>
      <c r="AE501" s="15"/>
      <c r="AT501" s="250" t="s">
        <v>162</v>
      </c>
      <c r="AU501" s="250" t="s">
        <v>84</v>
      </c>
      <c r="AV501" s="15" t="s">
        <v>155</v>
      </c>
      <c r="AW501" s="15" t="s">
        <v>35</v>
      </c>
      <c r="AX501" s="15" t="s">
        <v>82</v>
      </c>
      <c r="AY501" s="250" t="s">
        <v>148</v>
      </c>
    </row>
    <row r="502" spans="1:65" s="2" customFormat="1" ht="12">
      <c r="A502" s="39"/>
      <c r="B502" s="40"/>
      <c r="C502" s="251" t="s">
        <v>693</v>
      </c>
      <c r="D502" s="251" t="s">
        <v>275</v>
      </c>
      <c r="E502" s="252" t="s">
        <v>694</v>
      </c>
      <c r="F502" s="253" t="s">
        <v>695</v>
      </c>
      <c r="G502" s="254" t="s">
        <v>203</v>
      </c>
      <c r="H502" s="255">
        <v>50</v>
      </c>
      <c r="I502" s="256"/>
      <c r="J502" s="257">
        <f>ROUND(I502*H502,2)</f>
        <v>0</v>
      </c>
      <c r="K502" s="253" t="s">
        <v>160</v>
      </c>
      <c r="L502" s="258"/>
      <c r="M502" s="259" t="s">
        <v>28</v>
      </c>
      <c r="N502" s="260" t="s">
        <v>45</v>
      </c>
      <c r="O502" s="85"/>
      <c r="P502" s="214">
        <f>O502*H502</f>
        <v>0</v>
      </c>
      <c r="Q502" s="214">
        <v>0.0003</v>
      </c>
      <c r="R502" s="214">
        <f>Q502*H502</f>
        <v>0.015</v>
      </c>
      <c r="S502" s="214">
        <v>0</v>
      </c>
      <c r="T502" s="215">
        <f>S502*H502</f>
        <v>0</v>
      </c>
      <c r="U502" s="39"/>
      <c r="V502" s="39"/>
      <c r="W502" s="39"/>
      <c r="X502" s="39"/>
      <c r="Y502" s="39"/>
      <c r="Z502" s="39"/>
      <c r="AA502" s="39"/>
      <c r="AB502" s="39"/>
      <c r="AC502" s="39"/>
      <c r="AD502" s="39"/>
      <c r="AE502" s="39"/>
      <c r="AR502" s="216" t="s">
        <v>200</v>
      </c>
      <c r="AT502" s="216" t="s">
        <v>275</v>
      </c>
      <c r="AU502" s="216" t="s">
        <v>84</v>
      </c>
      <c r="AY502" s="18" t="s">
        <v>148</v>
      </c>
      <c r="BE502" s="217">
        <f>IF(N502="základní",J502,0)</f>
        <v>0</v>
      </c>
      <c r="BF502" s="217">
        <f>IF(N502="snížená",J502,0)</f>
        <v>0</v>
      </c>
      <c r="BG502" s="217">
        <f>IF(N502="zákl. přenesená",J502,0)</f>
        <v>0</v>
      </c>
      <c r="BH502" s="217">
        <f>IF(N502="sníž. přenesená",J502,0)</f>
        <v>0</v>
      </c>
      <c r="BI502" s="217">
        <f>IF(N502="nulová",J502,0)</f>
        <v>0</v>
      </c>
      <c r="BJ502" s="18" t="s">
        <v>82</v>
      </c>
      <c r="BK502" s="217">
        <f>ROUND(I502*H502,2)</f>
        <v>0</v>
      </c>
      <c r="BL502" s="18" t="s">
        <v>155</v>
      </c>
      <c r="BM502" s="216" t="s">
        <v>696</v>
      </c>
    </row>
    <row r="503" spans="1:51" s="13" customFormat="1" ht="12">
      <c r="A503" s="13"/>
      <c r="B503" s="218"/>
      <c r="C503" s="219"/>
      <c r="D503" s="220" t="s">
        <v>162</v>
      </c>
      <c r="E503" s="221" t="s">
        <v>28</v>
      </c>
      <c r="F503" s="222" t="s">
        <v>176</v>
      </c>
      <c r="G503" s="219"/>
      <c r="H503" s="221" t="s">
        <v>28</v>
      </c>
      <c r="I503" s="223"/>
      <c r="J503" s="219"/>
      <c r="K503" s="219"/>
      <c r="L503" s="224"/>
      <c r="M503" s="225"/>
      <c r="N503" s="226"/>
      <c r="O503" s="226"/>
      <c r="P503" s="226"/>
      <c r="Q503" s="226"/>
      <c r="R503" s="226"/>
      <c r="S503" s="226"/>
      <c r="T503" s="227"/>
      <c r="U503" s="13"/>
      <c r="V503" s="13"/>
      <c r="W503" s="13"/>
      <c r="X503" s="13"/>
      <c r="Y503" s="13"/>
      <c r="Z503" s="13"/>
      <c r="AA503" s="13"/>
      <c r="AB503" s="13"/>
      <c r="AC503" s="13"/>
      <c r="AD503" s="13"/>
      <c r="AE503" s="13"/>
      <c r="AT503" s="228" t="s">
        <v>162</v>
      </c>
      <c r="AU503" s="228" t="s">
        <v>84</v>
      </c>
      <c r="AV503" s="13" t="s">
        <v>82</v>
      </c>
      <c r="AW503" s="13" t="s">
        <v>35</v>
      </c>
      <c r="AX503" s="13" t="s">
        <v>74</v>
      </c>
      <c r="AY503" s="228" t="s">
        <v>148</v>
      </c>
    </row>
    <row r="504" spans="1:51" s="13" customFormat="1" ht="12">
      <c r="A504" s="13"/>
      <c r="B504" s="218"/>
      <c r="C504" s="219"/>
      <c r="D504" s="220" t="s">
        <v>162</v>
      </c>
      <c r="E504" s="221" t="s">
        <v>28</v>
      </c>
      <c r="F504" s="222" t="s">
        <v>697</v>
      </c>
      <c r="G504" s="219"/>
      <c r="H504" s="221" t="s">
        <v>28</v>
      </c>
      <c r="I504" s="223"/>
      <c r="J504" s="219"/>
      <c r="K504" s="219"/>
      <c r="L504" s="224"/>
      <c r="M504" s="225"/>
      <c r="N504" s="226"/>
      <c r="O504" s="226"/>
      <c r="P504" s="226"/>
      <c r="Q504" s="226"/>
      <c r="R504" s="226"/>
      <c r="S504" s="226"/>
      <c r="T504" s="227"/>
      <c r="U504" s="13"/>
      <c r="V504" s="13"/>
      <c r="W504" s="13"/>
      <c r="X504" s="13"/>
      <c r="Y504" s="13"/>
      <c r="Z504" s="13"/>
      <c r="AA504" s="13"/>
      <c r="AB504" s="13"/>
      <c r="AC504" s="13"/>
      <c r="AD504" s="13"/>
      <c r="AE504" s="13"/>
      <c r="AT504" s="228" t="s">
        <v>162</v>
      </c>
      <c r="AU504" s="228" t="s">
        <v>84</v>
      </c>
      <c r="AV504" s="13" t="s">
        <v>82</v>
      </c>
      <c r="AW504" s="13" t="s">
        <v>35</v>
      </c>
      <c r="AX504" s="13" t="s">
        <v>74</v>
      </c>
      <c r="AY504" s="228" t="s">
        <v>148</v>
      </c>
    </row>
    <row r="505" spans="1:51" s="14" customFormat="1" ht="12">
      <c r="A505" s="14"/>
      <c r="B505" s="229"/>
      <c r="C505" s="230"/>
      <c r="D505" s="220" t="s">
        <v>162</v>
      </c>
      <c r="E505" s="231" t="s">
        <v>28</v>
      </c>
      <c r="F505" s="232" t="s">
        <v>698</v>
      </c>
      <c r="G505" s="230"/>
      <c r="H505" s="233">
        <v>50</v>
      </c>
      <c r="I505" s="234"/>
      <c r="J505" s="230"/>
      <c r="K505" s="230"/>
      <c r="L505" s="235"/>
      <c r="M505" s="236"/>
      <c r="N505" s="237"/>
      <c r="O505" s="237"/>
      <c r="P505" s="237"/>
      <c r="Q505" s="237"/>
      <c r="R505" s="237"/>
      <c r="S505" s="237"/>
      <c r="T505" s="238"/>
      <c r="U505" s="14"/>
      <c r="V505" s="14"/>
      <c r="W505" s="14"/>
      <c r="X505" s="14"/>
      <c r="Y505" s="14"/>
      <c r="Z505" s="14"/>
      <c r="AA505" s="14"/>
      <c r="AB505" s="14"/>
      <c r="AC505" s="14"/>
      <c r="AD505" s="14"/>
      <c r="AE505" s="14"/>
      <c r="AT505" s="239" t="s">
        <v>162</v>
      </c>
      <c r="AU505" s="239" t="s">
        <v>84</v>
      </c>
      <c r="AV505" s="14" t="s">
        <v>84</v>
      </c>
      <c r="AW505" s="14" t="s">
        <v>35</v>
      </c>
      <c r="AX505" s="14" t="s">
        <v>82</v>
      </c>
      <c r="AY505" s="239" t="s">
        <v>148</v>
      </c>
    </row>
    <row r="506" spans="1:65" s="2" customFormat="1" ht="12">
      <c r="A506" s="39"/>
      <c r="B506" s="40"/>
      <c r="C506" s="205" t="s">
        <v>699</v>
      </c>
      <c r="D506" s="205" t="s">
        <v>151</v>
      </c>
      <c r="E506" s="206" t="s">
        <v>700</v>
      </c>
      <c r="F506" s="207" t="s">
        <v>701</v>
      </c>
      <c r="G506" s="208" t="s">
        <v>393</v>
      </c>
      <c r="H506" s="209">
        <v>0.62</v>
      </c>
      <c r="I506" s="210"/>
      <c r="J506" s="211">
        <f>ROUND(I506*H506,2)</f>
        <v>0</v>
      </c>
      <c r="K506" s="207" t="s">
        <v>160</v>
      </c>
      <c r="L506" s="45"/>
      <c r="M506" s="212" t="s">
        <v>28</v>
      </c>
      <c r="N506" s="213" t="s">
        <v>45</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155</v>
      </c>
      <c r="AT506" s="216" t="s">
        <v>151</v>
      </c>
      <c r="AU506" s="216" t="s">
        <v>84</v>
      </c>
      <c r="AY506" s="18" t="s">
        <v>148</v>
      </c>
      <c r="BE506" s="217">
        <f>IF(N506="základní",J506,0)</f>
        <v>0</v>
      </c>
      <c r="BF506" s="217">
        <f>IF(N506="snížená",J506,0)</f>
        <v>0</v>
      </c>
      <c r="BG506" s="217">
        <f>IF(N506="zákl. přenesená",J506,0)</f>
        <v>0</v>
      </c>
      <c r="BH506" s="217">
        <f>IF(N506="sníž. přenesená",J506,0)</f>
        <v>0</v>
      </c>
      <c r="BI506" s="217">
        <f>IF(N506="nulová",J506,0)</f>
        <v>0</v>
      </c>
      <c r="BJ506" s="18" t="s">
        <v>82</v>
      </c>
      <c r="BK506" s="217">
        <f>ROUND(I506*H506,2)</f>
        <v>0</v>
      </c>
      <c r="BL506" s="18" t="s">
        <v>155</v>
      </c>
      <c r="BM506" s="216" t="s">
        <v>702</v>
      </c>
    </row>
    <row r="507" spans="1:63" s="12" customFormat="1" ht="22.8" customHeight="1">
      <c r="A507" s="12"/>
      <c r="B507" s="189"/>
      <c r="C507" s="190"/>
      <c r="D507" s="191" t="s">
        <v>73</v>
      </c>
      <c r="E507" s="203" t="s">
        <v>703</v>
      </c>
      <c r="F507" s="203" t="s">
        <v>704</v>
      </c>
      <c r="G507" s="190"/>
      <c r="H507" s="190"/>
      <c r="I507" s="193"/>
      <c r="J507" s="204">
        <f>BK507</f>
        <v>0</v>
      </c>
      <c r="K507" s="190"/>
      <c r="L507" s="195"/>
      <c r="M507" s="196"/>
      <c r="N507" s="197"/>
      <c r="O507" s="197"/>
      <c r="P507" s="198">
        <f>SUM(P508:P576)</f>
        <v>0</v>
      </c>
      <c r="Q507" s="197"/>
      <c r="R507" s="198">
        <f>SUM(R508:R576)</f>
        <v>6.0463861</v>
      </c>
      <c r="S507" s="197"/>
      <c r="T507" s="199">
        <f>SUM(T508:T576)</f>
        <v>0</v>
      </c>
      <c r="U507" s="12"/>
      <c r="V507" s="12"/>
      <c r="W507" s="12"/>
      <c r="X507" s="12"/>
      <c r="Y507" s="12"/>
      <c r="Z507" s="12"/>
      <c r="AA507" s="12"/>
      <c r="AB507" s="12"/>
      <c r="AC507" s="12"/>
      <c r="AD507" s="12"/>
      <c r="AE507" s="12"/>
      <c r="AR507" s="200" t="s">
        <v>84</v>
      </c>
      <c r="AT507" s="201" t="s">
        <v>73</v>
      </c>
      <c r="AU507" s="201" t="s">
        <v>82</v>
      </c>
      <c r="AY507" s="200" t="s">
        <v>148</v>
      </c>
      <c r="BK507" s="202">
        <f>SUM(BK508:BK576)</f>
        <v>0</v>
      </c>
    </row>
    <row r="508" spans="1:65" s="2" customFormat="1" ht="16.5" customHeight="1">
      <c r="A508" s="39"/>
      <c r="B508" s="40"/>
      <c r="C508" s="205" t="s">
        <v>705</v>
      </c>
      <c r="D508" s="205" t="s">
        <v>151</v>
      </c>
      <c r="E508" s="206" t="s">
        <v>706</v>
      </c>
      <c r="F508" s="207" t="s">
        <v>707</v>
      </c>
      <c r="G508" s="208" t="s">
        <v>159</v>
      </c>
      <c r="H508" s="209">
        <v>328.94</v>
      </c>
      <c r="I508" s="210"/>
      <c r="J508" s="211">
        <f>ROUND(I508*H508,2)</f>
        <v>0</v>
      </c>
      <c r="K508" s="207" t="s">
        <v>160</v>
      </c>
      <c r="L508" s="45"/>
      <c r="M508" s="212" t="s">
        <v>28</v>
      </c>
      <c r="N508" s="213" t="s">
        <v>45</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257</v>
      </c>
      <c r="AT508" s="216" t="s">
        <v>151</v>
      </c>
      <c r="AU508" s="216" t="s">
        <v>84</v>
      </c>
      <c r="AY508" s="18" t="s">
        <v>148</v>
      </c>
      <c r="BE508" s="217">
        <f>IF(N508="základní",J508,0)</f>
        <v>0</v>
      </c>
      <c r="BF508" s="217">
        <f>IF(N508="snížená",J508,0)</f>
        <v>0</v>
      </c>
      <c r="BG508" s="217">
        <f>IF(N508="zákl. přenesená",J508,0)</f>
        <v>0</v>
      </c>
      <c r="BH508" s="217">
        <f>IF(N508="sníž. přenesená",J508,0)</f>
        <v>0</v>
      </c>
      <c r="BI508" s="217">
        <f>IF(N508="nulová",J508,0)</f>
        <v>0</v>
      </c>
      <c r="BJ508" s="18" t="s">
        <v>82</v>
      </c>
      <c r="BK508" s="217">
        <f>ROUND(I508*H508,2)</f>
        <v>0</v>
      </c>
      <c r="BL508" s="18" t="s">
        <v>257</v>
      </c>
      <c r="BM508" s="216" t="s">
        <v>708</v>
      </c>
    </row>
    <row r="509" spans="1:51" s="13" customFormat="1" ht="12">
      <c r="A509" s="13"/>
      <c r="B509" s="218"/>
      <c r="C509" s="219"/>
      <c r="D509" s="220" t="s">
        <v>162</v>
      </c>
      <c r="E509" s="221" t="s">
        <v>28</v>
      </c>
      <c r="F509" s="222" t="s">
        <v>176</v>
      </c>
      <c r="G509" s="219"/>
      <c r="H509" s="221" t="s">
        <v>28</v>
      </c>
      <c r="I509" s="223"/>
      <c r="J509" s="219"/>
      <c r="K509" s="219"/>
      <c r="L509" s="224"/>
      <c r="M509" s="225"/>
      <c r="N509" s="226"/>
      <c r="O509" s="226"/>
      <c r="P509" s="226"/>
      <c r="Q509" s="226"/>
      <c r="R509" s="226"/>
      <c r="S509" s="226"/>
      <c r="T509" s="227"/>
      <c r="U509" s="13"/>
      <c r="V509" s="13"/>
      <c r="W509" s="13"/>
      <c r="X509" s="13"/>
      <c r="Y509" s="13"/>
      <c r="Z509" s="13"/>
      <c r="AA509" s="13"/>
      <c r="AB509" s="13"/>
      <c r="AC509" s="13"/>
      <c r="AD509" s="13"/>
      <c r="AE509" s="13"/>
      <c r="AT509" s="228" t="s">
        <v>162</v>
      </c>
      <c r="AU509" s="228" t="s">
        <v>84</v>
      </c>
      <c r="AV509" s="13" t="s">
        <v>82</v>
      </c>
      <c r="AW509" s="13" t="s">
        <v>35</v>
      </c>
      <c r="AX509" s="13" t="s">
        <v>74</v>
      </c>
      <c r="AY509" s="228" t="s">
        <v>148</v>
      </c>
    </row>
    <row r="510" spans="1:51" s="13" customFormat="1" ht="12">
      <c r="A510" s="13"/>
      <c r="B510" s="218"/>
      <c r="C510" s="219"/>
      <c r="D510" s="220" t="s">
        <v>162</v>
      </c>
      <c r="E510" s="221" t="s">
        <v>28</v>
      </c>
      <c r="F510" s="222" t="s">
        <v>709</v>
      </c>
      <c r="G510" s="219"/>
      <c r="H510" s="221" t="s">
        <v>28</v>
      </c>
      <c r="I510" s="223"/>
      <c r="J510" s="219"/>
      <c r="K510" s="219"/>
      <c r="L510" s="224"/>
      <c r="M510" s="225"/>
      <c r="N510" s="226"/>
      <c r="O510" s="226"/>
      <c r="P510" s="226"/>
      <c r="Q510" s="226"/>
      <c r="R510" s="226"/>
      <c r="S510" s="226"/>
      <c r="T510" s="227"/>
      <c r="U510" s="13"/>
      <c r="V510" s="13"/>
      <c r="W510" s="13"/>
      <c r="X510" s="13"/>
      <c r="Y510" s="13"/>
      <c r="Z510" s="13"/>
      <c r="AA510" s="13"/>
      <c r="AB510" s="13"/>
      <c r="AC510" s="13"/>
      <c r="AD510" s="13"/>
      <c r="AE510" s="13"/>
      <c r="AT510" s="228" t="s">
        <v>162</v>
      </c>
      <c r="AU510" s="228" t="s">
        <v>84</v>
      </c>
      <c r="AV510" s="13" t="s">
        <v>82</v>
      </c>
      <c r="AW510" s="13" t="s">
        <v>35</v>
      </c>
      <c r="AX510" s="13" t="s">
        <v>74</v>
      </c>
      <c r="AY510" s="228" t="s">
        <v>148</v>
      </c>
    </row>
    <row r="511" spans="1:51" s="13" customFormat="1" ht="12">
      <c r="A511" s="13"/>
      <c r="B511" s="218"/>
      <c r="C511" s="219"/>
      <c r="D511" s="220" t="s">
        <v>162</v>
      </c>
      <c r="E511" s="221" t="s">
        <v>28</v>
      </c>
      <c r="F511" s="222" t="s">
        <v>262</v>
      </c>
      <c r="G511" s="219"/>
      <c r="H511" s="221" t="s">
        <v>28</v>
      </c>
      <c r="I511" s="223"/>
      <c r="J511" s="219"/>
      <c r="K511" s="219"/>
      <c r="L511" s="224"/>
      <c r="M511" s="225"/>
      <c r="N511" s="226"/>
      <c r="O511" s="226"/>
      <c r="P511" s="226"/>
      <c r="Q511" s="226"/>
      <c r="R511" s="226"/>
      <c r="S511" s="226"/>
      <c r="T511" s="227"/>
      <c r="U511" s="13"/>
      <c r="V511" s="13"/>
      <c r="W511" s="13"/>
      <c r="X511" s="13"/>
      <c r="Y511" s="13"/>
      <c r="Z511" s="13"/>
      <c r="AA511" s="13"/>
      <c r="AB511" s="13"/>
      <c r="AC511" s="13"/>
      <c r="AD511" s="13"/>
      <c r="AE511" s="13"/>
      <c r="AT511" s="228" t="s">
        <v>162</v>
      </c>
      <c r="AU511" s="228" t="s">
        <v>84</v>
      </c>
      <c r="AV511" s="13" t="s">
        <v>82</v>
      </c>
      <c r="AW511" s="13" t="s">
        <v>35</v>
      </c>
      <c r="AX511" s="13" t="s">
        <v>74</v>
      </c>
      <c r="AY511" s="228" t="s">
        <v>148</v>
      </c>
    </row>
    <row r="512" spans="1:51" s="14" customFormat="1" ht="12">
      <c r="A512" s="14"/>
      <c r="B512" s="229"/>
      <c r="C512" s="230"/>
      <c r="D512" s="220" t="s">
        <v>162</v>
      </c>
      <c r="E512" s="231" t="s">
        <v>28</v>
      </c>
      <c r="F512" s="232" t="s">
        <v>263</v>
      </c>
      <c r="G512" s="230"/>
      <c r="H512" s="233">
        <v>66.95</v>
      </c>
      <c r="I512" s="234"/>
      <c r="J512" s="230"/>
      <c r="K512" s="230"/>
      <c r="L512" s="235"/>
      <c r="M512" s="236"/>
      <c r="N512" s="237"/>
      <c r="O512" s="237"/>
      <c r="P512" s="237"/>
      <c r="Q512" s="237"/>
      <c r="R512" s="237"/>
      <c r="S512" s="237"/>
      <c r="T512" s="238"/>
      <c r="U512" s="14"/>
      <c r="V512" s="14"/>
      <c r="W512" s="14"/>
      <c r="X512" s="14"/>
      <c r="Y512" s="14"/>
      <c r="Z512" s="14"/>
      <c r="AA512" s="14"/>
      <c r="AB512" s="14"/>
      <c r="AC512" s="14"/>
      <c r="AD512" s="14"/>
      <c r="AE512" s="14"/>
      <c r="AT512" s="239" t="s">
        <v>162</v>
      </c>
      <c r="AU512" s="239" t="s">
        <v>84</v>
      </c>
      <c r="AV512" s="14" t="s">
        <v>84</v>
      </c>
      <c r="AW512" s="14" t="s">
        <v>35</v>
      </c>
      <c r="AX512" s="14" t="s">
        <v>74</v>
      </c>
      <c r="AY512" s="239" t="s">
        <v>148</v>
      </c>
    </row>
    <row r="513" spans="1:51" s="13" customFormat="1" ht="12">
      <c r="A513" s="13"/>
      <c r="B513" s="218"/>
      <c r="C513" s="219"/>
      <c r="D513" s="220" t="s">
        <v>162</v>
      </c>
      <c r="E513" s="221" t="s">
        <v>28</v>
      </c>
      <c r="F513" s="222" t="s">
        <v>232</v>
      </c>
      <c r="G513" s="219"/>
      <c r="H513" s="221" t="s">
        <v>28</v>
      </c>
      <c r="I513" s="223"/>
      <c r="J513" s="219"/>
      <c r="K513" s="219"/>
      <c r="L513" s="224"/>
      <c r="M513" s="225"/>
      <c r="N513" s="226"/>
      <c r="O513" s="226"/>
      <c r="P513" s="226"/>
      <c r="Q513" s="226"/>
      <c r="R513" s="226"/>
      <c r="S513" s="226"/>
      <c r="T513" s="227"/>
      <c r="U513" s="13"/>
      <c r="V513" s="13"/>
      <c r="W513" s="13"/>
      <c r="X513" s="13"/>
      <c r="Y513" s="13"/>
      <c r="Z513" s="13"/>
      <c r="AA513" s="13"/>
      <c r="AB513" s="13"/>
      <c r="AC513" s="13"/>
      <c r="AD513" s="13"/>
      <c r="AE513" s="13"/>
      <c r="AT513" s="228" t="s">
        <v>162</v>
      </c>
      <c r="AU513" s="228" t="s">
        <v>84</v>
      </c>
      <c r="AV513" s="13" t="s">
        <v>82</v>
      </c>
      <c r="AW513" s="13" t="s">
        <v>35</v>
      </c>
      <c r="AX513" s="13" t="s">
        <v>74</v>
      </c>
      <c r="AY513" s="228" t="s">
        <v>148</v>
      </c>
    </row>
    <row r="514" spans="1:51" s="14" customFormat="1" ht="12">
      <c r="A514" s="14"/>
      <c r="B514" s="229"/>
      <c r="C514" s="230"/>
      <c r="D514" s="220" t="s">
        <v>162</v>
      </c>
      <c r="E514" s="231" t="s">
        <v>28</v>
      </c>
      <c r="F514" s="232" t="s">
        <v>264</v>
      </c>
      <c r="G514" s="230"/>
      <c r="H514" s="233">
        <v>64.88</v>
      </c>
      <c r="I514" s="234"/>
      <c r="J514" s="230"/>
      <c r="K514" s="230"/>
      <c r="L514" s="235"/>
      <c r="M514" s="236"/>
      <c r="N514" s="237"/>
      <c r="O514" s="237"/>
      <c r="P514" s="237"/>
      <c r="Q514" s="237"/>
      <c r="R514" s="237"/>
      <c r="S514" s="237"/>
      <c r="T514" s="238"/>
      <c r="U514" s="14"/>
      <c r="V514" s="14"/>
      <c r="W514" s="14"/>
      <c r="X514" s="14"/>
      <c r="Y514" s="14"/>
      <c r="Z514" s="14"/>
      <c r="AA514" s="14"/>
      <c r="AB514" s="14"/>
      <c r="AC514" s="14"/>
      <c r="AD514" s="14"/>
      <c r="AE514" s="14"/>
      <c r="AT514" s="239" t="s">
        <v>162</v>
      </c>
      <c r="AU514" s="239" t="s">
        <v>84</v>
      </c>
      <c r="AV514" s="14" t="s">
        <v>84</v>
      </c>
      <c r="AW514" s="14" t="s">
        <v>35</v>
      </c>
      <c r="AX514" s="14" t="s">
        <v>74</v>
      </c>
      <c r="AY514" s="239" t="s">
        <v>148</v>
      </c>
    </row>
    <row r="515" spans="1:51" s="13" customFormat="1" ht="12">
      <c r="A515" s="13"/>
      <c r="B515" s="218"/>
      <c r="C515" s="219"/>
      <c r="D515" s="220" t="s">
        <v>162</v>
      </c>
      <c r="E515" s="221" t="s">
        <v>28</v>
      </c>
      <c r="F515" s="222" t="s">
        <v>234</v>
      </c>
      <c r="G515" s="219"/>
      <c r="H515" s="221" t="s">
        <v>28</v>
      </c>
      <c r="I515" s="223"/>
      <c r="J515" s="219"/>
      <c r="K515" s="219"/>
      <c r="L515" s="224"/>
      <c r="M515" s="225"/>
      <c r="N515" s="226"/>
      <c r="O515" s="226"/>
      <c r="P515" s="226"/>
      <c r="Q515" s="226"/>
      <c r="R515" s="226"/>
      <c r="S515" s="226"/>
      <c r="T515" s="227"/>
      <c r="U515" s="13"/>
      <c r="V515" s="13"/>
      <c r="W515" s="13"/>
      <c r="X515" s="13"/>
      <c r="Y515" s="13"/>
      <c r="Z515" s="13"/>
      <c r="AA515" s="13"/>
      <c r="AB515" s="13"/>
      <c r="AC515" s="13"/>
      <c r="AD515" s="13"/>
      <c r="AE515" s="13"/>
      <c r="AT515" s="228" t="s">
        <v>162</v>
      </c>
      <c r="AU515" s="228" t="s">
        <v>84</v>
      </c>
      <c r="AV515" s="13" t="s">
        <v>82</v>
      </c>
      <c r="AW515" s="13" t="s">
        <v>35</v>
      </c>
      <c r="AX515" s="13" t="s">
        <v>74</v>
      </c>
      <c r="AY515" s="228" t="s">
        <v>148</v>
      </c>
    </row>
    <row r="516" spans="1:51" s="14" customFormat="1" ht="12">
      <c r="A516" s="14"/>
      <c r="B516" s="229"/>
      <c r="C516" s="230"/>
      <c r="D516" s="220" t="s">
        <v>162</v>
      </c>
      <c r="E516" s="231" t="s">
        <v>28</v>
      </c>
      <c r="F516" s="232" t="s">
        <v>265</v>
      </c>
      <c r="G516" s="230"/>
      <c r="H516" s="233">
        <v>19.27</v>
      </c>
      <c r="I516" s="234"/>
      <c r="J516" s="230"/>
      <c r="K516" s="230"/>
      <c r="L516" s="235"/>
      <c r="M516" s="236"/>
      <c r="N516" s="237"/>
      <c r="O516" s="237"/>
      <c r="P516" s="237"/>
      <c r="Q516" s="237"/>
      <c r="R516" s="237"/>
      <c r="S516" s="237"/>
      <c r="T516" s="238"/>
      <c r="U516" s="14"/>
      <c r="V516" s="14"/>
      <c r="W516" s="14"/>
      <c r="X516" s="14"/>
      <c r="Y516" s="14"/>
      <c r="Z516" s="14"/>
      <c r="AA516" s="14"/>
      <c r="AB516" s="14"/>
      <c r="AC516" s="14"/>
      <c r="AD516" s="14"/>
      <c r="AE516" s="14"/>
      <c r="AT516" s="239" t="s">
        <v>162</v>
      </c>
      <c r="AU516" s="239" t="s">
        <v>84</v>
      </c>
      <c r="AV516" s="14" t="s">
        <v>84</v>
      </c>
      <c r="AW516" s="14" t="s">
        <v>35</v>
      </c>
      <c r="AX516" s="14" t="s">
        <v>74</v>
      </c>
      <c r="AY516" s="239" t="s">
        <v>148</v>
      </c>
    </row>
    <row r="517" spans="1:51" s="13" customFormat="1" ht="12">
      <c r="A517" s="13"/>
      <c r="B517" s="218"/>
      <c r="C517" s="219"/>
      <c r="D517" s="220" t="s">
        <v>162</v>
      </c>
      <c r="E517" s="221" t="s">
        <v>28</v>
      </c>
      <c r="F517" s="222" t="s">
        <v>236</v>
      </c>
      <c r="G517" s="219"/>
      <c r="H517" s="221" t="s">
        <v>28</v>
      </c>
      <c r="I517" s="223"/>
      <c r="J517" s="219"/>
      <c r="K517" s="219"/>
      <c r="L517" s="224"/>
      <c r="M517" s="225"/>
      <c r="N517" s="226"/>
      <c r="O517" s="226"/>
      <c r="P517" s="226"/>
      <c r="Q517" s="226"/>
      <c r="R517" s="226"/>
      <c r="S517" s="226"/>
      <c r="T517" s="227"/>
      <c r="U517" s="13"/>
      <c r="V517" s="13"/>
      <c r="W517" s="13"/>
      <c r="X517" s="13"/>
      <c r="Y517" s="13"/>
      <c r="Z517" s="13"/>
      <c r="AA517" s="13"/>
      <c r="AB517" s="13"/>
      <c r="AC517" s="13"/>
      <c r="AD517" s="13"/>
      <c r="AE517" s="13"/>
      <c r="AT517" s="228" t="s">
        <v>162</v>
      </c>
      <c r="AU517" s="228" t="s">
        <v>84</v>
      </c>
      <c r="AV517" s="13" t="s">
        <v>82</v>
      </c>
      <c r="AW517" s="13" t="s">
        <v>35</v>
      </c>
      <c r="AX517" s="13" t="s">
        <v>74</v>
      </c>
      <c r="AY517" s="228" t="s">
        <v>148</v>
      </c>
    </row>
    <row r="518" spans="1:51" s="14" customFormat="1" ht="12">
      <c r="A518" s="14"/>
      <c r="B518" s="229"/>
      <c r="C518" s="230"/>
      <c r="D518" s="220" t="s">
        <v>162</v>
      </c>
      <c r="E518" s="231" t="s">
        <v>28</v>
      </c>
      <c r="F518" s="232" t="s">
        <v>264</v>
      </c>
      <c r="G518" s="230"/>
      <c r="H518" s="233">
        <v>64.88</v>
      </c>
      <c r="I518" s="234"/>
      <c r="J518" s="230"/>
      <c r="K518" s="230"/>
      <c r="L518" s="235"/>
      <c r="M518" s="236"/>
      <c r="N518" s="237"/>
      <c r="O518" s="237"/>
      <c r="P518" s="237"/>
      <c r="Q518" s="237"/>
      <c r="R518" s="237"/>
      <c r="S518" s="237"/>
      <c r="T518" s="238"/>
      <c r="U518" s="14"/>
      <c r="V518" s="14"/>
      <c r="W518" s="14"/>
      <c r="X518" s="14"/>
      <c r="Y518" s="14"/>
      <c r="Z518" s="14"/>
      <c r="AA518" s="14"/>
      <c r="AB518" s="14"/>
      <c r="AC518" s="14"/>
      <c r="AD518" s="14"/>
      <c r="AE518" s="14"/>
      <c r="AT518" s="239" t="s">
        <v>162</v>
      </c>
      <c r="AU518" s="239" t="s">
        <v>84</v>
      </c>
      <c r="AV518" s="14" t="s">
        <v>84</v>
      </c>
      <c r="AW518" s="14" t="s">
        <v>35</v>
      </c>
      <c r="AX518" s="14" t="s">
        <v>74</v>
      </c>
      <c r="AY518" s="239" t="s">
        <v>148</v>
      </c>
    </row>
    <row r="519" spans="1:51" s="13" customFormat="1" ht="12">
      <c r="A519" s="13"/>
      <c r="B519" s="218"/>
      <c r="C519" s="219"/>
      <c r="D519" s="220" t="s">
        <v>162</v>
      </c>
      <c r="E519" s="221" t="s">
        <v>28</v>
      </c>
      <c r="F519" s="222" t="s">
        <v>170</v>
      </c>
      <c r="G519" s="219"/>
      <c r="H519" s="221" t="s">
        <v>28</v>
      </c>
      <c r="I519" s="223"/>
      <c r="J519" s="219"/>
      <c r="K519" s="219"/>
      <c r="L519" s="224"/>
      <c r="M519" s="225"/>
      <c r="N519" s="226"/>
      <c r="O519" s="226"/>
      <c r="P519" s="226"/>
      <c r="Q519" s="226"/>
      <c r="R519" s="226"/>
      <c r="S519" s="226"/>
      <c r="T519" s="227"/>
      <c r="U519" s="13"/>
      <c r="V519" s="13"/>
      <c r="W519" s="13"/>
      <c r="X519" s="13"/>
      <c r="Y519" s="13"/>
      <c r="Z519" s="13"/>
      <c r="AA519" s="13"/>
      <c r="AB519" s="13"/>
      <c r="AC519" s="13"/>
      <c r="AD519" s="13"/>
      <c r="AE519" s="13"/>
      <c r="AT519" s="228" t="s">
        <v>162</v>
      </c>
      <c r="AU519" s="228" t="s">
        <v>84</v>
      </c>
      <c r="AV519" s="13" t="s">
        <v>82</v>
      </c>
      <c r="AW519" s="13" t="s">
        <v>35</v>
      </c>
      <c r="AX519" s="13" t="s">
        <v>74</v>
      </c>
      <c r="AY519" s="228" t="s">
        <v>148</v>
      </c>
    </row>
    <row r="520" spans="1:51" s="14" customFormat="1" ht="12">
      <c r="A520" s="14"/>
      <c r="B520" s="229"/>
      <c r="C520" s="230"/>
      <c r="D520" s="220" t="s">
        <v>162</v>
      </c>
      <c r="E520" s="231" t="s">
        <v>28</v>
      </c>
      <c r="F520" s="232" t="s">
        <v>266</v>
      </c>
      <c r="G520" s="230"/>
      <c r="H520" s="233">
        <v>90.12</v>
      </c>
      <c r="I520" s="234"/>
      <c r="J520" s="230"/>
      <c r="K520" s="230"/>
      <c r="L520" s="235"/>
      <c r="M520" s="236"/>
      <c r="N520" s="237"/>
      <c r="O520" s="237"/>
      <c r="P520" s="237"/>
      <c r="Q520" s="237"/>
      <c r="R520" s="237"/>
      <c r="S520" s="237"/>
      <c r="T520" s="238"/>
      <c r="U520" s="14"/>
      <c r="V520" s="14"/>
      <c r="W520" s="14"/>
      <c r="X520" s="14"/>
      <c r="Y520" s="14"/>
      <c r="Z520" s="14"/>
      <c r="AA520" s="14"/>
      <c r="AB520" s="14"/>
      <c r="AC520" s="14"/>
      <c r="AD520" s="14"/>
      <c r="AE520" s="14"/>
      <c r="AT520" s="239" t="s">
        <v>162</v>
      </c>
      <c r="AU520" s="239" t="s">
        <v>84</v>
      </c>
      <c r="AV520" s="14" t="s">
        <v>84</v>
      </c>
      <c r="AW520" s="14" t="s">
        <v>35</v>
      </c>
      <c r="AX520" s="14" t="s">
        <v>74</v>
      </c>
      <c r="AY520" s="239" t="s">
        <v>148</v>
      </c>
    </row>
    <row r="521" spans="1:51" s="13" customFormat="1" ht="12">
      <c r="A521" s="13"/>
      <c r="B521" s="218"/>
      <c r="C521" s="219"/>
      <c r="D521" s="220" t="s">
        <v>162</v>
      </c>
      <c r="E521" s="221" t="s">
        <v>28</v>
      </c>
      <c r="F521" s="222" t="s">
        <v>186</v>
      </c>
      <c r="G521" s="219"/>
      <c r="H521" s="221" t="s">
        <v>28</v>
      </c>
      <c r="I521" s="223"/>
      <c r="J521" s="219"/>
      <c r="K521" s="219"/>
      <c r="L521" s="224"/>
      <c r="M521" s="225"/>
      <c r="N521" s="226"/>
      <c r="O521" s="226"/>
      <c r="P521" s="226"/>
      <c r="Q521" s="226"/>
      <c r="R521" s="226"/>
      <c r="S521" s="226"/>
      <c r="T521" s="227"/>
      <c r="U521" s="13"/>
      <c r="V521" s="13"/>
      <c r="W521" s="13"/>
      <c r="X521" s="13"/>
      <c r="Y521" s="13"/>
      <c r="Z521" s="13"/>
      <c r="AA521" s="13"/>
      <c r="AB521" s="13"/>
      <c r="AC521" s="13"/>
      <c r="AD521" s="13"/>
      <c r="AE521" s="13"/>
      <c r="AT521" s="228" t="s">
        <v>162</v>
      </c>
      <c r="AU521" s="228" t="s">
        <v>84</v>
      </c>
      <c r="AV521" s="13" t="s">
        <v>82</v>
      </c>
      <c r="AW521" s="13" t="s">
        <v>35</v>
      </c>
      <c r="AX521" s="13" t="s">
        <v>74</v>
      </c>
      <c r="AY521" s="228" t="s">
        <v>148</v>
      </c>
    </row>
    <row r="522" spans="1:51" s="14" customFormat="1" ht="12">
      <c r="A522" s="14"/>
      <c r="B522" s="229"/>
      <c r="C522" s="230"/>
      <c r="D522" s="220" t="s">
        <v>162</v>
      </c>
      <c r="E522" s="231" t="s">
        <v>28</v>
      </c>
      <c r="F522" s="232" t="s">
        <v>267</v>
      </c>
      <c r="G522" s="230"/>
      <c r="H522" s="233">
        <v>22.84</v>
      </c>
      <c r="I522" s="234"/>
      <c r="J522" s="230"/>
      <c r="K522" s="230"/>
      <c r="L522" s="235"/>
      <c r="M522" s="236"/>
      <c r="N522" s="237"/>
      <c r="O522" s="237"/>
      <c r="P522" s="237"/>
      <c r="Q522" s="237"/>
      <c r="R522" s="237"/>
      <c r="S522" s="237"/>
      <c r="T522" s="238"/>
      <c r="U522" s="14"/>
      <c r="V522" s="14"/>
      <c r="W522" s="14"/>
      <c r="X522" s="14"/>
      <c r="Y522" s="14"/>
      <c r="Z522" s="14"/>
      <c r="AA522" s="14"/>
      <c r="AB522" s="14"/>
      <c r="AC522" s="14"/>
      <c r="AD522" s="14"/>
      <c r="AE522" s="14"/>
      <c r="AT522" s="239" t="s">
        <v>162</v>
      </c>
      <c r="AU522" s="239" t="s">
        <v>84</v>
      </c>
      <c r="AV522" s="14" t="s">
        <v>84</v>
      </c>
      <c r="AW522" s="14" t="s">
        <v>35</v>
      </c>
      <c r="AX522" s="14" t="s">
        <v>74</v>
      </c>
      <c r="AY522" s="239" t="s">
        <v>148</v>
      </c>
    </row>
    <row r="523" spans="1:51" s="15" customFormat="1" ht="12">
      <c r="A523" s="15"/>
      <c r="B523" s="240"/>
      <c r="C523" s="241"/>
      <c r="D523" s="220" t="s">
        <v>162</v>
      </c>
      <c r="E523" s="242" t="s">
        <v>28</v>
      </c>
      <c r="F523" s="243" t="s">
        <v>188</v>
      </c>
      <c r="G523" s="241"/>
      <c r="H523" s="244">
        <v>328.94</v>
      </c>
      <c r="I523" s="245"/>
      <c r="J523" s="241"/>
      <c r="K523" s="241"/>
      <c r="L523" s="246"/>
      <c r="M523" s="247"/>
      <c r="N523" s="248"/>
      <c r="O523" s="248"/>
      <c r="P523" s="248"/>
      <c r="Q523" s="248"/>
      <c r="R523" s="248"/>
      <c r="S523" s="248"/>
      <c r="T523" s="249"/>
      <c r="U523" s="15"/>
      <c r="V523" s="15"/>
      <c r="W523" s="15"/>
      <c r="X523" s="15"/>
      <c r="Y523" s="15"/>
      <c r="Z523" s="15"/>
      <c r="AA523" s="15"/>
      <c r="AB523" s="15"/>
      <c r="AC523" s="15"/>
      <c r="AD523" s="15"/>
      <c r="AE523" s="15"/>
      <c r="AT523" s="250" t="s">
        <v>162</v>
      </c>
      <c r="AU523" s="250" t="s">
        <v>84</v>
      </c>
      <c r="AV523" s="15" t="s">
        <v>155</v>
      </c>
      <c r="AW523" s="15" t="s">
        <v>35</v>
      </c>
      <c r="AX523" s="15" t="s">
        <v>82</v>
      </c>
      <c r="AY523" s="250" t="s">
        <v>148</v>
      </c>
    </row>
    <row r="524" spans="1:65" s="2" customFormat="1" ht="12">
      <c r="A524" s="39"/>
      <c r="B524" s="40"/>
      <c r="C524" s="205" t="s">
        <v>283</v>
      </c>
      <c r="D524" s="205" t="s">
        <v>151</v>
      </c>
      <c r="E524" s="206" t="s">
        <v>710</v>
      </c>
      <c r="F524" s="207" t="s">
        <v>711</v>
      </c>
      <c r="G524" s="208" t="s">
        <v>159</v>
      </c>
      <c r="H524" s="209">
        <v>328.94</v>
      </c>
      <c r="I524" s="210"/>
      <c r="J524" s="211">
        <f>ROUND(I524*H524,2)</f>
        <v>0</v>
      </c>
      <c r="K524" s="207" t="s">
        <v>160</v>
      </c>
      <c r="L524" s="45"/>
      <c r="M524" s="212" t="s">
        <v>28</v>
      </c>
      <c r="N524" s="213" t="s">
        <v>45</v>
      </c>
      <c r="O524" s="85"/>
      <c r="P524" s="214">
        <f>O524*H524</f>
        <v>0</v>
      </c>
      <c r="Q524" s="214">
        <v>0.015</v>
      </c>
      <c r="R524" s="214">
        <f>Q524*H524</f>
        <v>4.9341</v>
      </c>
      <c r="S524" s="214">
        <v>0</v>
      </c>
      <c r="T524" s="215">
        <f>S524*H524</f>
        <v>0</v>
      </c>
      <c r="U524" s="39"/>
      <c r="V524" s="39"/>
      <c r="W524" s="39"/>
      <c r="X524" s="39"/>
      <c r="Y524" s="39"/>
      <c r="Z524" s="39"/>
      <c r="AA524" s="39"/>
      <c r="AB524" s="39"/>
      <c r="AC524" s="39"/>
      <c r="AD524" s="39"/>
      <c r="AE524" s="39"/>
      <c r="AR524" s="216" t="s">
        <v>257</v>
      </c>
      <c r="AT524" s="216" t="s">
        <v>151</v>
      </c>
      <c r="AU524" s="216" t="s">
        <v>84</v>
      </c>
      <c r="AY524" s="18" t="s">
        <v>148</v>
      </c>
      <c r="BE524" s="217">
        <f>IF(N524="základní",J524,0)</f>
        <v>0</v>
      </c>
      <c r="BF524" s="217">
        <f>IF(N524="snížená",J524,0)</f>
        <v>0</v>
      </c>
      <c r="BG524" s="217">
        <f>IF(N524="zákl. přenesená",J524,0)</f>
        <v>0</v>
      </c>
      <c r="BH524" s="217">
        <f>IF(N524="sníž. přenesená",J524,0)</f>
        <v>0</v>
      </c>
      <c r="BI524" s="217">
        <f>IF(N524="nulová",J524,0)</f>
        <v>0</v>
      </c>
      <c r="BJ524" s="18" t="s">
        <v>82</v>
      </c>
      <c r="BK524" s="217">
        <f>ROUND(I524*H524,2)</f>
        <v>0</v>
      </c>
      <c r="BL524" s="18" t="s">
        <v>257</v>
      </c>
      <c r="BM524" s="216" t="s">
        <v>712</v>
      </c>
    </row>
    <row r="525" spans="1:51" s="13" customFormat="1" ht="12">
      <c r="A525" s="13"/>
      <c r="B525" s="218"/>
      <c r="C525" s="219"/>
      <c r="D525" s="220" t="s">
        <v>162</v>
      </c>
      <c r="E525" s="221" t="s">
        <v>28</v>
      </c>
      <c r="F525" s="222" t="s">
        <v>176</v>
      </c>
      <c r="G525" s="219"/>
      <c r="H525" s="221" t="s">
        <v>28</v>
      </c>
      <c r="I525" s="223"/>
      <c r="J525" s="219"/>
      <c r="K525" s="219"/>
      <c r="L525" s="224"/>
      <c r="M525" s="225"/>
      <c r="N525" s="226"/>
      <c r="O525" s="226"/>
      <c r="P525" s="226"/>
      <c r="Q525" s="226"/>
      <c r="R525" s="226"/>
      <c r="S525" s="226"/>
      <c r="T525" s="227"/>
      <c r="U525" s="13"/>
      <c r="V525" s="13"/>
      <c r="W525" s="13"/>
      <c r="X525" s="13"/>
      <c r="Y525" s="13"/>
      <c r="Z525" s="13"/>
      <c r="AA525" s="13"/>
      <c r="AB525" s="13"/>
      <c r="AC525" s="13"/>
      <c r="AD525" s="13"/>
      <c r="AE525" s="13"/>
      <c r="AT525" s="228" t="s">
        <v>162</v>
      </c>
      <c r="AU525" s="228" t="s">
        <v>84</v>
      </c>
      <c r="AV525" s="13" t="s">
        <v>82</v>
      </c>
      <c r="AW525" s="13" t="s">
        <v>35</v>
      </c>
      <c r="AX525" s="13" t="s">
        <v>74</v>
      </c>
      <c r="AY525" s="228" t="s">
        <v>148</v>
      </c>
    </row>
    <row r="526" spans="1:51" s="13" customFormat="1" ht="12">
      <c r="A526" s="13"/>
      <c r="B526" s="218"/>
      <c r="C526" s="219"/>
      <c r="D526" s="220" t="s">
        <v>162</v>
      </c>
      <c r="E526" s="221" t="s">
        <v>28</v>
      </c>
      <c r="F526" s="222" t="s">
        <v>713</v>
      </c>
      <c r="G526" s="219"/>
      <c r="H526" s="221" t="s">
        <v>28</v>
      </c>
      <c r="I526" s="223"/>
      <c r="J526" s="219"/>
      <c r="K526" s="219"/>
      <c r="L526" s="224"/>
      <c r="M526" s="225"/>
      <c r="N526" s="226"/>
      <c r="O526" s="226"/>
      <c r="P526" s="226"/>
      <c r="Q526" s="226"/>
      <c r="R526" s="226"/>
      <c r="S526" s="226"/>
      <c r="T526" s="227"/>
      <c r="U526" s="13"/>
      <c r="V526" s="13"/>
      <c r="W526" s="13"/>
      <c r="X526" s="13"/>
      <c r="Y526" s="13"/>
      <c r="Z526" s="13"/>
      <c r="AA526" s="13"/>
      <c r="AB526" s="13"/>
      <c r="AC526" s="13"/>
      <c r="AD526" s="13"/>
      <c r="AE526" s="13"/>
      <c r="AT526" s="228" t="s">
        <v>162</v>
      </c>
      <c r="AU526" s="228" t="s">
        <v>84</v>
      </c>
      <c r="AV526" s="13" t="s">
        <v>82</v>
      </c>
      <c r="AW526" s="13" t="s">
        <v>35</v>
      </c>
      <c r="AX526" s="13" t="s">
        <v>74</v>
      </c>
      <c r="AY526" s="228" t="s">
        <v>148</v>
      </c>
    </row>
    <row r="527" spans="1:51" s="13" customFormat="1" ht="12">
      <c r="A527" s="13"/>
      <c r="B527" s="218"/>
      <c r="C527" s="219"/>
      <c r="D527" s="220" t="s">
        <v>162</v>
      </c>
      <c r="E527" s="221" t="s">
        <v>28</v>
      </c>
      <c r="F527" s="222" t="s">
        <v>709</v>
      </c>
      <c r="G527" s="219"/>
      <c r="H527" s="221" t="s">
        <v>28</v>
      </c>
      <c r="I527" s="223"/>
      <c r="J527" s="219"/>
      <c r="K527" s="219"/>
      <c r="L527" s="224"/>
      <c r="M527" s="225"/>
      <c r="N527" s="226"/>
      <c r="O527" s="226"/>
      <c r="P527" s="226"/>
      <c r="Q527" s="226"/>
      <c r="R527" s="226"/>
      <c r="S527" s="226"/>
      <c r="T527" s="227"/>
      <c r="U527" s="13"/>
      <c r="V527" s="13"/>
      <c r="W527" s="13"/>
      <c r="X527" s="13"/>
      <c r="Y527" s="13"/>
      <c r="Z527" s="13"/>
      <c r="AA527" s="13"/>
      <c r="AB527" s="13"/>
      <c r="AC527" s="13"/>
      <c r="AD527" s="13"/>
      <c r="AE527" s="13"/>
      <c r="AT527" s="228" t="s">
        <v>162</v>
      </c>
      <c r="AU527" s="228" t="s">
        <v>84</v>
      </c>
      <c r="AV527" s="13" t="s">
        <v>82</v>
      </c>
      <c r="AW527" s="13" t="s">
        <v>35</v>
      </c>
      <c r="AX527" s="13" t="s">
        <v>74</v>
      </c>
      <c r="AY527" s="228" t="s">
        <v>148</v>
      </c>
    </row>
    <row r="528" spans="1:51" s="13" customFormat="1" ht="12">
      <c r="A528" s="13"/>
      <c r="B528" s="218"/>
      <c r="C528" s="219"/>
      <c r="D528" s="220" t="s">
        <v>162</v>
      </c>
      <c r="E528" s="221" t="s">
        <v>28</v>
      </c>
      <c r="F528" s="222" t="s">
        <v>262</v>
      </c>
      <c r="G528" s="219"/>
      <c r="H528" s="221" t="s">
        <v>28</v>
      </c>
      <c r="I528" s="223"/>
      <c r="J528" s="219"/>
      <c r="K528" s="219"/>
      <c r="L528" s="224"/>
      <c r="M528" s="225"/>
      <c r="N528" s="226"/>
      <c r="O528" s="226"/>
      <c r="P528" s="226"/>
      <c r="Q528" s="226"/>
      <c r="R528" s="226"/>
      <c r="S528" s="226"/>
      <c r="T528" s="227"/>
      <c r="U528" s="13"/>
      <c r="V528" s="13"/>
      <c r="W528" s="13"/>
      <c r="X528" s="13"/>
      <c r="Y528" s="13"/>
      <c r="Z528" s="13"/>
      <c r="AA528" s="13"/>
      <c r="AB528" s="13"/>
      <c r="AC528" s="13"/>
      <c r="AD528" s="13"/>
      <c r="AE528" s="13"/>
      <c r="AT528" s="228" t="s">
        <v>162</v>
      </c>
      <c r="AU528" s="228" t="s">
        <v>84</v>
      </c>
      <c r="AV528" s="13" t="s">
        <v>82</v>
      </c>
      <c r="AW528" s="13" t="s">
        <v>35</v>
      </c>
      <c r="AX528" s="13" t="s">
        <v>74</v>
      </c>
      <c r="AY528" s="228" t="s">
        <v>148</v>
      </c>
    </row>
    <row r="529" spans="1:51" s="14" customFormat="1" ht="12">
      <c r="A529" s="14"/>
      <c r="B529" s="229"/>
      <c r="C529" s="230"/>
      <c r="D529" s="220" t="s">
        <v>162</v>
      </c>
      <c r="E529" s="231" t="s">
        <v>28</v>
      </c>
      <c r="F529" s="232" t="s">
        <v>263</v>
      </c>
      <c r="G529" s="230"/>
      <c r="H529" s="233">
        <v>66.95</v>
      </c>
      <c r="I529" s="234"/>
      <c r="J529" s="230"/>
      <c r="K529" s="230"/>
      <c r="L529" s="235"/>
      <c r="M529" s="236"/>
      <c r="N529" s="237"/>
      <c r="O529" s="237"/>
      <c r="P529" s="237"/>
      <c r="Q529" s="237"/>
      <c r="R529" s="237"/>
      <c r="S529" s="237"/>
      <c r="T529" s="238"/>
      <c r="U529" s="14"/>
      <c r="V529" s="14"/>
      <c r="W529" s="14"/>
      <c r="X529" s="14"/>
      <c r="Y529" s="14"/>
      <c r="Z529" s="14"/>
      <c r="AA529" s="14"/>
      <c r="AB529" s="14"/>
      <c r="AC529" s="14"/>
      <c r="AD529" s="14"/>
      <c r="AE529" s="14"/>
      <c r="AT529" s="239" t="s">
        <v>162</v>
      </c>
      <c r="AU529" s="239" t="s">
        <v>84</v>
      </c>
      <c r="AV529" s="14" t="s">
        <v>84</v>
      </c>
      <c r="AW529" s="14" t="s">
        <v>35</v>
      </c>
      <c r="AX529" s="14" t="s">
        <v>74</v>
      </c>
      <c r="AY529" s="239" t="s">
        <v>148</v>
      </c>
    </row>
    <row r="530" spans="1:51" s="13" customFormat="1" ht="12">
      <c r="A530" s="13"/>
      <c r="B530" s="218"/>
      <c r="C530" s="219"/>
      <c r="D530" s="220" t="s">
        <v>162</v>
      </c>
      <c r="E530" s="221" t="s">
        <v>28</v>
      </c>
      <c r="F530" s="222" t="s">
        <v>232</v>
      </c>
      <c r="G530" s="219"/>
      <c r="H530" s="221" t="s">
        <v>28</v>
      </c>
      <c r="I530" s="223"/>
      <c r="J530" s="219"/>
      <c r="K530" s="219"/>
      <c r="L530" s="224"/>
      <c r="M530" s="225"/>
      <c r="N530" s="226"/>
      <c r="O530" s="226"/>
      <c r="P530" s="226"/>
      <c r="Q530" s="226"/>
      <c r="R530" s="226"/>
      <c r="S530" s="226"/>
      <c r="T530" s="227"/>
      <c r="U530" s="13"/>
      <c r="V530" s="13"/>
      <c r="W530" s="13"/>
      <c r="X530" s="13"/>
      <c r="Y530" s="13"/>
      <c r="Z530" s="13"/>
      <c r="AA530" s="13"/>
      <c r="AB530" s="13"/>
      <c r="AC530" s="13"/>
      <c r="AD530" s="13"/>
      <c r="AE530" s="13"/>
      <c r="AT530" s="228" t="s">
        <v>162</v>
      </c>
      <c r="AU530" s="228" t="s">
        <v>84</v>
      </c>
      <c r="AV530" s="13" t="s">
        <v>82</v>
      </c>
      <c r="AW530" s="13" t="s">
        <v>35</v>
      </c>
      <c r="AX530" s="13" t="s">
        <v>74</v>
      </c>
      <c r="AY530" s="228" t="s">
        <v>148</v>
      </c>
    </row>
    <row r="531" spans="1:51" s="14" customFormat="1" ht="12">
      <c r="A531" s="14"/>
      <c r="B531" s="229"/>
      <c r="C531" s="230"/>
      <c r="D531" s="220" t="s">
        <v>162</v>
      </c>
      <c r="E531" s="231" t="s">
        <v>28</v>
      </c>
      <c r="F531" s="232" t="s">
        <v>264</v>
      </c>
      <c r="G531" s="230"/>
      <c r="H531" s="233">
        <v>64.88</v>
      </c>
      <c r="I531" s="234"/>
      <c r="J531" s="230"/>
      <c r="K531" s="230"/>
      <c r="L531" s="235"/>
      <c r="M531" s="236"/>
      <c r="N531" s="237"/>
      <c r="O531" s="237"/>
      <c r="P531" s="237"/>
      <c r="Q531" s="237"/>
      <c r="R531" s="237"/>
      <c r="S531" s="237"/>
      <c r="T531" s="238"/>
      <c r="U531" s="14"/>
      <c r="V531" s="14"/>
      <c r="W531" s="14"/>
      <c r="X531" s="14"/>
      <c r="Y531" s="14"/>
      <c r="Z531" s="14"/>
      <c r="AA531" s="14"/>
      <c r="AB531" s="14"/>
      <c r="AC531" s="14"/>
      <c r="AD531" s="14"/>
      <c r="AE531" s="14"/>
      <c r="AT531" s="239" t="s">
        <v>162</v>
      </c>
      <c r="AU531" s="239" t="s">
        <v>84</v>
      </c>
      <c r="AV531" s="14" t="s">
        <v>84</v>
      </c>
      <c r="AW531" s="14" t="s">
        <v>35</v>
      </c>
      <c r="AX531" s="14" t="s">
        <v>74</v>
      </c>
      <c r="AY531" s="239" t="s">
        <v>148</v>
      </c>
    </row>
    <row r="532" spans="1:51" s="13" customFormat="1" ht="12">
      <c r="A532" s="13"/>
      <c r="B532" s="218"/>
      <c r="C532" s="219"/>
      <c r="D532" s="220" t="s">
        <v>162</v>
      </c>
      <c r="E532" s="221" t="s">
        <v>28</v>
      </c>
      <c r="F532" s="222" t="s">
        <v>234</v>
      </c>
      <c r="G532" s="219"/>
      <c r="H532" s="221" t="s">
        <v>28</v>
      </c>
      <c r="I532" s="223"/>
      <c r="J532" s="219"/>
      <c r="K532" s="219"/>
      <c r="L532" s="224"/>
      <c r="M532" s="225"/>
      <c r="N532" s="226"/>
      <c r="O532" s="226"/>
      <c r="P532" s="226"/>
      <c r="Q532" s="226"/>
      <c r="R532" s="226"/>
      <c r="S532" s="226"/>
      <c r="T532" s="227"/>
      <c r="U532" s="13"/>
      <c r="V532" s="13"/>
      <c r="W532" s="13"/>
      <c r="X532" s="13"/>
      <c r="Y532" s="13"/>
      <c r="Z532" s="13"/>
      <c r="AA532" s="13"/>
      <c r="AB532" s="13"/>
      <c r="AC532" s="13"/>
      <c r="AD532" s="13"/>
      <c r="AE532" s="13"/>
      <c r="AT532" s="228" t="s">
        <v>162</v>
      </c>
      <c r="AU532" s="228" t="s">
        <v>84</v>
      </c>
      <c r="AV532" s="13" t="s">
        <v>82</v>
      </c>
      <c r="AW532" s="13" t="s">
        <v>35</v>
      </c>
      <c r="AX532" s="13" t="s">
        <v>74</v>
      </c>
      <c r="AY532" s="228" t="s">
        <v>148</v>
      </c>
    </row>
    <row r="533" spans="1:51" s="14" customFormat="1" ht="12">
      <c r="A533" s="14"/>
      <c r="B533" s="229"/>
      <c r="C533" s="230"/>
      <c r="D533" s="220" t="s">
        <v>162</v>
      </c>
      <c r="E533" s="231" t="s">
        <v>28</v>
      </c>
      <c r="F533" s="232" t="s">
        <v>265</v>
      </c>
      <c r="G533" s="230"/>
      <c r="H533" s="233">
        <v>19.27</v>
      </c>
      <c r="I533" s="234"/>
      <c r="J533" s="230"/>
      <c r="K533" s="230"/>
      <c r="L533" s="235"/>
      <c r="M533" s="236"/>
      <c r="N533" s="237"/>
      <c r="O533" s="237"/>
      <c r="P533" s="237"/>
      <c r="Q533" s="237"/>
      <c r="R533" s="237"/>
      <c r="S533" s="237"/>
      <c r="T533" s="238"/>
      <c r="U533" s="14"/>
      <c r="V533" s="14"/>
      <c r="W533" s="14"/>
      <c r="X533" s="14"/>
      <c r="Y533" s="14"/>
      <c r="Z533" s="14"/>
      <c r="AA533" s="14"/>
      <c r="AB533" s="14"/>
      <c r="AC533" s="14"/>
      <c r="AD533" s="14"/>
      <c r="AE533" s="14"/>
      <c r="AT533" s="239" t="s">
        <v>162</v>
      </c>
      <c r="AU533" s="239" t="s">
        <v>84</v>
      </c>
      <c r="AV533" s="14" t="s">
        <v>84</v>
      </c>
      <c r="AW533" s="14" t="s">
        <v>35</v>
      </c>
      <c r="AX533" s="14" t="s">
        <v>74</v>
      </c>
      <c r="AY533" s="239" t="s">
        <v>148</v>
      </c>
    </row>
    <row r="534" spans="1:51" s="13" customFormat="1" ht="12">
      <c r="A534" s="13"/>
      <c r="B534" s="218"/>
      <c r="C534" s="219"/>
      <c r="D534" s="220" t="s">
        <v>162</v>
      </c>
      <c r="E534" s="221" t="s">
        <v>28</v>
      </c>
      <c r="F534" s="222" t="s">
        <v>236</v>
      </c>
      <c r="G534" s="219"/>
      <c r="H534" s="221" t="s">
        <v>28</v>
      </c>
      <c r="I534" s="223"/>
      <c r="J534" s="219"/>
      <c r="K534" s="219"/>
      <c r="L534" s="224"/>
      <c r="M534" s="225"/>
      <c r="N534" s="226"/>
      <c r="O534" s="226"/>
      <c r="P534" s="226"/>
      <c r="Q534" s="226"/>
      <c r="R534" s="226"/>
      <c r="S534" s="226"/>
      <c r="T534" s="227"/>
      <c r="U534" s="13"/>
      <c r="V534" s="13"/>
      <c r="W534" s="13"/>
      <c r="X534" s="13"/>
      <c r="Y534" s="13"/>
      <c r="Z534" s="13"/>
      <c r="AA534" s="13"/>
      <c r="AB534" s="13"/>
      <c r="AC534" s="13"/>
      <c r="AD534" s="13"/>
      <c r="AE534" s="13"/>
      <c r="AT534" s="228" t="s">
        <v>162</v>
      </c>
      <c r="AU534" s="228" t="s">
        <v>84</v>
      </c>
      <c r="AV534" s="13" t="s">
        <v>82</v>
      </c>
      <c r="AW534" s="13" t="s">
        <v>35</v>
      </c>
      <c r="AX534" s="13" t="s">
        <v>74</v>
      </c>
      <c r="AY534" s="228" t="s">
        <v>148</v>
      </c>
    </row>
    <row r="535" spans="1:51" s="14" customFormat="1" ht="12">
      <c r="A535" s="14"/>
      <c r="B535" s="229"/>
      <c r="C535" s="230"/>
      <c r="D535" s="220" t="s">
        <v>162</v>
      </c>
      <c r="E535" s="231" t="s">
        <v>28</v>
      </c>
      <c r="F535" s="232" t="s">
        <v>264</v>
      </c>
      <c r="G535" s="230"/>
      <c r="H535" s="233">
        <v>64.88</v>
      </c>
      <c r="I535" s="234"/>
      <c r="J535" s="230"/>
      <c r="K535" s="230"/>
      <c r="L535" s="235"/>
      <c r="M535" s="236"/>
      <c r="N535" s="237"/>
      <c r="O535" s="237"/>
      <c r="P535" s="237"/>
      <c r="Q535" s="237"/>
      <c r="R535" s="237"/>
      <c r="S535" s="237"/>
      <c r="T535" s="238"/>
      <c r="U535" s="14"/>
      <c r="V535" s="14"/>
      <c r="W535" s="14"/>
      <c r="X535" s="14"/>
      <c r="Y535" s="14"/>
      <c r="Z535" s="14"/>
      <c r="AA535" s="14"/>
      <c r="AB535" s="14"/>
      <c r="AC535" s="14"/>
      <c r="AD535" s="14"/>
      <c r="AE535" s="14"/>
      <c r="AT535" s="239" t="s">
        <v>162</v>
      </c>
      <c r="AU535" s="239" t="s">
        <v>84</v>
      </c>
      <c r="AV535" s="14" t="s">
        <v>84</v>
      </c>
      <c r="AW535" s="14" t="s">
        <v>35</v>
      </c>
      <c r="AX535" s="14" t="s">
        <v>74</v>
      </c>
      <c r="AY535" s="239" t="s">
        <v>148</v>
      </c>
    </row>
    <row r="536" spans="1:51" s="13" customFormat="1" ht="12">
      <c r="A536" s="13"/>
      <c r="B536" s="218"/>
      <c r="C536" s="219"/>
      <c r="D536" s="220" t="s">
        <v>162</v>
      </c>
      <c r="E536" s="221" t="s">
        <v>28</v>
      </c>
      <c r="F536" s="222" t="s">
        <v>170</v>
      </c>
      <c r="G536" s="219"/>
      <c r="H536" s="221" t="s">
        <v>28</v>
      </c>
      <c r="I536" s="223"/>
      <c r="J536" s="219"/>
      <c r="K536" s="219"/>
      <c r="L536" s="224"/>
      <c r="M536" s="225"/>
      <c r="N536" s="226"/>
      <c r="O536" s="226"/>
      <c r="P536" s="226"/>
      <c r="Q536" s="226"/>
      <c r="R536" s="226"/>
      <c r="S536" s="226"/>
      <c r="T536" s="227"/>
      <c r="U536" s="13"/>
      <c r="V536" s="13"/>
      <c r="W536" s="13"/>
      <c r="X536" s="13"/>
      <c r="Y536" s="13"/>
      <c r="Z536" s="13"/>
      <c r="AA536" s="13"/>
      <c r="AB536" s="13"/>
      <c r="AC536" s="13"/>
      <c r="AD536" s="13"/>
      <c r="AE536" s="13"/>
      <c r="AT536" s="228" t="s">
        <v>162</v>
      </c>
      <c r="AU536" s="228" t="s">
        <v>84</v>
      </c>
      <c r="AV536" s="13" t="s">
        <v>82</v>
      </c>
      <c r="AW536" s="13" t="s">
        <v>35</v>
      </c>
      <c r="AX536" s="13" t="s">
        <v>74</v>
      </c>
      <c r="AY536" s="228" t="s">
        <v>148</v>
      </c>
    </row>
    <row r="537" spans="1:51" s="14" customFormat="1" ht="12">
      <c r="A537" s="14"/>
      <c r="B537" s="229"/>
      <c r="C537" s="230"/>
      <c r="D537" s="220" t="s">
        <v>162</v>
      </c>
      <c r="E537" s="231" t="s">
        <v>28</v>
      </c>
      <c r="F537" s="232" t="s">
        <v>266</v>
      </c>
      <c r="G537" s="230"/>
      <c r="H537" s="233">
        <v>90.12</v>
      </c>
      <c r="I537" s="234"/>
      <c r="J537" s="230"/>
      <c r="K537" s="230"/>
      <c r="L537" s="235"/>
      <c r="M537" s="236"/>
      <c r="N537" s="237"/>
      <c r="O537" s="237"/>
      <c r="P537" s="237"/>
      <c r="Q537" s="237"/>
      <c r="R537" s="237"/>
      <c r="S537" s="237"/>
      <c r="T537" s="238"/>
      <c r="U537" s="14"/>
      <c r="V537" s="14"/>
      <c r="W537" s="14"/>
      <c r="X537" s="14"/>
      <c r="Y537" s="14"/>
      <c r="Z537" s="14"/>
      <c r="AA537" s="14"/>
      <c r="AB537" s="14"/>
      <c r="AC537" s="14"/>
      <c r="AD537" s="14"/>
      <c r="AE537" s="14"/>
      <c r="AT537" s="239" t="s">
        <v>162</v>
      </c>
      <c r="AU537" s="239" t="s">
        <v>84</v>
      </c>
      <c r="AV537" s="14" t="s">
        <v>84</v>
      </c>
      <c r="AW537" s="14" t="s">
        <v>35</v>
      </c>
      <c r="AX537" s="14" t="s">
        <v>74</v>
      </c>
      <c r="AY537" s="239" t="s">
        <v>148</v>
      </c>
    </row>
    <row r="538" spans="1:51" s="13" customFormat="1" ht="12">
      <c r="A538" s="13"/>
      <c r="B538" s="218"/>
      <c r="C538" s="219"/>
      <c r="D538" s="220" t="s">
        <v>162</v>
      </c>
      <c r="E538" s="221" t="s">
        <v>28</v>
      </c>
      <c r="F538" s="222" t="s">
        <v>186</v>
      </c>
      <c r="G538" s="219"/>
      <c r="H538" s="221" t="s">
        <v>28</v>
      </c>
      <c r="I538" s="223"/>
      <c r="J538" s="219"/>
      <c r="K538" s="219"/>
      <c r="L538" s="224"/>
      <c r="M538" s="225"/>
      <c r="N538" s="226"/>
      <c r="O538" s="226"/>
      <c r="P538" s="226"/>
      <c r="Q538" s="226"/>
      <c r="R538" s="226"/>
      <c r="S538" s="226"/>
      <c r="T538" s="227"/>
      <c r="U538" s="13"/>
      <c r="V538" s="13"/>
      <c r="W538" s="13"/>
      <c r="X538" s="13"/>
      <c r="Y538" s="13"/>
      <c r="Z538" s="13"/>
      <c r="AA538" s="13"/>
      <c r="AB538" s="13"/>
      <c r="AC538" s="13"/>
      <c r="AD538" s="13"/>
      <c r="AE538" s="13"/>
      <c r="AT538" s="228" t="s">
        <v>162</v>
      </c>
      <c r="AU538" s="228" t="s">
        <v>84</v>
      </c>
      <c r="AV538" s="13" t="s">
        <v>82</v>
      </c>
      <c r="AW538" s="13" t="s">
        <v>35</v>
      </c>
      <c r="AX538" s="13" t="s">
        <v>74</v>
      </c>
      <c r="AY538" s="228" t="s">
        <v>148</v>
      </c>
    </row>
    <row r="539" spans="1:51" s="14" customFormat="1" ht="12">
      <c r="A539" s="14"/>
      <c r="B539" s="229"/>
      <c r="C539" s="230"/>
      <c r="D539" s="220" t="s">
        <v>162</v>
      </c>
      <c r="E539" s="231" t="s">
        <v>28</v>
      </c>
      <c r="F539" s="232" t="s">
        <v>267</v>
      </c>
      <c r="G539" s="230"/>
      <c r="H539" s="233">
        <v>22.84</v>
      </c>
      <c r="I539" s="234"/>
      <c r="J539" s="230"/>
      <c r="K539" s="230"/>
      <c r="L539" s="235"/>
      <c r="M539" s="236"/>
      <c r="N539" s="237"/>
      <c r="O539" s="237"/>
      <c r="P539" s="237"/>
      <c r="Q539" s="237"/>
      <c r="R539" s="237"/>
      <c r="S539" s="237"/>
      <c r="T539" s="238"/>
      <c r="U539" s="14"/>
      <c r="V539" s="14"/>
      <c r="W539" s="14"/>
      <c r="X539" s="14"/>
      <c r="Y539" s="14"/>
      <c r="Z539" s="14"/>
      <c r="AA539" s="14"/>
      <c r="AB539" s="14"/>
      <c r="AC539" s="14"/>
      <c r="AD539" s="14"/>
      <c r="AE539" s="14"/>
      <c r="AT539" s="239" t="s">
        <v>162</v>
      </c>
      <c r="AU539" s="239" t="s">
        <v>84</v>
      </c>
      <c r="AV539" s="14" t="s">
        <v>84</v>
      </c>
      <c r="AW539" s="14" t="s">
        <v>35</v>
      </c>
      <c r="AX539" s="14" t="s">
        <v>74</v>
      </c>
      <c r="AY539" s="239" t="s">
        <v>148</v>
      </c>
    </row>
    <row r="540" spans="1:51" s="15" customFormat="1" ht="12">
      <c r="A540" s="15"/>
      <c r="B540" s="240"/>
      <c r="C540" s="241"/>
      <c r="D540" s="220" t="s">
        <v>162</v>
      </c>
      <c r="E540" s="242" t="s">
        <v>28</v>
      </c>
      <c r="F540" s="243" t="s">
        <v>188</v>
      </c>
      <c r="G540" s="241"/>
      <c r="H540" s="244">
        <v>328.94</v>
      </c>
      <c r="I540" s="245"/>
      <c r="J540" s="241"/>
      <c r="K540" s="241"/>
      <c r="L540" s="246"/>
      <c r="M540" s="247"/>
      <c r="N540" s="248"/>
      <c r="O540" s="248"/>
      <c r="P540" s="248"/>
      <c r="Q540" s="248"/>
      <c r="R540" s="248"/>
      <c r="S540" s="248"/>
      <c r="T540" s="249"/>
      <c r="U540" s="15"/>
      <c r="V540" s="15"/>
      <c r="W540" s="15"/>
      <c r="X540" s="15"/>
      <c r="Y540" s="15"/>
      <c r="Z540" s="15"/>
      <c r="AA540" s="15"/>
      <c r="AB540" s="15"/>
      <c r="AC540" s="15"/>
      <c r="AD540" s="15"/>
      <c r="AE540" s="15"/>
      <c r="AT540" s="250" t="s">
        <v>162</v>
      </c>
      <c r="AU540" s="250" t="s">
        <v>84</v>
      </c>
      <c r="AV540" s="15" t="s">
        <v>155</v>
      </c>
      <c r="AW540" s="15" t="s">
        <v>35</v>
      </c>
      <c r="AX540" s="15" t="s">
        <v>82</v>
      </c>
      <c r="AY540" s="250" t="s">
        <v>148</v>
      </c>
    </row>
    <row r="541" spans="1:65" s="2" customFormat="1" ht="16.5" customHeight="1">
      <c r="A541" s="39"/>
      <c r="B541" s="40"/>
      <c r="C541" s="205" t="s">
        <v>291</v>
      </c>
      <c r="D541" s="205" t="s">
        <v>151</v>
      </c>
      <c r="E541" s="206" t="s">
        <v>714</v>
      </c>
      <c r="F541" s="207" t="s">
        <v>715</v>
      </c>
      <c r="G541" s="208" t="s">
        <v>159</v>
      </c>
      <c r="H541" s="209">
        <v>316.28</v>
      </c>
      <c r="I541" s="210"/>
      <c r="J541" s="211">
        <f>ROUND(I541*H541,2)</f>
        <v>0</v>
      </c>
      <c r="K541" s="207" t="s">
        <v>160</v>
      </c>
      <c r="L541" s="45"/>
      <c r="M541" s="212" t="s">
        <v>28</v>
      </c>
      <c r="N541" s="213" t="s">
        <v>45</v>
      </c>
      <c r="O541" s="85"/>
      <c r="P541" s="214">
        <f>O541*H541</f>
        <v>0</v>
      </c>
      <c r="Q541" s="214">
        <v>0.0003</v>
      </c>
      <c r="R541" s="214">
        <f>Q541*H541</f>
        <v>0.09488399999999998</v>
      </c>
      <c r="S541" s="214">
        <v>0</v>
      </c>
      <c r="T541" s="215">
        <f>S541*H541</f>
        <v>0</v>
      </c>
      <c r="U541" s="39"/>
      <c r="V541" s="39"/>
      <c r="W541" s="39"/>
      <c r="X541" s="39"/>
      <c r="Y541" s="39"/>
      <c r="Z541" s="39"/>
      <c r="AA541" s="39"/>
      <c r="AB541" s="39"/>
      <c r="AC541" s="39"/>
      <c r="AD541" s="39"/>
      <c r="AE541" s="39"/>
      <c r="AR541" s="216" t="s">
        <v>257</v>
      </c>
      <c r="AT541" s="216" t="s">
        <v>151</v>
      </c>
      <c r="AU541" s="216" t="s">
        <v>84</v>
      </c>
      <c r="AY541" s="18" t="s">
        <v>148</v>
      </c>
      <c r="BE541" s="217">
        <f>IF(N541="základní",J541,0)</f>
        <v>0</v>
      </c>
      <c r="BF541" s="217">
        <f>IF(N541="snížená",J541,0)</f>
        <v>0</v>
      </c>
      <c r="BG541" s="217">
        <f>IF(N541="zákl. přenesená",J541,0)</f>
        <v>0</v>
      </c>
      <c r="BH541" s="217">
        <f>IF(N541="sníž. přenesená",J541,0)</f>
        <v>0</v>
      </c>
      <c r="BI541" s="217">
        <f>IF(N541="nulová",J541,0)</f>
        <v>0</v>
      </c>
      <c r="BJ541" s="18" t="s">
        <v>82</v>
      </c>
      <c r="BK541" s="217">
        <f>ROUND(I541*H541,2)</f>
        <v>0</v>
      </c>
      <c r="BL541" s="18" t="s">
        <v>257</v>
      </c>
      <c r="BM541" s="216" t="s">
        <v>716</v>
      </c>
    </row>
    <row r="542" spans="1:51" s="13" customFormat="1" ht="12">
      <c r="A542" s="13"/>
      <c r="B542" s="218"/>
      <c r="C542" s="219"/>
      <c r="D542" s="220" t="s">
        <v>162</v>
      </c>
      <c r="E542" s="221" t="s">
        <v>28</v>
      </c>
      <c r="F542" s="222" t="s">
        <v>176</v>
      </c>
      <c r="G542" s="219"/>
      <c r="H542" s="221" t="s">
        <v>28</v>
      </c>
      <c r="I542" s="223"/>
      <c r="J542" s="219"/>
      <c r="K542" s="219"/>
      <c r="L542" s="224"/>
      <c r="M542" s="225"/>
      <c r="N542" s="226"/>
      <c r="O542" s="226"/>
      <c r="P542" s="226"/>
      <c r="Q542" s="226"/>
      <c r="R542" s="226"/>
      <c r="S542" s="226"/>
      <c r="T542" s="227"/>
      <c r="U542" s="13"/>
      <c r="V542" s="13"/>
      <c r="W542" s="13"/>
      <c r="X542" s="13"/>
      <c r="Y542" s="13"/>
      <c r="Z542" s="13"/>
      <c r="AA542" s="13"/>
      <c r="AB542" s="13"/>
      <c r="AC542" s="13"/>
      <c r="AD542" s="13"/>
      <c r="AE542" s="13"/>
      <c r="AT542" s="228" t="s">
        <v>162</v>
      </c>
      <c r="AU542" s="228" t="s">
        <v>84</v>
      </c>
      <c r="AV542" s="13" t="s">
        <v>82</v>
      </c>
      <c r="AW542" s="13" t="s">
        <v>35</v>
      </c>
      <c r="AX542" s="13" t="s">
        <v>74</v>
      </c>
      <c r="AY542" s="228" t="s">
        <v>148</v>
      </c>
    </row>
    <row r="543" spans="1:51" s="13" customFormat="1" ht="12">
      <c r="A543" s="13"/>
      <c r="B543" s="218"/>
      <c r="C543" s="219"/>
      <c r="D543" s="220" t="s">
        <v>162</v>
      </c>
      <c r="E543" s="221" t="s">
        <v>28</v>
      </c>
      <c r="F543" s="222" t="s">
        <v>717</v>
      </c>
      <c r="G543" s="219"/>
      <c r="H543" s="221" t="s">
        <v>28</v>
      </c>
      <c r="I543" s="223"/>
      <c r="J543" s="219"/>
      <c r="K543" s="219"/>
      <c r="L543" s="224"/>
      <c r="M543" s="225"/>
      <c r="N543" s="226"/>
      <c r="O543" s="226"/>
      <c r="P543" s="226"/>
      <c r="Q543" s="226"/>
      <c r="R543" s="226"/>
      <c r="S543" s="226"/>
      <c r="T543" s="227"/>
      <c r="U543" s="13"/>
      <c r="V543" s="13"/>
      <c r="W543" s="13"/>
      <c r="X543" s="13"/>
      <c r="Y543" s="13"/>
      <c r="Z543" s="13"/>
      <c r="AA543" s="13"/>
      <c r="AB543" s="13"/>
      <c r="AC543" s="13"/>
      <c r="AD543" s="13"/>
      <c r="AE543" s="13"/>
      <c r="AT543" s="228" t="s">
        <v>162</v>
      </c>
      <c r="AU543" s="228" t="s">
        <v>84</v>
      </c>
      <c r="AV543" s="13" t="s">
        <v>82</v>
      </c>
      <c r="AW543" s="13" t="s">
        <v>35</v>
      </c>
      <c r="AX543" s="13" t="s">
        <v>74</v>
      </c>
      <c r="AY543" s="228" t="s">
        <v>148</v>
      </c>
    </row>
    <row r="544" spans="1:51" s="14" customFormat="1" ht="12">
      <c r="A544" s="14"/>
      <c r="B544" s="229"/>
      <c r="C544" s="230"/>
      <c r="D544" s="220" t="s">
        <v>162</v>
      </c>
      <c r="E544" s="231" t="s">
        <v>28</v>
      </c>
      <c r="F544" s="232" t="s">
        <v>505</v>
      </c>
      <c r="G544" s="230"/>
      <c r="H544" s="233">
        <v>54.29</v>
      </c>
      <c r="I544" s="234"/>
      <c r="J544" s="230"/>
      <c r="K544" s="230"/>
      <c r="L544" s="235"/>
      <c r="M544" s="236"/>
      <c r="N544" s="237"/>
      <c r="O544" s="237"/>
      <c r="P544" s="237"/>
      <c r="Q544" s="237"/>
      <c r="R544" s="237"/>
      <c r="S544" s="237"/>
      <c r="T544" s="238"/>
      <c r="U544" s="14"/>
      <c r="V544" s="14"/>
      <c r="W544" s="14"/>
      <c r="X544" s="14"/>
      <c r="Y544" s="14"/>
      <c r="Z544" s="14"/>
      <c r="AA544" s="14"/>
      <c r="AB544" s="14"/>
      <c r="AC544" s="14"/>
      <c r="AD544" s="14"/>
      <c r="AE544" s="14"/>
      <c r="AT544" s="239" t="s">
        <v>162</v>
      </c>
      <c r="AU544" s="239" t="s">
        <v>84</v>
      </c>
      <c r="AV544" s="14" t="s">
        <v>84</v>
      </c>
      <c r="AW544" s="14" t="s">
        <v>35</v>
      </c>
      <c r="AX544" s="14" t="s">
        <v>74</v>
      </c>
      <c r="AY544" s="239" t="s">
        <v>148</v>
      </c>
    </row>
    <row r="545" spans="1:51" s="13" customFormat="1" ht="12">
      <c r="A545" s="13"/>
      <c r="B545" s="218"/>
      <c r="C545" s="219"/>
      <c r="D545" s="220" t="s">
        <v>162</v>
      </c>
      <c r="E545" s="221" t="s">
        <v>28</v>
      </c>
      <c r="F545" s="222" t="s">
        <v>232</v>
      </c>
      <c r="G545" s="219"/>
      <c r="H545" s="221" t="s">
        <v>28</v>
      </c>
      <c r="I545" s="223"/>
      <c r="J545" s="219"/>
      <c r="K545" s="219"/>
      <c r="L545" s="224"/>
      <c r="M545" s="225"/>
      <c r="N545" s="226"/>
      <c r="O545" s="226"/>
      <c r="P545" s="226"/>
      <c r="Q545" s="226"/>
      <c r="R545" s="226"/>
      <c r="S545" s="226"/>
      <c r="T545" s="227"/>
      <c r="U545" s="13"/>
      <c r="V545" s="13"/>
      <c r="W545" s="13"/>
      <c r="X545" s="13"/>
      <c r="Y545" s="13"/>
      <c r="Z545" s="13"/>
      <c r="AA545" s="13"/>
      <c r="AB545" s="13"/>
      <c r="AC545" s="13"/>
      <c r="AD545" s="13"/>
      <c r="AE545" s="13"/>
      <c r="AT545" s="228" t="s">
        <v>162</v>
      </c>
      <c r="AU545" s="228" t="s">
        <v>84</v>
      </c>
      <c r="AV545" s="13" t="s">
        <v>82</v>
      </c>
      <c r="AW545" s="13" t="s">
        <v>35</v>
      </c>
      <c r="AX545" s="13" t="s">
        <v>74</v>
      </c>
      <c r="AY545" s="228" t="s">
        <v>148</v>
      </c>
    </row>
    <row r="546" spans="1:51" s="14" customFormat="1" ht="12">
      <c r="A546" s="14"/>
      <c r="B546" s="229"/>
      <c r="C546" s="230"/>
      <c r="D546" s="220" t="s">
        <v>162</v>
      </c>
      <c r="E546" s="231" t="s">
        <v>28</v>
      </c>
      <c r="F546" s="232" t="s">
        <v>264</v>
      </c>
      <c r="G546" s="230"/>
      <c r="H546" s="233">
        <v>64.88</v>
      </c>
      <c r="I546" s="234"/>
      <c r="J546" s="230"/>
      <c r="K546" s="230"/>
      <c r="L546" s="235"/>
      <c r="M546" s="236"/>
      <c r="N546" s="237"/>
      <c r="O546" s="237"/>
      <c r="P546" s="237"/>
      <c r="Q546" s="237"/>
      <c r="R546" s="237"/>
      <c r="S546" s="237"/>
      <c r="T546" s="238"/>
      <c r="U546" s="14"/>
      <c r="V546" s="14"/>
      <c r="W546" s="14"/>
      <c r="X546" s="14"/>
      <c r="Y546" s="14"/>
      <c r="Z546" s="14"/>
      <c r="AA546" s="14"/>
      <c r="AB546" s="14"/>
      <c r="AC546" s="14"/>
      <c r="AD546" s="14"/>
      <c r="AE546" s="14"/>
      <c r="AT546" s="239" t="s">
        <v>162</v>
      </c>
      <c r="AU546" s="239" t="s">
        <v>84</v>
      </c>
      <c r="AV546" s="14" t="s">
        <v>84</v>
      </c>
      <c r="AW546" s="14" t="s">
        <v>35</v>
      </c>
      <c r="AX546" s="14" t="s">
        <v>74</v>
      </c>
      <c r="AY546" s="239" t="s">
        <v>148</v>
      </c>
    </row>
    <row r="547" spans="1:51" s="13" customFormat="1" ht="12">
      <c r="A547" s="13"/>
      <c r="B547" s="218"/>
      <c r="C547" s="219"/>
      <c r="D547" s="220" t="s">
        <v>162</v>
      </c>
      <c r="E547" s="221" t="s">
        <v>28</v>
      </c>
      <c r="F547" s="222" t="s">
        <v>234</v>
      </c>
      <c r="G547" s="219"/>
      <c r="H547" s="221" t="s">
        <v>28</v>
      </c>
      <c r="I547" s="223"/>
      <c r="J547" s="219"/>
      <c r="K547" s="219"/>
      <c r="L547" s="224"/>
      <c r="M547" s="225"/>
      <c r="N547" s="226"/>
      <c r="O547" s="226"/>
      <c r="P547" s="226"/>
      <c r="Q547" s="226"/>
      <c r="R547" s="226"/>
      <c r="S547" s="226"/>
      <c r="T547" s="227"/>
      <c r="U547" s="13"/>
      <c r="V547" s="13"/>
      <c r="W547" s="13"/>
      <c r="X547" s="13"/>
      <c r="Y547" s="13"/>
      <c r="Z547" s="13"/>
      <c r="AA547" s="13"/>
      <c r="AB547" s="13"/>
      <c r="AC547" s="13"/>
      <c r="AD547" s="13"/>
      <c r="AE547" s="13"/>
      <c r="AT547" s="228" t="s">
        <v>162</v>
      </c>
      <c r="AU547" s="228" t="s">
        <v>84</v>
      </c>
      <c r="AV547" s="13" t="s">
        <v>82</v>
      </c>
      <c r="AW547" s="13" t="s">
        <v>35</v>
      </c>
      <c r="AX547" s="13" t="s">
        <v>74</v>
      </c>
      <c r="AY547" s="228" t="s">
        <v>148</v>
      </c>
    </row>
    <row r="548" spans="1:51" s="14" customFormat="1" ht="12">
      <c r="A548" s="14"/>
      <c r="B548" s="229"/>
      <c r="C548" s="230"/>
      <c r="D548" s="220" t="s">
        <v>162</v>
      </c>
      <c r="E548" s="231" t="s">
        <v>28</v>
      </c>
      <c r="F548" s="232" t="s">
        <v>265</v>
      </c>
      <c r="G548" s="230"/>
      <c r="H548" s="233">
        <v>19.27</v>
      </c>
      <c r="I548" s="234"/>
      <c r="J548" s="230"/>
      <c r="K548" s="230"/>
      <c r="L548" s="235"/>
      <c r="M548" s="236"/>
      <c r="N548" s="237"/>
      <c r="O548" s="237"/>
      <c r="P548" s="237"/>
      <c r="Q548" s="237"/>
      <c r="R548" s="237"/>
      <c r="S548" s="237"/>
      <c r="T548" s="238"/>
      <c r="U548" s="14"/>
      <c r="V548" s="14"/>
      <c r="W548" s="14"/>
      <c r="X548" s="14"/>
      <c r="Y548" s="14"/>
      <c r="Z548" s="14"/>
      <c r="AA548" s="14"/>
      <c r="AB548" s="14"/>
      <c r="AC548" s="14"/>
      <c r="AD548" s="14"/>
      <c r="AE548" s="14"/>
      <c r="AT548" s="239" t="s">
        <v>162</v>
      </c>
      <c r="AU548" s="239" t="s">
        <v>84</v>
      </c>
      <c r="AV548" s="14" t="s">
        <v>84</v>
      </c>
      <c r="AW548" s="14" t="s">
        <v>35</v>
      </c>
      <c r="AX548" s="14" t="s">
        <v>74</v>
      </c>
      <c r="AY548" s="239" t="s">
        <v>148</v>
      </c>
    </row>
    <row r="549" spans="1:51" s="13" customFormat="1" ht="12">
      <c r="A549" s="13"/>
      <c r="B549" s="218"/>
      <c r="C549" s="219"/>
      <c r="D549" s="220" t="s">
        <v>162</v>
      </c>
      <c r="E549" s="221" t="s">
        <v>28</v>
      </c>
      <c r="F549" s="222" t="s">
        <v>236</v>
      </c>
      <c r="G549" s="219"/>
      <c r="H549" s="221" t="s">
        <v>28</v>
      </c>
      <c r="I549" s="223"/>
      <c r="J549" s="219"/>
      <c r="K549" s="219"/>
      <c r="L549" s="224"/>
      <c r="M549" s="225"/>
      <c r="N549" s="226"/>
      <c r="O549" s="226"/>
      <c r="P549" s="226"/>
      <c r="Q549" s="226"/>
      <c r="R549" s="226"/>
      <c r="S549" s="226"/>
      <c r="T549" s="227"/>
      <c r="U549" s="13"/>
      <c r="V549" s="13"/>
      <c r="W549" s="13"/>
      <c r="X549" s="13"/>
      <c r="Y549" s="13"/>
      <c r="Z549" s="13"/>
      <c r="AA549" s="13"/>
      <c r="AB549" s="13"/>
      <c r="AC549" s="13"/>
      <c r="AD549" s="13"/>
      <c r="AE549" s="13"/>
      <c r="AT549" s="228" t="s">
        <v>162</v>
      </c>
      <c r="AU549" s="228" t="s">
        <v>84</v>
      </c>
      <c r="AV549" s="13" t="s">
        <v>82</v>
      </c>
      <c r="AW549" s="13" t="s">
        <v>35</v>
      </c>
      <c r="AX549" s="13" t="s">
        <v>74</v>
      </c>
      <c r="AY549" s="228" t="s">
        <v>148</v>
      </c>
    </row>
    <row r="550" spans="1:51" s="14" customFormat="1" ht="12">
      <c r="A550" s="14"/>
      <c r="B550" s="229"/>
      <c r="C550" s="230"/>
      <c r="D550" s="220" t="s">
        <v>162</v>
      </c>
      <c r="E550" s="231" t="s">
        <v>28</v>
      </c>
      <c r="F550" s="232" t="s">
        <v>264</v>
      </c>
      <c r="G550" s="230"/>
      <c r="H550" s="233">
        <v>64.88</v>
      </c>
      <c r="I550" s="234"/>
      <c r="J550" s="230"/>
      <c r="K550" s="230"/>
      <c r="L550" s="235"/>
      <c r="M550" s="236"/>
      <c r="N550" s="237"/>
      <c r="O550" s="237"/>
      <c r="P550" s="237"/>
      <c r="Q550" s="237"/>
      <c r="R550" s="237"/>
      <c r="S550" s="237"/>
      <c r="T550" s="238"/>
      <c r="U550" s="14"/>
      <c r="V550" s="14"/>
      <c r="W550" s="14"/>
      <c r="X550" s="14"/>
      <c r="Y550" s="14"/>
      <c r="Z550" s="14"/>
      <c r="AA550" s="14"/>
      <c r="AB550" s="14"/>
      <c r="AC550" s="14"/>
      <c r="AD550" s="14"/>
      <c r="AE550" s="14"/>
      <c r="AT550" s="239" t="s">
        <v>162</v>
      </c>
      <c r="AU550" s="239" t="s">
        <v>84</v>
      </c>
      <c r="AV550" s="14" t="s">
        <v>84</v>
      </c>
      <c r="AW550" s="14" t="s">
        <v>35</v>
      </c>
      <c r="AX550" s="14" t="s">
        <v>74</v>
      </c>
      <c r="AY550" s="239" t="s">
        <v>148</v>
      </c>
    </row>
    <row r="551" spans="1:51" s="13" customFormat="1" ht="12">
      <c r="A551" s="13"/>
      <c r="B551" s="218"/>
      <c r="C551" s="219"/>
      <c r="D551" s="220" t="s">
        <v>162</v>
      </c>
      <c r="E551" s="221" t="s">
        <v>28</v>
      </c>
      <c r="F551" s="222" t="s">
        <v>170</v>
      </c>
      <c r="G551" s="219"/>
      <c r="H551" s="221" t="s">
        <v>28</v>
      </c>
      <c r="I551" s="223"/>
      <c r="J551" s="219"/>
      <c r="K551" s="219"/>
      <c r="L551" s="224"/>
      <c r="M551" s="225"/>
      <c r="N551" s="226"/>
      <c r="O551" s="226"/>
      <c r="P551" s="226"/>
      <c r="Q551" s="226"/>
      <c r="R551" s="226"/>
      <c r="S551" s="226"/>
      <c r="T551" s="227"/>
      <c r="U551" s="13"/>
      <c r="V551" s="13"/>
      <c r="W551" s="13"/>
      <c r="X551" s="13"/>
      <c r="Y551" s="13"/>
      <c r="Z551" s="13"/>
      <c r="AA551" s="13"/>
      <c r="AB551" s="13"/>
      <c r="AC551" s="13"/>
      <c r="AD551" s="13"/>
      <c r="AE551" s="13"/>
      <c r="AT551" s="228" t="s">
        <v>162</v>
      </c>
      <c r="AU551" s="228" t="s">
        <v>84</v>
      </c>
      <c r="AV551" s="13" t="s">
        <v>82</v>
      </c>
      <c r="AW551" s="13" t="s">
        <v>35</v>
      </c>
      <c r="AX551" s="13" t="s">
        <v>74</v>
      </c>
      <c r="AY551" s="228" t="s">
        <v>148</v>
      </c>
    </row>
    <row r="552" spans="1:51" s="14" customFormat="1" ht="12">
      <c r="A552" s="14"/>
      <c r="B552" s="229"/>
      <c r="C552" s="230"/>
      <c r="D552" s="220" t="s">
        <v>162</v>
      </c>
      <c r="E552" s="231" t="s">
        <v>28</v>
      </c>
      <c r="F552" s="232" t="s">
        <v>266</v>
      </c>
      <c r="G552" s="230"/>
      <c r="H552" s="233">
        <v>90.12</v>
      </c>
      <c r="I552" s="234"/>
      <c r="J552" s="230"/>
      <c r="K552" s="230"/>
      <c r="L552" s="235"/>
      <c r="M552" s="236"/>
      <c r="N552" s="237"/>
      <c r="O552" s="237"/>
      <c r="P552" s="237"/>
      <c r="Q552" s="237"/>
      <c r="R552" s="237"/>
      <c r="S552" s="237"/>
      <c r="T552" s="238"/>
      <c r="U552" s="14"/>
      <c r="V552" s="14"/>
      <c r="W552" s="14"/>
      <c r="X552" s="14"/>
      <c r="Y552" s="14"/>
      <c r="Z552" s="14"/>
      <c r="AA552" s="14"/>
      <c r="AB552" s="14"/>
      <c r="AC552" s="14"/>
      <c r="AD552" s="14"/>
      <c r="AE552" s="14"/>
      <c r="AT552" s="239" t="s">
        <v>162</v>
      </c>
      <c r="AU552" s="239" t="s">
        <v>84</v>
      </c>
      <c r="AV552" s="14" t="s">
        <v>84</v>
      </c>
      <c r="AW552" s="14" t="s">
        <v>35</v>
      </c>
      <c r="AX552" s="14" t="s">
        <v>74</v>
      </c>
      <c r="AY552" s="239" t="s">
        <v>148</v>
      </c>
    </row>
    <row r="553" spans="1:51" s="13" customFormat="1" ht="12">
      <c r="A553" s="13"/>
      <c r="B553" s="218"/>
      <c r="C553" s="219"/>
      <c r="D553" s="220" t="s">
        <v>162</v>
      </c>
      <c r="E553" s="221" t="s">
        <v>28</v>
      </c>
      <c r="F553" s="222" t="s">
        <v>186</v>
      </c>
      <c r="G553" s="219"/>
      <c r="H553" s="221" t="s">
        <v>28</v>
      </c>
      <c r="I553" s="223"/>
      <c r="J553" s="219"/>
      <c r="K553" s="219"/>
      <c r="L553" s="224"/>
      <c r="M553" s="225"/>
      <c r="N553" s="226"/>
      <c r="O553" s="226"/>
      <c r="P553" s="226"/>
      <c r="Q553" s="226"/>
      <c r="R553" s="226"/>
      <c r="S553" s="226"/>
      <c r="T553" s="227"/>
      <c r="U553" s="13"/>
      <c r="V553" s="13"/>
      <c r="W553" s="13"/>
      <c r="X553" s="13"/>
      <c r="Y553" s="13"/>
      <c r="Z553" s="13"/>
      <c r="AA553" s="13"/>
      <c r="AB553" s="13"/>
      <c r="AC553" s="13"/>
      <c r="AD553" s="13"/>
      <c r="AE553" s="13"/>
      <c r="AT553" s="228" t="s">
        <v>162</v>
      </c>
      <c r="AU553" s="228" t="s">
        <v>84</v>
      </c>
      <c r="AV553" s="13" t="s">
        <v>82</v>
      </c>
      <c r="AW553" s="13" t="s">
        <v>35</v>
      </c>
      <c r="AX553" s="13" t="s">
        <v>74</v>
      </c>
      <c r="AY553" s="228" t="s">
        <v>148</v>
      </c>
    </row>
    <row r="554" spans="1:51" s="14" customFormat="1" ht="12">
      <c r="A554" s="14"/>
      <c r="B554" s="229"/>
      <c r="C554" s="230"/>
      <c r="D554" s="220" t="s">
        <v>162</v>
      </c>
      <c r="E554" s="231" t="s">
        <v>28</v>
      </c>
      <c r="F554" s="232" t="s">
        <v>267</v>
      </c>
      <c r="G554" s="230"/>
      <c r="H554" s="233">
        <v>22.84</v>
      </c>
      <c r="I554" s="234"/>
      <c r="J554" s="230"/>
      <c r="K554" s="230"/>
      <c r="L554" s="235"/>
      <c r="M554" s="236"/>
      <c r="N554" s="237"/>
      <c r="O554" s="237"/>
      <c r="P554" s="237"/>
      <c r="Q554" s="237"/>
      <c r="R554" s="237"/>
      <c r="S554" s="237"/>
      <c r="T554" s="238"/>
      <c r="U554" s="14"/>
      <c r="V554" s="14"/>
      <c r="W554" s="14"/>
      <c r="X554" s="14"/>
      <c r="Y554" s="14"/>
      <c r="Z554" s="14"/>
      <c r="AA554" s="14"/>
      <c r="AB554" s="14"/>
      <c r="AC554" s="14"/>
      <c r="AD554" s="14"/>
      <c r="AE554" s="14"/>
      <c r="AT554" s="239" t="s">
        <v>162</v>
      </c>
      <c r="AU554" s="239" t="s">
        <v>84</v>
      </c>
      <c r="AV554" s="14" t="s">
        <v>84</v>
      </c>
      <c r="AW554" s="14" t="s">
        <v>35</v>
      </c>
      <c r="AX554" s="14" t="s">
        <v>74</v>
      </c>
      <c r="AY554" s="239" t="s">
        <v>148</v>
      </c>
    </row>
    <row r="555" spans="1:51" s="15" customFormat="1" ht="12">
      <c r="A555" s="15"/>
      <c r="B555" s="240"/>
      <c r="C555" s="241"/>
      <c r="D555" s="220" t="s">
        <v>162</v>
      </c>
      <c r="E555" s="242" t="s">
        <v>28</v>
      </c>
      <c r="F555" s="243" t="s">
        <v>188</v>
      </c>
      <c r="G555" s="241"/>
      <c r="H555" s="244">
        <v>316.28</v>
      </c>
      <c r="I555" s="245"/>
      <c r="J555" s="241"/>
      <c r="K555" s="241"/>
      <c r="L555" s="246"/>
      <c r="M555" s="247"/>
      <c r="N555" s="248"/>
      <c r="O555" s="248"/>
      <c r="P555" s="248"/>
      <c r="Q555" s="248"/>
      <c r="R555" s="248"/>
      <c r="S555" s="248"/>
      <c r="T555" s="249"/>
      <c r="U555" s="15"/>
      <c r="V555" s="15"/>
      <c r="W555" s="15"/>
      <c r="X555" s="15"/>
      <c r="Y555" s="15"/>
      <c r="Z555" s="15"/>
      <c r="AA555" s="15"/>
      <c r="AB555" s="15"/>
      <c r="AC555" s="15"/>
      <c r="AD555" s="15"/>
      <c r="AE555" s="15"/>
      <c r="AT555" s="250" t="s">
        <v>162</v>
      </c>
      <c r="AU555" s="250" t="s">
        <v>84</v>
      </c>
      <c r="AV555" s="15" t="s">
        <v>155</v>
      </c>
      <c r="AW555" s="15" t="s">
        <v>35</v>
      </c>
      <c r="AX555" s="15" t="s">
        <v>82</v>
      </c>
      <c r="AY555" s="250" t="s">
        <v>148</v>
      </c>
    </row>
    <row r="556" spans="1:65" s="2" customFormat="1" ht="33" customHeight="1">
      <c r="A556" s="39"/>
      <c r="B556" s="40"/>
      <c r="C556" s="251" t="s">
        <v>303</v>
      </c>
      <c r="D556" s="251" t="s">
        <v>275</v>
      </c>
      <c r="E556" s="252" t="s">
        <v>718</v>
      </c>
      <c r="F556" s="253" t="s">
        <v>719</v>
      </c>
      <c r="G556" s="254" t="s">
        <v>159</v>
      </c>
      <c r="H556" s="255">
        <v>347.998</v>
      </c>
      <c r="I556" s="256"/>
      <c r="J556" s="257">
        <f>ROUND(I556*H556,2)</f>
        <v>0</v>
      </c>
      <c r="K556" s="253" t="s">
        <v>160</v>
      </c>
      <c r="L556" s="258"/>
      <c r="M556" s="259" t="s">
        <v>28</v>
      </c>
      <c r="N556" s="260" t="s">
        <v>45</v>
      </c>
      <c r="O556" s="85"/>
      <c r="P556" s="214">
        <f>O556*H556</f>
        <v>0</v>
      </c>
      <c r="Q556" s="214">
        <v>0.00275</v>
      </c>
      <c r="R556" s="214">
        <f>Q556*H556</f>
        <v>0.9569945</v>
      </c>
      <c r="S556" s="214">
        <v>0</v>
      </c>
      <c r="T556" s="215">
        <f>S556*H556</f>
        <v>0</v>
      </c>
      <c r="U556" s="39"/>
      <c r="V556" s="39"/>
      <c r="W556" s="39"/>
      <c r="X556" s="39"/>
      <c r="Y556" s="39"/>
      <c r="Z556" s="39"/>
      <c r="AA556" s="39"/>
      <c r="AB556" s="39"/>
      <c r="AC556" s="39"/>
      <c r="AD556" s="39"/>
      <c r="AE556" s="39"/>
      <c r="AR556" s="216" t="s">
        <v>360</v>
      </c>
      <c r="AT556" s="216" t="s">
        <v>275</v>
      </c>
      <c r="AU556" s="216" t="s">
        <v>84</v>
      </c>
      <c r="AY556" s="18" t="s">
        <v>148</v>
      </c>
      <c r="BE556" s="217">
        <f>IF(N556="základní",J556,0)</f>
        <v>0</v>
      </c>
      <c r="BF556" s="217">
        <f>IF(N556="snížená",J556,0)</f>
        <v>0</v>
      </c>
      <c r="BG556" s="217">
        <f>IF(N556="zákl. přenesená",J556,0)</f>
        <v>0</v>
      </c>
      <c r="BH556" s="217">
        <f>IF(N556="sníž. přenesená",J556,0)</f>
        <v>0</v>
      </c>
      <c r="BI556" s="217">
        <f>IF(N556="nulová",J556,0)</f>
        <v>0</v>
      </c>
      <c r="BJ556" s="18" t="s">
        <v>82</v>
      </c>
      <c r="BK556" s="217">
        <f>ROUND(I556*H556,2)</f>
        <v>0</v>
      </c>
      <c r="BL556" s="18" t="s">
        <v>257</v>
      </c>
      <c r="BM556" s="216" t="s">
        <v>720</v>
      </c>
    </row>
    <row r="557" spans="1:51" s="14" customFormat="1" ht="12">
      <c r="A557" s="14"/>
      <c r="B557" s="229"/>
      <c r="C557" s="230"/>
      <c r="D557" s="220" t="s">
        <v>162</v>
      </c>
      <c r="E557" s="231" t="s">
        <v>28</v>
      </c>
      <c r="F557" s="232" t="s">
        <v>721</v>
      </c>
      <c r="G557" s="230"/>
      <c r="H557" s="233">
        <v>347.998</v>
      </c>
      <c r="I557" s="234"/>
      <c r="J557" s="230"/>
      <c r="K557" s="230"/>
      <c r="L557" s="235"/>
      <c r="M557" s="236"/>
      <c r="N557" s="237"/>
      <c r="O557" s="237"/>
      <c r="P557" s="237"/>
      <c r="Q557" s="237"/>
      <c r="R557" s="237"/>
      <c r="S557" s="237"/>
      <c r="T557" s="238"/>
      <c r="U557" s="14"/>
      <c r="V557" s="14"/>
      <c r="W557" s="14"/>
      <c r="X557" s="14"/>
      <c r="Y557" s="14"/>
      <c r="Z557" s="14"/>
      <c r="AA557" s="14"/>
      <c r="AB557" s="14"/>
      <c r="AC557" s="14"/>
      <c r="AD557" s="14"/>
      <c r="AE557" s="14"/>
      <c r="AT557" s="239" t="s">
        <v>162</v>
      </c>
      <c r="AU557" s="239" t="s">
        <v>84</v>
      </c>
      <c r="AV557" s="14" t="s">
        <v>84</v>
      </c>
      <c r="AW557" s="14" t="s">
        <v>35</v>
      </c>
      <c r="AX557" s="14" t="s">
        <v>82</v>
      </c>
      <c r="AY557" s="239" t="s">
        <v>148</v>
      </c>
    </row>
    <row r="558" spans="1:65" s="2" customFormat="1" ht="12">
      <c r="A558" s="39"/>
      <c r="B558" s="40"/>
      <c r="C558" s="205" t="s">
        <v>346</v>
      </c>
      <c r="D558" s="205" t="s">
        <v>151</v>
      </c>
      <c r="E558" s="206" t="s">
        <v>722</v>
      </c>
      <c r="F558" s="207" t="s">
        <v>723</v>
      </c>
      <c r="G558" s="208" t="s">
        <v>197</v>
      </c>
      <c r="H558" s="209">
        <v>317</v>
      </c>
      <c r="I558" s="210"/>
      <c r="J558" s="211">
        <f>ROUND(I558*H558,2)</f>
        <v>0</v>
      </c>
      <c r="K558" s="207" t="s">
        <v>160</v>
      </c>
      <c r="L558" s="45"/>
      <c r="M558" s="212" t="s">
        <v>28</v>
      </c>
      <c r="N558" s="213" t="s">
        <v>45</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257</v>
      </c>
      <c r="AT558" s="216" t="s">
        <v>151</v>
      </c>
      <c r="AU558" s="216" t="s">
        <v>84</v>
      </c>
      <c r="AY558" s="18" t="s">
        <v>148</v>
      </c>
      <c r="BE558" s="217">
        <f>IF(N558="základní",J558,0)</f>
        <v>0</v>
      </c>
      <c r="BF558" s="217">
        <f>IF(N558="snížená",J558,0)</f>
        <v>0</v>
      </c>
      <c r="BG558" s="217">
        <f>IF(N558="zákl. přenesená",J558,0)</f>
        <v>0</v>
      </c>
      <c r="BH558" s="217">
        <f>IF(N558="sníž. přenesená",J558,0)</f>
        <v>0</v>
      </c>
      <c r="BI558" s="217">
        <f>IF(N558="nulová",J558,0)</f>
        <v>0</v>
      </c>
      <c r="BJ558" s="18" t="s">
        <v>82</v>
      </c>
      <c r="BK558" s="217">
        <f>ROUND(I558*H558,2)</f>
        <v>0</v>
      </c>
      <c r="BL558" s="18" t="s">
        <v>257</v>
      </c>
      <c r="BM558" s="216" t="s">
        <v>724</v>
      </c>
    </row>
    <row r="559" spans="1:65" s="2" customFormat="1" ht="16.5" customHeight="1">
      <c r="A559" s="39"/>
      <c r="B559" s="40"/>
      <c r="C559" s="205" t="s">
        <v>725</v>
      </c>
      <c r="D559" s="205" t="s">
        <v>151</v>
      </c>
      <c r="E559" s="206" t="s">
        <v>726</v>
      </c>
      <c r="F559" s="207" t="s">
        <v>727</v>
      </c>
      <c r="G559" s="208" t="s">
        <v>197</v>
      </c>
      <c r="H559" s="209">
        <v>190.85</v>
      </c>
      <c r="I559" s="210"/>
      <c r="J559" s="211">
        <f>ROUND(I559*H559,2)</f>
        <v>0</v>
      </c>
      <c r="K559" s="207" t="s">
        <v>160</v>
      </c>
      <c r="L559" s="45"/>
      <c r="M559" s="212" t="s">
        <v>28</v>
      </c>
      <c r="N559" s="213" t="s">
        <v>45</v>
      </c>
      <c r="O559" s="85"/>
      <c r="P559" s="214">
        <f>O559*H559</f>
        <v>0</v>
      </c>
      <c r="Q559" s="214">
        <v>1E-05</v>
      </c>
      <c r="R559" s="214">
        <f>Q559*H559</f>
        <v>0.0019085</v>
      </c>
      <c r="S559" s="214">
        <v>0</v>
      </c>
      <c r="T559" s="215">
        <f>S559*H559</f>
        <v>0</v>
      </c>
      <c r="U559" s="39"/>
      <c r="V559" s="39"/>
      <c r="W559" s="39"/>
      <c r="X559" s="39"/>
      <c r="Y559" s="39"/>
      <c r="Z559" s="39"/>
      <c r="AA559" s="39"/>
      <c r="AB559" s="39"/>
      <c r="AC559" s="39"/>
      <c r="AD559" s="39"/>
      <c r="AE559" s="39"/>
      <c r="AR559" s="216" t="s">
        <v>257</v>
      </c>
      <c r="AT559" s="216" t="s">
        <v>151</v>
      </c>
      <c r="AU559" s="216" t="s">
        <v>84</v>
      </c>
      <c r="AY559" s="18" t="s">
        <v>148</v>
      </c>
      <c r="BE559" s="217">
        <f>IF(N559="základní",J559,0)</f>
        <v>0</v>
      </c>
      <c r="BF559" s="217">
        <f>IF(N559="snížená",J559,0)</f>
        <v>0</v>
      </c>
      <c r="BG559" s="217">
        <f>IF(N559="zákl. přenesená",J559,0)</f>
        <v>0</v>
      </c>
      <c r="BH559" s="217">
        <f>IF(N559="sníž. přenesená",J559,0)</f>
        <v>0</v>
      </c>
      <c r="BI559" s="217">
        <f>IF(N559="nulová",J559,0)</f>
        <v>0</v>
      </c>
      <c r="BJ559" s="18" t="s">
        <v>82</v>
      </c>
      <c r="BK559" s="217">
        <f>ROUND(I559*H559,2)</f>
        <v>0</v>
      </c>
      <c r="BL559" s="18" t="s">
        <v>257</v>
      </c>
      <c r="BM559" s="216" t="s">
        <v>728</v>
      </c>
    </row>
    <row r="560" spans="1:51" s="13" customFormat="1" ht="12">
      <c r="A560" s="13"/>
      <c r="B560" s="218"/>
      <c r="C560" s="219"/>
      <c r="D560" s="220" t="s">
        <v>162</v>
      </c>
      <c r="E560" s="221" t="s">
        <v>28</v>
      </c>
      <c r="F560" s="222" t="s">
        <v>176</v>
      </c>
      <c r="G560" s="219"/>
      <c r="H560" s="221" t="s">
        <v>28</v>
      </c>
      <c r="I560" s="223"/>
      <c r="J560" s="219"/>
      <c r="K560" s="219"/>
      <c r="L560" s="224"/>
      <c r="M560" s="225"/>
      <c r="N560" s="226"/>
      <c r="O560" s="226"/>
      <c r="P560" s="226"/>
      <c r="Q560" s="226"/>
      <c r="R560" s="226"/>
      <c r="S560" s="226"/>
      <c r="T560" s="227"/>
      <c r="U560" s="13"/>
      <c r="V560" s="13"/>
      <c r="W560" s="13"/>
      <c r="X560" s="13"/>
      <c r="Y560" s="13"/>
      <c r="Z560" s="13"/>
      <c r="AA560" s="13"/>
      <c r="AB560" s="13"/>
      <c r="AC560" s="13"/>
      <c r="AD560" s="13"/>
      <c r="AE560" s="13"/>
      <c r="AT560" s="228" t="s">
        <v>162</v>
      </c>
      <c r="AU560" s="228" t="s">
        <v>84</v>
      </c>
      <c r="AV560" s="13" t="s">
        <v>82</v>
      </c>
      <c r="AW560" s="13" t="s">
        <v>35</v>
      </c>
      <c r="AX560" s="13" t="s">
        <v>74</v>
      </c>
      <c r="AY560" s="228" t="s">
        <v>148</v>
      </c>
    </row>
    <row r="561" spans="1:51" s="13" customFormat="1" ht="12">
      <c r="A561" s="13"/>
      <c r="B561" s="218"/>
      <c r="C561" s="219"/>
      <c r="D561" s="220" t="s">
        <v>162</v>
      </c>
      <c r="E561" s="221" t="s">
        <v>28</v>
      </c>
      <c r="F561" s="222" t="s">
        <v>717</v>
      </c>
      <c r="G561" s="219"/>
      <c r="H561" s="221" t="s">
        <v>28</v>
      </c>
      <c r="I561" s="223"/>
      <c r="J561" s="219"/>
      <c r="K561" s="219"/>
      <c r="L561" s="224"/>
      <c r="M561" s="225"/>
      <c r="N561" s="226"/>
      <c r="O561" s="226"/>
      <c r="P561" s="226"/>
      <c r="Q561" s="226"/>
      <c r="R561" s="226"/>
      <c r="S561" s="226"/>
      <c r="T561" s="227"/>
      <c r="U561" s="13"/>
      <c r="V561" s="13"/>
      <c r="W561" s="13"/>
      <c r="X561" s="13"/>
      <c r="Y561" s="13"/>
      <c r="Z561" s="13"/>
      <c r="AA561" s="13"/>
      <c r="AB561" s="13"/>
      <c r="AC561" s="13"/>
      <c r="AD561" s="13"/>
      <c r="AE561" s="13"/>
      <c r="AT561" s="228" t="s">
        <v>162</v>
      </c>
      <c r="AU561" s="228" t="s">
        <v>84</v>
      </c>
      <c r="AV561" s="13" t="s">
        <v>82</v>
      </c>
      <c r="AW561" s="13" t="s">
        <v>35</v>
      </c>
      <c r="AX561" s="13" t="s">
        <v>74</v>
      </c>
      <c r="AY561" s="228" t="s">
        <v>148</v>
      </c>
    </row>
    <row r="562" spans="1:51" s="14" customFormat="1" ht="12">
      <c r="A562" s="14"/>
      <c r="B562" s="229"/>
      <c r="C562" s="230"/>
      <c r="D562" s="220" t="s">
        <v>162</v>
      </c>
      <c r="E562" s="231" t="s">
        <v>28</v>
      </c>
      <c r="F562" s="232" t="s">
        <v>729</v>
      </c>
      <c r="G562" s="230"/>
      <c r="H562" s="233">
        <v>32.8</v>
      </c>
      <c r="I562" s="234"/>
      <c r="J562" s="230"/>
      <c r="K562" s="230"/>
      <c r="L562" s="235"/>
      <c r="M562" s="236"/>
      <c r="N562" s="237"/>
      <c r="O562" s="237"/>
      <c r="P562" s="237"/>
      <c r="Q562" s="237"/>
      <c r="R562" s="237"/>
      <c r="S562" s="237"/>
      <c r="T562" s="238"/>
      <c r="U562" s="14"/>
      <c r="V562" s="14"/>
      <c r="W562" s="14"/>
      <c r="X562" s="14"/>
      <c r="Y562" s="14"/>
      <c r="Z562" s="14"/>
      <c r="AA562" s="14"/>
      <c r="AB562" s="14"/>
      <c r="AC562" s="14"/>
      <c r="AD562" s="14"/>
      <c r="AE562" s="14"/>
      <c r="AT562" s="239" t="s">
        <v>162</v>
      </c>
      <c r="AU562" s="239" t="s">
        <v>84</v>
      </c>
      <c r="AV562" s="14" t="s">
        <v>84</v>
      </c>
      <c r="AW562" s="14" t="s">
        <v>35</v>
      </c>
      <c r="AX562" s="14" t="s">
        <v>74</v>
      </c>
      <c r="AY562" s="239" t="s">
        <v>148</v>
      </c>
    </row>
    <row r="563" spans="1:51" s="13" customFormat="1" ht="12">
      <c r="A563" s="13"/>
      <c r="B563" s="218"/>
      <c r="C563" s="219"/>
      <c r="D563" s="220" t="s">
        <v>162</v>
      </c>
      <c r="E563" s="221" t="s">
        <v>28</v>
      </c>
      <c r="F563" s="222" t="s">
        <v>232</v>
      </c>
      <c r="G563" s="219"/>
      <c r="H563" s="221" t="s">
        <v>28</v>
      </c>
      <c r="I563" s="223"/>
      <c r="J563" s="219"/>
      <c r="K563" s="219"/>
      <c r="L563" s="224"/>
      <c r="M563" s="225"/>
      <c r="N563" s="226"/>
      <c r="O563" s="226"/>
      <c r="P563" s="226"/>
      <c r="Q563" s="226"/>
      <c r="R563" s="226"/>
      <c r="S563" s="226"/>
      <c r="T563" s="227"/>
      <c r="U563" s="13"/>
      <c r="V563" s="13"/>
      <c r="W563" s="13"/>
      <c r="X563" s="13"/>
      <c r="Y563" s="13"/>
      <c r="Z563" s="13"/>
      <c r="AA563" s="13"/>
      <c r="AB563" s="13"/>
      <c r="AC563" s="13"/>
      <c r="AD563" s="13"/>
      <c r="AE563" s="13"/>
      <c r="AT563" s="228" t="s">
        <v>162</v>
      </c>
      <c r="AU563" s="228" t="s">
        <v>84</v>
      </c>
      <c r="AV563" s="13" t="s">
        <v>82</v>
      </c>
      <c r="AW563" s="13" t="s">
        <v>35</v>
      </c>
      <c r="AX563" s="13" t="s">
        <v>74</v>
      </c>
      <c r="AY563" s="228" t="s">
        <v>148</v>
      </c>
    </row>
    <row r="564" spans="1:51" s="14" customFormat="1" ht="12">
      <c r="A564" s="14"/>
      <c r="B564" s="229"/>
      <c r="C564" s="230"/>
      <c r="D564" s="220" t="s">
        <v>162</v>
      </c>
      <c r="E564" s="231" t="s">
        <v>28</v>
      </c>
      <c r="F564" s="232" t="s">
        <v>730</v>
      </c>
      <c r="G564" s="230"/>
      <c r="H564" s="233">
        <v>36.5</v>
      </c>
      <c r="I564" s="234"/>
      <c r="J564" s="230"/>
      <c r="K564" s="230"/>
      <c r="L564" s="235"/>
      <c r="M564" s="236"/>
      <c r="N564" s="237"/>
      <c r="O564" s="237"/>
      <c r="P564" s="237"/>
      <c r="Q564" s="237"/>
      <c r="R564" s="237"/>
      <c r="S564" s="237"/>
      <c r="T564" s="238"/>
      <c r="U564" s="14"/>
      <c r="V564" s="14"/>
      <c r="W564" s="14"/>
      <c r="X564" s="14"/>
      <c r="Y564" s="14"/>
      <c r="Z564" s="14"/>
      <c r="AA564" s="14"/>
      <c r="AB564" s="14"/>
      <c r="AC564" s="14"/>
      <c r="AD564" s="14"/>
      <c r="AE564" s="14"/>
      <c r="AT564" s="239" t="s">
        <v>162</v>
      </c>
      <c r="AU564" s="239" t="s">
        <v>84</v>
      </c>
      <c r="AV564" s="14" t="s">
        <v>84</v>
      </c>
      <c r="AW564" s="14" t="s">
        <v>35</v>
      </c>
      <c r="AX564" s="14" t="s">
        <v>74</v>
      </c>
      <c r="AY564" s="239" t="s">
        <v>148</v>
      </c>
    </row>
    <row r="565" spans="1:51" s="13" customFormat="1" ht="12">
      <c r="A565" s="13"/>
      <c r="B565" s="218"/>
      <c r="C565" s="219"/>
      <c r="D565" s="220" t="s">
        <v>162</v>
      </c>
      <c r="E565" s="221" t="s">
        <v>28</v>
      </c>
      <c r="F565" s="222" t="s">
        <v>234</v>
      </c>
      <c r="G565" s="219"/>
      <c r="H565" s="221" t="s">
        <v>28</v>
      </c>
      <c r="I565" s="223"/>
      <c r="J565" s="219"/>
      <c r="K565" s="219"/>
      <c r="L565" s="224"/>
      <c r="M565" s="225"/>
      <c r="N565" s="226"/>
      <c r="O565" s="226"/>
      <c r="P565" s="226"/>
      <c r="Q565" s="226"/>
      <c r="R565" s="226"/>
      <c r="S565" s="226"/>
      <c r="T565" s="227"/>
      <c r="U565" s="13"/>
      <c r="V565" s="13"/>
      <c r="W565" s="13"/>
      <c r="X565" s="13"/>
      <c r="Y565" s="13"/>
      <c r="Z565" s="13"/>
      <c r="AA565" s="13"/>
      <c r="AB565" s="13"/>
      <c r="AC565" s="13"/>
      <c r="AD565" s="13"/>
      <c r="AE565" s="13"/>
      <c r="AT565" s="228" t="s">
        <v>162</v>
      </c>
      <c r="AU565" s="228" t="s">
        <v>84</v>
      </c>
      <c r="AV565" s="13" t="s">
        <v>82</v>
      </c>
      <c r="AW565" s="13" t="s">
        <v>35</v>
      </c>
      <c r="AX565" s="13" t="s">
        <v>74</v>
      </c>
      <c r="AY565" s="228" t="s">
        <v>148</v>
      </c>
    </row>
    <row r="566" spans="1:51" s="14" customFormat="1" ht="12">
      <c r="A566" s="14"/>
      <c r="B566" s="229"/>
      <c r="C566" s="230"/>
      <c r="D566" s="220" t="s">
        <v>162</v>
      </c>
      <c r="E566" s="231" t="s">
        <v>28</v>
      </c>
      <c r="F566" s="232" t="s">
        <v>731</v>
      </c>
      <c r="G566" s="230"/>
      <c r="H566" s="233">
        <v>19.8</v>
      </c>
      <c r="I566" s="234"/>
      <c r="J566" s="230"/>
      <c r="K566" s="230"/>
      <c r="L566" s="235"/>
      <c r="M566" s="236"/>
      <c r="N566" s="237"/>
      <c r="O566" s="237"/>
      <c r="P566" s="237"/>
      <c r="Q566" s="237"/>
      <c r="R566" s="237"/>
      <c r="S566" s="237"/>
      <c r="T566" s="238"/>
      <c r="U566" s="14"/>
      <c r="V566" s="14"/>
      <c r="W566" s="14"/>
      <c r="X566" s="14"/>
      <c r="Y566" s="14"/>
      <c r="Z566" s="14"/>
      <c r="AA566" s="14"/>
      <c r="AB566" s="14"/>
      <c r="AC566" s="14"/>
      <c r="AD566" s="14"/>
      <c r="AE566" s="14"/>
      <c r="AT566" s="239" t="s">
        <v>162</v>
      </c>
      <c r="AU566" s="239" t="s">
        <v>84</v>
      </c>
      <c r="AV566" s="14" t="s">
        <v>84</v>
      </c>
      <c r="AW566" s="14" t="s">
        <v>35</v>
      </c>
      <c r="AX566" s="14" t="s">
        <v>74</v>
      </c>
      <c r="AY566" s="239" t="s">
        <v>148</v>
      </c>
    </row>
    <row r="567" spans="1:51" s="13" customFormat="1" ht="12">
      <c r="A567" s="13"/>
      <c r="B567" s="218"/>
      <c r="C567" s="219"/>
      <c r="D567" s="220" t="s">
        <v>162</v>
      </c>
      <c r="E567" s="221" t="s">
        <v>28</v>
      </c>
      <c r="F567" s="222" t="s">
        <v>236</v>
      </c>
      <c r="G567" s="219"/>
      <c r="H567" s="221" t="s">
        <v>28</v>
      </c>
      <c r="I567" s="223"/>
      <c r="J567" s="219"/>
      <c r="K567" s="219"/>
      <c r="L567" s="224"/>
      <c r="M567" s="225"/>
      <c r="N567" s="226"/>
      <c r="O567" s="226"/>
      <c r="P567" s="226"/>
      <c r="Q567" s="226"/>
      <c r="R567" s="226"/>
      <c r="S567" s="226"/>
      <c r="T567" s="227"/>
      <c r="U567" s="13"/>
      <c r="V567" s="13"/>
      <c r="W567" s="13"/>
      <c r="X567" s="13"/>
      <c r="Y567" s="13"/>
      <c r="Z567" s="13"/>
      <c r="AA567" s="13"/>
      <c r="AB567" s="13"/>
      <c r="AC567" s="13"/>
      <c r="AD567" s="13"/>
      <c r="AE567" s="13"/>
      <c r="AT567" s="228" t="s">
        <v>162</v>
      </c>
      <c r="AU567" s="228" t="s">
        <v>84</v>
      </c>
      <c r="AV567" s="13" t="s">
        <v>82</v>
      </c>
      <c r="AW567" s="13" t="s">
        <v>35</v>
      </c>
      <c r="AX567" s="13" t="s">
        <v>74</v>
      </c>
      <c r="AY567" s="228" t="s">
        <v>148</v>
      </c>
    </row>
    <row r="568" spans="1:51" s="14" customFormat="1" ht="12">
      <c r="A568" s="14"/>
      <c r="B568" s="229"/>
      <c r="C568" s="230"/>
      <c r="D568" s="220" t="s">
        <v>162</v>
      </c>
      <c r="E568" s="231" t="s">
        <v>28</v>
      </c>
      <c r="F568" s="232" t="s">
        <v>730</v>
      </c>
      <c r="G568" s="230"/>
      <c r="H568" s="233">
        <v>36.5</v>
      </c>
      <c r="I568" s="234"/>
      <c r="J568" s="230"/>
      <c r="K568" s="230"/>
      <c r="L568" s="235"/>
      <c r="M568" s="236"/>
      <c r="N568" s="237"/>
      <c r="O568" s="237"/>
      <c r="P568" s="237"/>
      <c r="Q568" s="237"/>
      <c r="R568" s="237"/>
      <c r="S568" s="237"/>
      <c r="T568" s="238"/>
      <c r="U568" s="14"/>
      <c r="V568" s="14"/>
      <c r="W568" s="14"/>
      <c r="X568" s="14"/>
      <c r="Y568" s="14"/>
      <c r="Z568" s="14"/>
      <c r="AA568" s="14"/>
      <c r="AB568" s="14"/>
      <c r="AC568" s="14"/>
      <c r="AD568" s="14"/>
      <c r="AE568" s="14"/>
      <c r="AT568" s="239" t="s">
        <v>162</v>
      </c>
      <c r="AU568" s="239" t="s">
        <v>84</v>
      </c>
      <c r="AV568" s="14" t="s">
        <v>84</v>
      </c>
      <c r="AW568" s="14" t="s">
        <v>35</v>
      </c>
      <c r="AX568" s="14" t="s">
        <v>74</v>
      </c>
      <c r="AY568" s="239" t="s">
        <v>148</v>
      </c>
    </row>
    <row r="569" spans="1:51" s="13" customFormat="1" ht="12">
      <c r="A569" s="13"/>
      <c r="B569" s="218"/>
      <c r="C569" s="219"/>
      <c r="D569" s="220" t="s">
        <v>162</v>
      </c>
      <c r="E569" s="221" t="s">
        <v>28</v>
      </c>
      <c r="F569" s="222" t="s">
        <v>170</v>
      </c>
      <c r="G569" s="219"/>
      <c r="H569" s="221" t="s">
        <v>28</v>
      </c>
      <c r="I569" s="223"/>
      <c r="J569" s="219"/>
      <c r="K569" s="219"/>
      <c r="L569" s="224"/>
      <c r="M569" s="225"/>
      <c r="N569" s="226"/>
      <c r="O569" s="226"/>
      <c r="P569" s="226"/>
      <c r="Q569" s="226"/>
      <c r="R569" s="226"/>
      <c r="S569" s="226"/>
      <c r="T569" s="227"/>
      <c r="U569" s="13"/>
      <c r="V569" s="13"/>
      <c r="W569" s="13"/>
      <c r="X569" s="13"/>
      <c r="Y569" s="13"/>
      <c r="Z569" s="13"/>
      <c r="AA569" s="13"/>
      <c r="AB569" s="13"/>
      <c r="AC569" s="13"/>
      <c r="AD569" s="13"/>
      <c r="AE569" s="13"/>
      <c r="AT569" s="228" t="s">
        <v>162</v>
      </c>
      <c r="AU569" s="228" t="s">
        <v>84</v>
      </c>
      <c r="AV569" s="13" t="s">
        <v>82</v>
      </c>
      <c r="AW569" s="13" t="s">
        <v>35</v>
      </c>
      <c r="AX569" s="13" t="s">
        <v>74</v>
      </c>
      <c r="AY569" s="228" t="s">
        <v>148</v>
      </c>
    </row>
    <row r="570" spans="1:51" s="14" customFormat="1" ht="12">
      <c r="A570" s="14"/>
      <c r="B570" s="229"/>
      <c r="C570" s="230"/>
      <c r="D570" s="220" t="s">
        <v>162</v>
      </c>
      <c r="E570" s="231" t="s">
        <v>28</v>
      </c>
      <c r="F570" s="232" t="s">
        <v>732</v>
      </c>
      <c r="G570" s="230"/>
      <c r="H570" s="233">
        <v>44.5</v>
      </c>
      <c r="I570" s="234"/>
      <c r="J570" s="230"/>
      <c r="K570" s="230"/>
      <c r="L570" s="235"/>
      <c r="M570" s="236"/>
      <c r="N570" s="237"/>
      <c r="O570" s="237"/>
      <c r="P570" s="237"/>
      <c r="Q570" s="237"/>
      <c r="R570" s="237"/>
      <c r="S570" s="237"/>
      <c r="T570" s="238"/>
      <c r="U570" s="14"/>
      <c r="V570" s="14"/>
      <c r="W570" s="14"/>
      <c r="X570" s="14"/>
      <c r="Y570" s="14"/>
      <c r="Z570" s="14"/>
      <c r="AA570" s="14"/>
      <c r="AB570" s="14"/>
      <c r="AC570" s="14"/>
      <c r="AD570" s="14"/>
      <c r="AE570" s="14"/>
      <c r="AT570" s="239" t="s">
        <v>162</v>
      </c>
      <c r="AU570" s="239" t="s">
        <v>84</v>
      </c>
      <c r="AV570" s="14" t="s">
        <v>84</v>
      </c>
      <c r="AW570" s="14" t="s">
        <v>35</v>
      </c>
      <c r="AX570" s="14" t="s">
        <v>74</v>
      </c>
      <c r="AY570" s="239" t="s">
        <v>148</v>
      </c>
    </row>
    <row r="571" spans="1:51" s="13" customFormat="1" ht="12">
      <c r="A571" s="13"/>
      <c r="B571" s="218"/>
      <c r="C571" s="219"/>
      <c r="D571" s="220" t="s">
        <v>162</v>
      </c>
      <c r="E571" s="221" t="s">
        <v>28</v>
      </c>
      <c r="F571" s="222" t="s">
        <v>186</v>
      </c>
      <c r="G571" s="219"/>
      <c r="H571" s="221" t="s">
        <v>28</v>
      </c>
      <c r="I571" s="223"/>
      <c r="J571" s="219"/>
      <c r="K571" s="219"/>
      <c r="L571" s="224"/>
      <c r="M571" s="225"/>
      <c r="N571" s="226"/>
      <c r="O571" s="226"/>
      <c r="P571" s="226"/>
      <c r="Q571" s="226"/>
      <c r="R571" s="226"/>
      <c r="S571" s="226"/>
      <c r="T571" s="227"/>
      <c r="U571" s="13"/>
      <c r="V571" s="13"/>
      <c r="W571" s="13"/>
      <c r="X571" s="13"/>
      <c r="Y571" s="13"/>
      <c r="Z571" s="13"/>
      <c r="AA571" s="13"/>
      <c r="AB571" s="13"/>
      <c r="AC571" s="13"/>
      <c r="AD571" s="13"/>
      <c r="AE571" s="13"/>
      <c r="AT571" s="228" t="s">
        <v>162</v>
      </c>
      <c r="AU571" s="228" t="s">
        <v>84</v>
      </c>
      <c r="AV571" s="13" t="s">
        <v>82</v>
      </c>
      <c r="AW571" s="13" t="s">
        <v>35</v>
      </c>
      <c r="AX571" s="13" t="s">
        <v>74</v>
      </c>
      <c r="AY571" s="228" t="s">
        <v>148</v>
      </c>
    </row>
    <row r="572" spans="1:51" s="14" customFormat="1" ht="12">
      <c r="A572" s="14"/>
      <c r="B572" s="229"/>
      <c r="C572" s="230"/>
      <c r="D572" s="220" t="s">
        <v>162</v>
      </c>
      <c r="E572" s="231" t="s">
        <v>28</v>
      </c>
      <c r="F572" s="232" t="s">
        <v>733</v>
      </c>
      <c r="G572" s="230"/>
      <c r="H572" s="233">
        <v>20.75</v>
      </c>
      <c r="I572" s="234"/>
      <c r="J572" s="230"/>
      <c r="K572" s="230"/>
      <c r="L572" s="235"/>
      <c r="M572" s="236"/>
      <c r="N572" s="237"/>
      <c r="O572" s="237"/>
      <c r="P572" s="237"/>
      <c r="Q572" s="237"/>
      <c r="R572" s="237"/>
      <c r="S572" s="237"/>
      <c r="T572" s="238"/>
      <c r="U572" s="14"/>
      <c r="V572" s="14"/>
      <c r="W572" s="14"/>
      <c r="X572" s="14"/>
      <c r="Y572" s="14"/>
      <c r="Z572" s="14"/>
      <c r="AA572" s="14"/>
      <c r="AB572" s="14"/>
      <c r="AC572" s="14"/>
      <c r="AD572" s="14"/>
      <c r="AE572" s="14"/>
      <c r="AT572" s="239" t="s">
        <v>162</v>
      </c>
      <c r="AU572" s="239" t="s">
        <v>84</v>
      </c>
      <c r="AV572" s="14" t="s">
        <v>84</v>
      </c>
      <c r="AW572" s="14" t="s">
        <v>35</v>
      </c>
      <c r="AX572" s="14" t="s">
        <v>74</v>
      </c>
      <c r="AY572" s="239" t="s">
        <v>148</v>
      </c>
    </row>
    <row r="573" spans="1:51" s="15" customFormat="1" ht="12">
      <c r="A573" s="15"/>
      <c r="B573" s="240"/>
      <c r="C573" s="241"/>
      <c r="D573" s="220" t="s">
        <v>162</v>
      </c>
      <c r="E573" s="242" t="s">
        <v>28</v>
      </c>
      <c r="F573" s="243" t="s">
        <v>188</v>
      </c>
      <c r="G573" s="241"/>
      <c r="H573" s="244">
        <v>190.85</v>
      </c>
      <c r="I573" s="245"/>
      <c r="J573" s="241"/>
      <c r="K573" s="241"/>
      <c r="L573" s="246"/>
      <c r="M573" s="247"/>
      <c r="N573" s="248"/>
      <c r="O573" s="248"/>
      <c r="P573" s="248"/>
      <c r="Q573" s="248"/>
      <c r="R573" s="248"/>
      <c r="S573" s="248"/>
      <c r="T573" s="249"/>
      <c r="U573" s="15"/>
      <c r="V573" s="15"/>
      <c r="W573" s="15"/>
      <c r="X573" s="15"/>
      <c r="Y573" s="15"/>
      <c r="Z573" s="15"/>
      <c r="AA573" s="15"/>
      <c r="AB573" s="15"/>
      <c r="AC573" s="15"/>
      <c r="AD573" s="15"/>
      <c r="AE573" s="15"/>
      <c r="AT573" s="250" t="s">
        <v>162</v>
      </c>
      <c r="AU573" s="250" t="s">
        <v>84</v>
      </c>
      <c r="AV573" s="15" t="s">
        <v>155</v>
      </c>
      <c r="AW573" s="15" t="s">
        <v>35</v>
      </c>
      <c r="AX573" s="15" t="s">
        <v>82</v>
      </c>
      <c r="AY573" s="250" t="s">
        <v>148</v>
      </c>
    </row>
    <row r="574" spans="1:65" s="2" customFormat="1" ht="16.5" customHeight="1">
      <c r="A574" s="39"/>
      <c r="B574" s="40"/>
      <c r="C574" s="251" t="s">
        <v>388</v>
      </c>
      <c r="D574" s="251" t="s">
        <v>275</v>
      </c>
      <c r="E574" s="252" t="s">
        <v>734</v>
      </c>
      <c r="F574" s="253" t="s">
        <v>735</v>
      </c>
      <c r="G574" s="254" t="s">
        <v>197</v>
      </c>
      <c r="H574" s="255">
        <v>194.997</v>
      </c>
      <c r="I574" s="256"/>
      <c r="J574" s="257">
        <f>ROUND(I574*H574,2)</f>
        <v>0</v>
      </c>
      <c r="K574" s="253" t="s">
        <v>160</v>
      </c>
      <c r="L574" s="258"/>
      <c r="M574" s="259" t="s">
        <v>28</v>
      </c>
      <c r="N574" s="260" t="s">
        <v>45</v>
      </c>
      <c r="O574" s="85"/>
      <c r="P574" s="214">
        <f>O574*H574</f>
        <v>0</v>
      </c>
      <c r="Q574" s="214">
        <v>0.0003</v>
      </c>
      <c r="R574" s="214">
        <f>Q574*H574</f>
        <v>0.0584991</v>
      </c>
      <c r="S574" s="214">
        <v>0</v>
      </c>
      <c r="T574" s="215">
        <f>S574*H574</f>
        <v>0</v>
      </c>
      <c r="U574" s="39"/>
      <c r="V574" s="39"/>
      <c r="W574" s="39"/>
      <c r="X574" s="39"/>
      <c r="Y574" s="39"/>
      <c r="Z574" s="39"/>
      <c r="AA574" s="39"/>
      <c r="AB574" s="39"/>
      <c r="AC574" s="39"/>
      <c r="AD574" s="39"/>
      <c r="AE574" s="39"/>
      <c r="AR574" s="216" t="s">
        <v>360</v>
      </c>
      <c r="AT574" s="216" t="s">
        <v>275</v>
      </c>
      <c r="AU574" s="216" t="s">
        <v>84</v>
      </c>
      <c r="AY574" s="18" t="s">
        <v>148</v>
      </c>
      <c r="BE574" s="217">
        <f>IF(N574="základní",J574,0)</f>
        <v>0</v>
      </c>
      <c r="BF574" s="217">
        <f>IF(N574="snížená",J574,0)</f>
        <v>0</v>
      </c>
      <c r="BG574" s="217">
        <f>IF(N574="zákl. přenesená",J574,0)</f>
        <v>0</v>
      </c>
      <c r="BH574" s="217">
        <f>IF(N574="sníž. přenesená",J574,0)</f>
        <v>0</v>
      </c>
      <c r="BI574" s="217">
        <f>IF(N574="nulová",J574,0)</f>
        <v>0</v>
      </c>
      <c r="BJ574" s="18" t="s">
        <v>82</v>
      </c>
      <c r="BK574" s="217">
        <f>ROUND(I574*H574,2)</f>
        <v>0</v>
      </c>
      <c r="BL574" s="18" t="s">
        <v>257</v>
      </c>
      <c r="BM574" s="216" t="s">
        <v>736</v>
      </c>
    </row>
    <row r="575" spans="1:51" s="14" customFormat="1" ht="12">
      <c r="A575" s="14"/>
      <c r="B575" s="229"/>
      <c r="C575" s="230"/>
      <c r="D575" s="220" t="s">
        <v>162</v>
      </c>
      <c r="E575" s="231" t="s">
        <v>28</v>
      </c>
      <c r="F575" s="232" t="s">
        <v>737</v>
      </c>
      <c r="G575" s="230"/>
      <c r="H575" s="233">
        <v>194.997</v>
      </c>
      <c r="I575" s="234"/>
      <c r="J575" s="230"/>
      <c r="K575" s="230"/>
      <c r="L575" s="235"/>
      <c r="M575" s="236"/>
      <c r="N575" s="237"/>
      <c r="O575" s="237"/>
      <c r="P575" s="237"/>
      <c r="Q575" s="237"/>
      <c r="R575" s="237"/>
      <c r="S575" s="237"/>
      <c r="T575" s="238"/>
      <c r="U575" s="14"/>
      <c r="V575" s="14"/>
      <c r="W575" s="14"/>
      <c r="X575" s="14"/>
      <c r="Y575" s="14"/>
      <c r="Z575" s="14"/>
      <c r="AA575" s="14"/>
      <c r="AB575" s="14"/>
      <c r="AC575" s="14"/>
      <c r="AD575" s="14"/>
      <c r="AE575" s="14"/>
      <c r="AT575" s="239" t="s">
        <v>162</v>
      </c>
      <c r="AU575" s="239" t="s">
        <v>84</v>
      </c>
      <c r="AV575" s="14" t="s">
        <v>84</v>
      </c>
      <c r="AW575" s="14" t="s">
        <v>35</v>
      </c>
      <c r="AX575" s="14" t="s">
        <v>82</v>
      </c>
      <c r="AY575" s="239" t="s">
        <v>148</v>
      </c>
    </row>
    <row r="576" spans="1:65" s="2" customFormat="1" ht="12">
      <c r="A576" s="39"/>
      <c r="B576" s="40"/>
      <c r="C576" s="205" t="s">
        <v>738</v>
      </c>
      <c r="D576" s="205" t="s">
        <v>151</v>
      </c>
      <c r="E576" s="206" t="s">
        <v>739</v>
      </c>
      <c r="F576" s="207" t="s">
        <v>740</v>
      </c>
      <c r="G576" s="208" t="s">
        <v>393</v>
      </c>
      <c r="H576" s="209">
        <v>6.05</v>
      </c>
      <c r="I576" s="210"/>
      <c r="J576" s="211">
        <f>ROUND(I576*H576,2)</f>
        <v>0</v>
      </c>
      <c r="K576" s="207" t="s">
        <v>160</v>
      </c>
      <c r="L576" s="45"/>
      <c r="M576" s="212" t="s">
        <v>28</v>
      </c>
      <c r="N576" s="213" t="s">
        <v>45</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257</v>
      </c>
      <c r="AT576" s="216" t="s">
        <v>151</v>
      </c>
      <c r="AU576" s="216" t="s">
        <v>84</v>
      </c>
      <c r="AY576" s="18" t="s">
        <v>148</v>
      </c>
      <c r="BE576" s="217">
        <f>IF(N576="základní",J576,0)</f>
        <v>0</v>
      </c>
      <c r="BF576" s="217">
        <f>IF(N576="snížená",J576,0)</f>
        <v>0</v>
      </c>
      <c r="BG576" s="217">
        <f>IF(N576="zákl. přenesená",J576,0)</f>
        <v>0</v>
      </c>
      <c r="BH576" s="217">
        <f>IF(N576="sníž. přenesená",J576,0)</f>
        <v>0</v>
      </c>
      <c r="BI576" s="217">
        <f>IF(N576="nulová",J576,0)</f>
        <v>0</v>
      </c>
      <c r="BJ576" s="18" t="s">
        <v>82</v>
      </c>
      <c r="BK576" s="217">
        <f>ROUND(I576*H576,2)</f>
        <v>0</v>
      </c>
      <c r="BL576" s="18" t="s">
        <v>257</v>
      </c>
      <c r="BM576" s="216" t="s">
        <v>741</v>
      </c>
    </row>
    <row r="577" spans="1:63" s="12" customFormat="1" ht="22.8" customHeight="1">
      <c r="A577" s="12"/>
      <c r="B577" s="189"/>
      <c r="C577" s="190"/>
      <c r="D577" s="191" t="s">
        <v>73</v>
      </c>
      <c r="E577" s="203" t="s">
        <v>742</v>
      </c>
      <c r="F577" s="203" t="s">
        <v>743</v>
      </c>
      <c r="G577" s="190"/>
      <c r="H577" s="190"/>
      <c r="I577" s="193"/>
      <c r="J577" s="204">
        <f>BK577</f>
        <v>0</v>
      </c>
      <c r="K577" s="190"/>
      <c r="L577" s="195"/>
      <c r="M577" s="196"/>
      <c r="N577" s="197"/>
      <c r="O577" s="197"/>
      <c r="P577" s="198">
        <f>SUM(P578:P608)</f>
        <v>0</v>
      </c>
      <c r="Q577" s="197"/>
      <c r="R577" s="198">
        <f>SUM(R578:R608)</f>
        <v>2.1582928999999997</v>
      </c>
      <c r="S577" s="197"/>
      <c r="T577" s="199">
        <f>SUM(T578:T608)</f>
        <v>0</v>
      </c>
      <c r="U577" s="12"/>
      <c r="V577" s="12"/>
      <c r="W577" s="12"/>
      <c r="X577" s="12"/>
      <c r="Y577" s="12"/>
      <c r="Z577" s="12"/>
      <c r="AA577" s="12"/>
      <c r="AB577" s="12"/>
      <c r="AC577" s="12"/>
      <c r="AD577" s="12"/>
      <c r="AE577" s="12"/>
      <c r="AR577" s="200" t="s">
        <v>84</v>
      </c>
      <c r="AT577" s="201" t="s">
        <v>73</v>
      </c>
      <c r="AU577" s="201" t="s">
        <v>82</v>
      </c>
      <c r="AY577" s="200" t="s">
        <v>148</v>
      </c>
      <c r="BK577" s="202">
        <f>SUM(BK578:BK608)</f>
        <v>0</v>
      </c>
    </row>
    <row r="578" spans="1:65" s="2" customFormat="1" ht="12">
      <c r="A578" s="39"/>
      <c r="B578" s="40"/>
      <c r="C578" s="205" t="s">
        <v>744</v>
      </c>
      <c r="D578" s="205" t="s">
        <v>151</v>
      </c>
      <c r="E578" s="206" t="s">
        <v>745</v>
      </c>
      <c r="F578" s="207" t="s">
        <v>746</v>
      </c>
      <c r="G578" s="208" t="s">
        <v>159</v>
      </c>
      <c r="H578" s="209">
        <v>109.993</v>
      </c>
      <c r="I578" s="210"/>
      <c r="J578" s="211">
        <f>ROUND(I578*H578,2)</f>
        <v>0</v>
      </c>
      <c r="K578" s="207" t="s">
        <v>160</v>
      </c>
      <c r="L578" s="45"/>
      <c r="M578" s="212" t="s">
        <v>28</v>
      </c>
      <c r="N578" s="213" t="s">
        <v>45</v>
      </c>
      <c r="O578" s="85"/>
      <c r="P578" s="214">
        <f>O578*H578</f>
        <v>0</v>
      </c>
      <c r="Q578" s="214">
        <v>0.0052</v>
      </c>
      <c r="R578" s="214">
        <f>Q578*H578</f>
        <v>0.5719635999999999</v>
      </c>
      <c r="S578" s="214">
        <v>0</v>
      </c>
      <c r="T578" s="215">
        <f>S578*H578</f>
        <v>0</v>
      </c>
      <c r="U578" s="39"/>
      <c r="V578" s="39"/>
      <c r="W578" s="39"/>
      <c r="X578" s="39"/>
      <c r="Y578" s="39"/>
      <c r="Z578" s="39"/>
      <c r="AA578" s="39"/>
      <c r="AB578" s="39"/>
      <c r="AC578" s="39"/>
      <c r="AD578" s="39"/>
      <c r="AE578" s="39"/>
      <c r="AR578" s="216" t="s">
        <v>257</v>
      </c>
      <c r="AT578" s="216" t="s">
        <v>151</v>
      </c>
      <c r="AU578" s="216" t="s">
        <v>84</v>
      </c>
      <c r="AY578" s="18" t="s">
        <v>148</v>
      </c>
      <c r="BE578" s="217">
        <f>IF(N578="základní",J578,0)</f>
        <v>0</v>
      </c>
      <c r="BF578" s="217">
        <f>IF(N578="snížená",J578,0)</f>
        <v>0</v>
      </c>
      <c r="BG578" s="217">
        <f>IF(N578="zákl. přenesená",J578,0)</f>
        <v>0</v>
      </c>
      <c r="BH578" s="217">
        <f>IF(N578="sníž. přenesená",J578,0)</f>
        <v>0</v>
      </c>
      <c r="BI578" s="217">
        <f>IF(N578="nulová",J578,0)</f>
        <v>0</v>
      </c>
      <c r="BJ578" s="18" t="s">
        <v>82</v>
      </c>
      <c r="BK578" s="217">
        <f>ROUND(I578*H578,2)</f>
        <v>0</v>
      </c>
      <c r="BL578" s="18" t="s">
        <v>257</v>
      </c>
      <c r="BM578" s="216" t="s">
        <v>747</v>
      </c>
    </row>
    <row r="579" spans="1:51" s="13" customFormat="1" ht="12">
      <c r="A579" s="13"/>
      <c r="B579" s="218"/>
      <c r="C579" s="219"/>
      <c r="D579" s="220" t="s">
        <v>162</v>
      </c>
      <c r="E579" s="221" t="s">
        <v>28</v>
      </c>
      <c r="F579" s="222" t="s">
        <v>176</v>
      </c>
      <c r="G579" s="219"/>
      <c r="H579" s="221" t="s">
        <v>28</v>
      </c>
      <c r="I579" s="223"/>
      <c r="J579" s="219"/>
      <c r="K579" s="219"/>
      <c r="L579" s="224"/>
      <c r="M579" s="225"/>
      <c r="N579" s="226"/>
      <c r="O579" s="226"/>
      <c r="P579" s="226"/>
      <c r="Q579" s="226"/>
      <c r="R579" s="226"/>
      <c r="S579" s="226"/>
      <c r="T579" s="227"/>
      <c r="U579" s="13"/>
      <c r="V579" s="13"/>
      <c r="W579" s="13"/>
      <c r="X579" s="13"/>
      <c r="Y579" s="13"/>
      <c r="Z579" s="13"/>
      <c r="AA579" s="13"/>
      <c r="AB579" s="13"/>
      <c r="AC579" s="13"/>
      <c r="AD579" s="13"/>
      <c r="AE579" s="13"/>
      <c r="AT579" s="228" t="s">
        <v>162</v>
      </c>
      <c r="AU579" s="228" t="s">
        <v>84</v>
      </c>
      <c r="AV579" s="13" t="s">
        <v>82</v>
      </c>
      <c r="AW579" s="13" t="s">
        <v>35</v>
      </c>
      <c r="AX579" s="13" t="s">
        <v>74</v>
      </c>
      <c r="AY579" s="228" t="s">
        <v>148</v>
      </c>
    </row>
    <row r="580" spans="1:51" s="13" customFormat="1" ht="12">
      <c r="A580" s="13"/>
      <c r="B580" s="218"/>
      <c r="C580" s="219"/>
      <c r="D580" s="220" t="s">
        <v>162</v>
      </c>
      <c r="E580" s="221" t="s">
        <v>28</v>
      </c>
      <c r="F580" s="222" t="s">
        <v>748</v>
      </c>
      <c r="G580" s="219"/>
      <c r="H580" s="221" t="s">
        <v>28</v>
      </c>
      <c r="I580" s="223"/>
      <c r="J580" s="219"/>
      <c r="K580" s="219"/>
      <c r="L580" s="224"/>
      <c r="M580" s="225"/>
      <c r="N580" s="226"/>
      <c r="O580" s="226"/>
      <c r="P580" s="226"/>
      <c r="Q580" s="226"/>
      <c r="R580" s="226"/>
      <c r="S580" s="226"/>
      <c r="T580" s="227"/>
      <c r="U580" s="13"/>
      <c r="V580" s="13"/>
      <c r="W580" s="13"/>
      <c r="X580" s="13"/>
      <c r="Y580" s="13"/>
      <c r="Z580" s="13"/>
      <c r="AA580" s="13"/>
      <c r="AB580" s="13"/>
      <c r="AC580" s="13"/>
      <c r="AD580" s="13"/>
      <c r="AE580" s="13"/>
      <c r="AT580" s="228" t="s">
        <v>162</v>
      </c>
      <c r="AU580" s="228" t="s">
        <v>84</v>
      </c>
      <c r="AV580" s="13" t="s">
        <v>82</v>
      </c>
      <c r="AW580" s="13" t="s">
        <v>35</v>
      </c>
      <c r="AX580" s="13" t="s">
        <v>74</v>
      </c>
      <c r="AY580" s="228" t="s">
        <v>148</v>
      </c>
    </row>
    <row r="581" spans="1:51" s="14" customFormat="1" ht="12">
      <c r="A581" s="14"/>
      <c r="B581" s="229"/>
      <c r="C581" s="230"/>
      <c r="D581" s="220" t="s">
        <v>162</v>
      </c>
      <c r="E581" s="231" t="s">
        <v>28</v>
      </c>
      <c r="F581" s="232" t="s">
        <v>749</v>
      </c>
      <c r="G581" s="230"/>
      <c r="H581" s="233">
        <v>12</v>
      </c>
      <c r="I581" s="234"/>
      <c r="J581" s="230"/>
      <c r="K581" s="230"/>
      <c r="L581" s="235"/>
      <c r="M581" s="236"/>
      <c r="N581" s="237"/>
      <c r="O581" s="237"/>
      <c r="P581" s="237"/>
      <c r="Q581" s="237"/>
      <c r="R581" s="237"/>
      <c r="S581" s="237"/>
      <c r="T581" s="238"/>
      <c r="U581" s="14"/>
      <c r="V581" s="14"/>
      <c r="W581" s="14"/>
      <c r="X581" s="14"/>
      <c r="Y581" s="14"/>
      <c r="Z581" s="14"/>
      <c r="AA581" s="14"/>
      <c r="AB581" s="14"/>
      <c r="AC581" s="14"/>
      <c r="AD581" s="14"/>
      <c r="AE581" s="14"/>
      <c r="AT581" s="239" t="s">
        <v>162</v>
      </c>
      <c r="AU581" s="239" t="s">
        <v>84</v>
      </c>
      <c r="AV581" s="14" t="s">
        <v>84</v>
      </c>
      <c r="AW581" s="14" t="s">
        <v>35</v>
      </c>
      <c r="AX581" s="14" t="s">
        <v>74</v>
      </c>
      <c r="AY581" s="239" t="s">
        <v>148</v>
      </c>
    </row>
    <row r="582" spans="1:51" s="13" customFormat="1" ht="12">
      <c r="A582" s="13"/>
      <c r="B582" s="218"/>
      <c r="C582" s="219"/>
      <c r="D582" s="220" t="s">
        <v>162</v>
      </c>
      <c r="E582" s="221" t="s">
        <v>28</v>
      </c>
      <c r="F582" s="222" t="s">
        <v>750</v>
      </c>
      <c r="G582" s="219"/>
      <c r="H582" s="221" t="s">
        <v>28</v>
      </c>
      <c r="I582" s="223"/>
      <c r="J582" s="219"/>
      <c r="K582" s="219"/>
      <c r="L582" s="224"/>
      <c r="M582" s="225"/>
      <c r="N582" s="226"/>
      <c r="O582" s="226"/>
      <c r="P582" s="226"/>
      <c r="Q582" s="226"/>
      <c r="R582" s="226"/>
      <c r="S582" s="226"/>
      <c r="T582" s="227"/>
      <c r="U582" s="13"/>
      <c r="V582" s="13"/>
      <c r="W582" s="13"/>
      <c r="X582" s="13"/>
      <c r="Y582" s="13"/>
      <c r="Z582" s="13"/>
      <c r="AA582" s="13"/>
      <c r="AB582" s="13"/>
      <c r="AC582" s="13"/>
      <c r="AD582" s="13"/>
      <c r="AE582" s="13"/>
      <c r="AT582" s="228" t="s">
        <v>162</v>
      </c>
      <c r="AU582" s="228" t="s">
        <v>84</v>
      </c>
      <c r="AV582" s="13" t="s">
        <v>82</v>
      </c>
      <c r="AW582" s="13" t="s">
        <v>35</v>
      </c>
      <c r="AX582" s="13" t="s">
        <v>74</v>
      </c>
      <c r="AY582" s="228" t="s">
        <v>148</v>
      </c>
    </row>
    <row r="583" spans="1:51" s="14" customFormat="1" ht="12">
      <c r="A583" s="14"/>
      <c r="B583" s="229"/>
      <c r="C583" s="230"/>
      <c r="D583" s="220" t="s">
        <v>162</v>
      </c>
      <c r="E583" s="231" t="s">
        <v>28</v>
      </c>
      <c r="F583" s="232" t="s">
        <v>751</v>
      </c>
      <c r="G583" s="230"/>
      <c r="H583" s="233">
        <v>59.195</v>
      </c>
      <c r="I583" s="234"/>
      <c r="J583" s="230"/>
      <c r="K583" s="230"/>
      <c r="L583" s="235"/>
      <c r="M583" s="236"/>
      <c r="N583" s="237"/>
      <c r="O583" s="237"/>
      <c r="P583" s="237"/>
      <c r="Q583" s="237"/>
      <c r="R583" s="237"/>
      <c r="S583" s="237"/>
      <c r="T583" s="238"/>
      <c r="U583" s="14"/>
      <c r="V583" s="14"/>
      <c r="W583" s="14"/>
      <c r="X583" s="14"/>
      <c r="Y583" s="14"/>
      <c r="Z583" s="14"/>
      <c r="AA583" s="14"/>
      <c r="AB583" s="14"/>
      <c r="AC583" s="14"/>
      <c r="AD583" s="14"/>
      <c r="AE583" s="14"/>
      <c r="AT583" s="239" t="s">
        <v>162</v>
      </c>
      <c r="AU583" s="239" t="s">
        <v>84</v>
      </c>
      <c r="AV583" s="14" t="s">
        <v>84</v>
      </c>
      <c r="AW583" s="14" t="s">
        <v>35</v>
      </c>
      <c r="AX583" s="14" t="s">
        <v>74</v>
      </c>
      <c r="AY583" s="239" t="s">
        <v>148</v>
      </c>
    </row>
    <row r="584" spans="1:51" s="14" customFormat="1" ht="12">
      <c r="A584" s="14"/>
      <c r="B584" s="229"/>
      <c r="C584" s="230"/>
      <c r="D584" s="220" t="s">
        <v>162</v>
      </c>
      <c r="E584" s="231" t="s">
        <v>28</v>
      </c>
      <c r="F584" s="232" t="s">
        <v>752</v>
      </c>
      <c r="G584" s="230"/>
      <c r="H584" s="233">
        <v>19.8</v>
      </c>
      <c r="I584" s="234"/>
      <c r="J584" s="230"/>
      <c r="K584" s="230"/>
      <c r="L584" s="235"/>
      <c r="M584" s="236"/>
      <c r="N584" s="237"/>
      <c r="O584" s="237"/>
      <c r="P584" s="237"/>
      <c r="Q584" s="237"/>
      <c r="R584" s="237"/>
      <c r="S584" s="237"/>
      <c r="T584" s="238"/>
      <c r="U584" s="14"/>
      <c r="V584" s="14"/>
      <c r="W584" s="14"/>
      <c r="X584" s="14"/>
      <c r="Y584" s="14"/>
      <c r="Z584" s="14"/>
      <c r="AA584" s="14"/>
      <c r="AB584" s="14"/>
      <c r="AC584" s="14"/>
      <c r="AD584" s="14"/>
      <c r="AE584" s="14"/>
      <c r="AT584" s="239" t="s">
        <v>162</v>
      </c>
      <c r="AU584" s="239" t="s">
        <v>84</v>
      </c>
      <c r="AV584" s="14" t="s">
        <v>84</v>
      </c>
      <c r="AW584" s="14" t="s">
        <v>35</v>
      </c>
      <c r="AX584" s="14" t="s">
        <v>74</v>
      </c>
      <c r="AY584" s="239" t="s">
        <v>148</v>
      </c>
    </row>
    <row r="585" spans="1:51" s="13" customFormat="1" ht="12">
      <c r="A585" s="13"/>
      <c r="B585" s="218"/>
      <c r="C585" s="219"/>
      <c r="D585" s="220" t="s">
        <v>162</v>
      </c>
      <c r="E585" s="221" t="s">
        <v>28</v>
      </c>
      <c r="F585" s="222" t="s">
        <v>375</v>
      </c>
      <c r="G585" s="219"/>
      <c r="H585" s="221" t="s">
        <v>28</v>
      </c>
      <c r="I585" s="223"/>
      <c r="J585" s="219"/>
      <c r="K585" s="219"/>
      <c r="L585" s="224"/>
      <c r="M585" s="225"/>
      <c r="N585" s="226"/>
      <c r="O585" s="226"/>
      <c r="P585" s="226"/>
      <c r="Q585" s="226"/>
      <c r="R585" s="226"/>
      <c r="S585" s="226"/>
      <c r="T585" s="227"/>
      <c r="U585" s="13"/>
      <c r="V585" s="13"/>
      <c r="W585" s="13"/>
      <c r="X585" s="13"/>
      <c r="Y585" s="13"/>
      <c r="Z585" s="13"/>
      <c r="AA585" s="13"/>
      <c r="AB585" s="13"/>
      <c r="AC585" s="13"/>
      <c r="AD585" s="13"/>
      <c r="AE585" s="13"/>
      <c r="AT585" s="228" t="s">
        <v>162</v>
      </c>
      <c r="AU585" s="228" t="s">
        <v>84</v>
      </c>
      <c r="AV585" s="13" t="s">
        <v>82</v>
      </c>
      <c r="AW585" s="13" t="s">
        <v>35</v>
      </c>
      <c r="AX585" s="13" t="s">
        <v>74</v>
      </c>
      <c r="AY585" s="228" t="s">
        <v>148</v>
      </c>
    </row>
    <row r="586" spans="1:51" s="14" customFormat="1" ht="12">
      <c r="A586" s="14"/>
      <c r="B586" s="229"/>
      <c r="C586" s="230"/>
      <c r="D586" s="220" t="s">
        <v>162</v>
      </c>
      <c r="E586" s="231" t="s">
        <v>28</v>
      </c>
      <c r="F586" s="232" t="s">
        <v>753</v>
      </c>
      <c r="G586" s="230"/>
      <c r="H586" s="233">
        <v>4.2</v>
      </c>
      <c r="I586" s="234"/>
      <c r="J586" s="230"/>
      <c r="K586" s="230"/>
      <c r="L586" s="235"/>
      <c r="M586" s="236"/>
      <c r="N586" s="237"/>
      <c r="O586" s="237"/>
      <c r="P586" s="237"/>
      <c r="Q586" s="237"/>
      <c r="R586" s="237"/>
      <c r="S586" s="237"/>
      <c r="T586" s="238"/>
      <c r="U586" s="14"/>
      <c r="V586" s="14"/>
      <c r="W586" s="14"/>
      <c r="X586" s="14"/>
      <c r="Y586" s="14"/>
      <c r="Z586" s="14"/>
      <c r="AA586" s="14"/>
      <c r="AB586" s="14"/>
      <c r="AC586" s="14"/>
      <c r="AD586" s="14"/>
      <c r="AE586" s="14"/>
      <c r="AT586" s="239" t="s">
        <v>162</v>
      </c>
      <c r="AU586" s="239" t="s">
        <v>84</v>
      </c>
      <c r="AV586" s="14" t="s">
        <v>84</v>
      </c>
      <c r="AW586" s="14" t="s">
        <v>35</v>
      </c>
      <c r="AX586" s="14" t="s">
        <v>74</v>
      </c>
      <c r="AY586" s="239" t="s">
        <v>148</v>
      </c>
    </row>
    <row r="587" spans="1:51" s="13" customFormat="1" ht="12">
      <c r="A587" s="13"/>
      <c r="B587" s="218"/>
      <c r="C587" s="219"/>
      <c r="D587" s="220" t="s">
        <v>162</v>
      </c>
      <c r="E587" s="221" t="s">
        <v>28</v>
      </c>
      <c r="F587" s="222" t="s">
        <v>377</v>
      </c>
      <c r="G587" s="219"/>
      <c r="H587" s="221" t="s">
        <v>28</v>
      </c>
      <c r="I587" s="223"/>
      <c r="J587" s="219"/>
      <c r="K587" s="219"/>
      <c r="L587" s="224"/>
      <c r="M587" s="225"/>
      <c r="N587" s="226"/>
      <c r="O587" s="226"/>
      <c r="P587" s="226"/>
      <c r="Q587" s="226"/>
      <c r="R587" s="226"/>
      <c r="S587" s="226"/>
      <c r="T587" s="227"/>
      <c r="U587" s="13"/>
      <c r="V587" s="13"/>
      <c r="W587" s="13"/>
      <c r="X587" s="13"/>
      <c r="Y587" s="13"/>
      <c r="Z587" s="13"/>
      <c r="AA587" s="13"/>
      <c r="AB587" s="13"/>
      <c r="AC587" s="13"/>
      <c r="AD587" s="13"/>
      <c r="AE587" s="13"/>
      <c r="AT587" s="228" t="s">
        <v>162</v>
      </c>
      <c r="AU587" s="228" t="s">
        <v>84</v>
      </c>
      <c r="AV587" s="13" t="s">
        <v>82</v>
      </c>
      <c r="AW587" s="13" t="s">
        <v>35</v>
      </c>
      <c r="AX587" s="13" t="s">
        <v>74</v>
      </c>
      <c r="AY587" s="228" t="s">
        <v>148</v>
      </c>
    </row>
    <row r="588" spans="1:51" s="14" customFormat="1" ht="12">
      <c r="A588" s="14"/>
      <c r="B588" s="229"/>
      <c r="C588" s="230"/>
      <c r="D588" s="220" t="s">
        <v>162</v>
      </c>
      <c r="E588" s="231" t="s">
        <v>28</v>
      </c>
      <c r="F588" s="232" t="s">
        <v>754</v>
      </c>
      <c r="G588" s="230"/>
      <c r="H588" s="233">
        <v>2.79</v>
      </c>
      <c r="I588" s="234"/>
      <c r="J588" s="230"/>
      <c r="K588" s="230"/>
      <c r="L588" s="235"/>
      <c r="M588" s="236"/>
      <c r="N588" s="237"/>
      <c r="O588" s="237"/>
      <c r="P588" s="237"/>
      <c r="Q588" s="237"/>
      <c r="R588" s="237"/>
      <c r="S588" s="237"/>
      <c r="T588" s="238"/>
      <c r="U588" s="14"/>
      <c r="V588" s="14"/>
      <c r="W588" s="14"/>
      <c r="X588" s="14"/>
      <c r="Y588" s="14"/>
      <c r="Z588" s="14"/>
      <c r="AA588" s="14"/>
      <c r="AB588" s="14"/>
      <c r="AC588" s="14"/>
      <c r="AD588" s="14"/>
      <c r="AE588" s="14"/>
      <c r="AT588" s="239" t="s">
        <v>162</v>
      </c>
      <c r="AU588" s="239" t="s">
        <v>84</v>
      </c>
      <c r="AV588" s="14" t="s">
        <v>84</v>
      </c>
      <c r="AW588" s="14" t="s">
        <v>35</v>
      </c>
      <c r="AX588" s="14" t="s">
        <v>74</v>
      </c>
      <c r="AY588" s="239" t="s">
        <v>148</v>
      </c>
    </row>
    <row r="589" spans="1:51" s="13" customFormat="1" ht="12">
      <c r="A589" s="13"/>
      <c r="B589" s="218"/>
      <c r="C589" s="219"/>
      <c r="D589" s="220" t="s">
        <v>162</v>
      </c>
      <c r="E589" s="221" t="s">
        <v>28</v>
      </c>
      <c r="F589" s="222" t="s">
        <v>379</v>
      </c>
      <c r="G589" s="219"/>
      <c r="H589" s="221" t="s">
        <v>28</v>
      </c>
      <c r="I589" s="223"/>
      <c r="J589" s="219"/>
      <c r="K589" s="219"/>
      <c r="L589" s="224"/>
      <c r="M589" s="225"/>
      <c r="N589" s="226"/>
      <c r="O589" s="226"/>
      <c r="P589" s="226"/>
      <c r="Q589" s="226"/>
      <c r="R589" s="226"/>
      <c r="S589" s="226"/>
      <c r="T589" s="227"/>
      <c r="U589" s="13"/>
      <c r="V589" s="13"/>
      <c r="W589" s="13"/>
      <c r="X589" s="13"/>
      <c r="Y589" s="13"/>
      <c r="Z589" s="13"/>
      <c r="AA589" s="13"/>
      <c r="AB589" s="13"/>
      <c r="AC589" s="13"/>
      <c r="AD589" s="13"/>
      <c r="AE589" s="13"/>
      <c r="AT589" s="228" t="s">
        <v>162</v>
      </c>
      <c r="AU589" s="228" t="s">
        <v>84</v>
      </c>
      <c r="AV589" s="13" t="s">
        <v>82</v>
      </c>
      <c r="AW589" s="13" t="s">
        <v>35</v>
      </c>
      <c r="AX589" s="13" t="s">
        <v>74</v>
      </c>
      <c r="AY589" s="228" t="s">
        <v>148</v>
      </c>
    </row>
    <row r="590" spans="1:51" s="14" customFormat="1" ht="12">
      <c r="A590" s="14"/>
      <c r="B590" s="229"/>
      <c r="C590" s="230"/>
      <c r="D590" s="220" t="s">
        <v>162</v>
      </c>
      <c r="E590" s="231" t="s">
        <v>28</v>
      </c>
      <c r="F590" s="232" t="s">
        <v>753</v>
      </c>
      <c r="G590" s="230"/>
      <c r="H590" s="233">
        <v>4.2</v>
      </c>
      <c r="I590" s="234"/>
      <c r="J590" s="230"/>
      <c r="K590" s="230"/>
      <c r="L590" s="235"/>
      <c r="M590" s="236"/>
      <c r="N590" s="237"/>
      <c r="O590" s="237"/>
      <c r="P590" s="237"/>
      <c r="Q590" s="237"/>
      <c r="R590" s="237"/>
      <c r="S590" s="237"/>
      <c r="T590" s="238"/>
      <c r="U590" s="14"/>
      <c r="V590" s="14"/>
      <c r="W590" s="14"/>
      <c r="X590" s="14"/>
      <c r="Y590" s="14"/>
      <c r="Z590" s="14"/>
      <c r="AA590" s="14"/>
      <c r="AB590" s="14"/>
      <c r="AC590" s="14"/>
      <c r="AD590" s="14"/>
      <c r="AE590" s="14"/>
      <c r="AT590" s="239" t="s">
        <v>162</v>
      </c>
      <c r="AU590" s="239" t="s">
        <v>84</v>
      </c>
      <c r="AV590" s="14" t="s">
        <v>84</v>
      </c>
      <c r="AW590" s="14" t="s">
        <v>35</v>
      </c>
      <c r="AX590" s="14" t="s">
        <v>74</v>
      </c>
      <c r="AY590" s="239" t="s">
        <v>148</v>
      </c>
    </row>
    <row r="591" spans="1:51" s="13" customFormat="1" ht="12">
      <c r="A591" s="13"/>
      <c r="B591" s="218"/>
      <c r="C591" s="219"/>
      <c r="D591" s="220" t="s">
        <v>162</v>
      </c>
      <c r="E591" s="221" t="s">
        <v>28</v>
      </c>
      <c r="F591" s="222" t="s">
        <v>755</v>
      </c>
      <c r="G591" s="219"/>
      <c r="H591" s="221" t="s">
        <v>28</v>
      </c>
      <c r="I591" s="223"/>
      <c r="J591" s="219"/>
      <c r="K591" s="219"/>
      <c r="L591" s="224"/>
      <c r="M591" s="225"/>
      <c r="N591" s="226"/>
      <c r="O591" s="226"/>
      <c r="P591" s="226"/>
      <c r="Q591" s="226"/>
      <c r="R591" s="226"/>
      <c r="S591" s="226"/>
      <c r="T591" s="227"/>
      <c r="U591" s="13"/>
      <c r="V591" s="13"/>
      <c r="W591" s="13"/>
      <c r="X591" s="13"/>
      <c r="Y591" s="13"/>
      <c r="Z591" s="13"/>
      <c r="AA591" s="13"/>
      <c r="AB591" s="13"/>
      <c r="AC591" s="13"/>
      <c r="AD591" s="13"/>
      <c r="AE591" s="13"/>
      <c r="AT591" s="228" t="s">
        <v>162</v>
      </c>
      <c r="AU591" s="228" t="s">
        <v>84</v>
      </c>
      <c r="AV591" s="13" t="s">
        <v>82</v>
      </c>
      <c r="AW591" s="13" t="s">
        <v>35</v>
      </c>
      <c r="AX591" s="13" t="s">
        <v>74</v>
      </c>
      <c r="AY591" s="228" t="s">
        <v>148</v>
      </c>
    </row>
    <row r="592" spans="1:51" s="14" customFormat="1" ht="12">
      <c r="A592" s="14"/>
      <c r="B592" s="229"/>
      <c r="C592" s="230"/>
      <c r="D592" s="220" t="s">
        <v>162</v>
      </c>
      <c r="E592" s="231" t="s">
        <v>28</v>
      </c>
      <c r="F592" s="232" t="s">
        <v>756</v>
      </c>
      <c r="G592" s="230"/>
      <c r="H592" s="233">
        <v>4.4</v>
      </c>
      <c r="I592" s="234"/>
      <c r="J592" s="230"/>
      <c r="K592" s="230"/>
      <c r="L592" s="235"/>
      <c r="M592" s="236"/>
      <c r="N592" s="237"/>
      <c r="O592" s="237"/>
      <c r="P592" s="237"/>
      <c r="Q592" s="237"/>
      <c r="R592" s="237"/>
      <c r="S592" s="237"/>
      <c r="T592" s="238"/>
      <c r="U592" s="14"/>
      <c r="V592" s="14"/>
      <c r="W592" s="14"/>
      <c r="X592" s="14"/>
      <c r="Y592" s="14"/>
      <c r="Z592" s="14"/>
      <c r="AA592" s="14"/>
      <c r="AB592" s="14"/>
      <c r="AC592" s="14"/>
      <c r="AD592" s="14"/>
      <c r="AE592" s="14"/>
      <c r="AT592" s="239" t="s">
        <v>162</v>
      </c>
      <c r="AU592" s="239" t="s">
        <v>84</v>
      </c>
      <c r="AV592" s="14" t="s">
        <v>84</v>
      </c>
      <c r="AW592" s="14" t="s">
        <v>35</v>
      </c>
      <c r="AX592" s="14" t="s">
        <v>74</v>
      </c>
      <c r="AY592" s="239" t="s">
        <v>148</v>
      </c>
    </row>
    <row r="593" spans="1:51" s="13" customFormat="1" ht="12">
      <c r="A593" s="13"/>
      <c r="B593" s="218"/>
      <c r="C593" s="219"/>
      <c r="D593" s="220" t="s">
        <v>162</v>
      </c>
      <c r="E593" s="221" t="s">
        <v>28</v>
      </c>
      <c r="F593" s="222" t="s">
        <v>382</v>
      </c>
      <c r="G593" s="219"/>
      <c r="H593" s="221" t="s">
        <v>28</v>
      </c>
      <c r="I593" s="223"/>
      <c r="J593" s="219"/>
      <c r="K593" s="219"/>
      <c r="L593" s="224"/>
      <c r="M593" s="225"/>
      <c r="N593" s="226"/>
      <c r="O593" s="226"/>
      <c r="P593" s="226"/>
      <c r="Q593" s="226"/>
      <c r="R593" s="226"/>
      <c r="S593" s="226"/>
      <c r="T593" s="227"/>
      <c r="U593" s="13"/>
      <c r="V593" s="13"/>
      <c r="W593" s="13"/>
      <c r="X593" s="13"/>
      <c r="Y593" s="13"/>
      <c r="Z593" s="13"/>
      <c r="AA593" s="13"/>
      <c r="AB593" s="13"/>
      <c r="AC593" s="13"/>
      <c r="AD593" s="13"/>
      <c r="AE593" s="13"/>
      <c r="AT593" s="228" t="s">
        <v>162</v>
      </c>
      <c r="AU593" s="228" t="s">
        <v>84</v>
      </c>
      <c r="AV593" s="13" t="s">
        <v>82</v>
      </c>
      <c r="AW593" s="13" t="s">
        <v>35</v>
      </c>
      <c r="AX593" s="13" t="s">
        <v>74</v>
      </c>
      <c r="AY593" s="228" t="s">
        <v>148</v>
      </c>
    </row>
    <row r="594" spans="1:51" s="14" customFormat="1" ht="12">
      <c r="A594" s="14"/>
      <c r="B594" s="229"/>
      <c r="C594" s="230"/>
      <c r="D594" s="220" t="s">
        <v>162</v>
      </c>
      <c r="E594" s="231" t="s">
        <v>28</v>
      </c>
      <c r="F594" s="232" t="s">
        <v>757</v>
      </c>
      <c r="G594" s="230"/>
      <c r="H594" s="233">
        <v>3.408</v>
      </c>
      <c r="I594" s="234"/>
      <c r="J594" s="230"/>
      <c r="K594" s="230"/>
      <c r="L594" s="235"/>
      <c r="M594" s="236"/>
      <c r="N594" s="237"/>
      <c r="O594" s="237"/>
      <c r="P594" s="237"/>
      <c r="Q594" s="237"/>
      <c r="R594" s="237"/>
      <c r="S594" s="237"/>
      <c r="T594" s="238"/>
      <c r="U594" s="14"/>
      <c r="V594" s="14"/>
      <c r="W594" s="14"/>
      <c r="X594" s="14"/>
      <c r="Y594" s="14"/>
      <c r="Z594" s="14"/>
      <c r="AA594" s="14"/>
      <c r="AB594" s="14"/>
      <c r="AC594" s="14"/>
      <c r="AD594" s="14"/>
      <c r="AE594" s="14"/>
      <c r="AT594" s="239" t="s">
        <v>162</v>
      </c>
      <c r="AU594" s="239" t="s">
        <v>84</v>
      </c>
      <c r="AV594" s="14" t="s">
        <v>84</v>
      </c>
      <c r="AW594" s="14" t="s">
        <v>35</v>
      </c>
      <c r="AX594" s="14" t="s">
        <v>74</v>
      </c>
      <c r="AY594" s="239" t="s">
        <v>148</v>
      </c>
    </row>
    <row r="595" spans="1:51" s="15" customFormat="1" ht="12">
      <c r="A595" s="15"/>
      <c r="B595" s="240"/>
      <c r="C595" s="241"/>
      <c r="D595" s="220" t="s">
        <v>162</v>
      </c>
      <c r="E595" s="242" t="s">
        <v>28</v>
      </c>
      <c r="F595" s="243" t="s">
        <v>188</v>
      </c>
      <c r="G595" s="241"/>
      <c r="H595" s="244">
        <v>109.99300000000001</v>
      </c>
      <c r="I595" s="245"/>
      <c r="J595" s="241"/>
      <c r="K595" s="241"/>
      <c r="L595" s="246"/>
      <c r="M595" s="247"/>
      <c r="N595" s="248"/>
      <c r="O595" s="248"/>
      <c r="P595" s="248"/>
      <c r="Q595" s="248"/>
      <c r="R595" s="248"/>
      <c r="S595" s="248"/>
      <c r="T595" s="249"/>
      <c r="U595" s="15"/>
      <c r="V595" s="15"/>
      <c r="W595" s="15"/>
      <c r="X595" s="15"/>
      <c r="Y595" s="15"/>
      <c r="Z595" s="15"/>
      <c r="AA595" s="15"/>
      <c r="AB595" s="15"/>
      <c r="AC595" s="15"/>
      <c r="AD595" s="15"/>
      <c r="AE595" s="15"/>
      <c r="AT595" s="250" t="s">
        <v>162</v>
      </c>
      <c r="AU595" s="250" t="s">
        <v>84</v>
      </c>
      <c r="AV595" s="15" t="s">
        <v>155</v>
      </c>
      <c r="AW595" s="15" t="s">
        <v>35</v>
      </c>
      <c r="AX595" s="15" t="s">
        <v>82</v>
      </c>
      <c r="AY595" s="250" t="s">
        <v>148</v>
      </c>
    </row>
    <row r="596" spans="1:65" s="2" customFormat="1" ht="21.75" customHeight="1">
      <c r="A596" s="39"/>
      <c r="B596" s="40"/>
      <c r="C596" s="251" t="s">
        <v>758</v>
      </c>
      <c r="D596" s="251" t="s">
        <v>275</v>
      </c>
      <c r="E596" s="252" t="s">
        <v>759</v>
      </c>
      <c r="F596" s="253" t="s">
        <v>760</v>
      </c>
      <c r="G596" s="254" t="s">
        <v>159</v>
      </c>
      <c r="H596" s="255">
        <v>121</v>
      </c>
      <c r="I596" s="256"/>
      <c r="J596" s="257">
        <f>ROUND(I596*H596,2)</f>
        <v>0</v>
      </c>
      <c r="K596" s="253" t="s">
        <v>160</v>
      </c>
      <c r="L596" s="258"/>
      <c r="M596" s="259" t="s">
        <v>28</v>
      </c>
      <c r="N596" s="260" t="s">
        <v>45</v>
      </c>
      <c r="O596" s="85"/>
      <c r="P596" s="214">
        <f>O596*H596</f>
        <v>0</v>
      </c>
      <c r="Q596" s="214">
        <v>0.0126</v>
      </c>
      <c r="R596" s="214">
        <f>Q596*H596</f>
        <v>1.5246</v>
      </c>
      <c r="S596" s="214">
        <v>0</v>
      </c>
      <c r="T596" s="215">
        <f>S596*H596</f>
        <v>0</v>
      </c>
      <c r="U596" s="39"/>
      <c r="V596" s="39"/>
      <c r="W596" s="39"/>
      <c r="X596" s="39"/>
      <c r="Y596" s="39"/>
      <c r="Z596" s="39"/>
      <c r="AA596" s="39"/>
      <c r="AB596" s="39"/>
      <c r="AC596" s="39"/>
      <c r="AD596" s="39"/>
      <c r="AE596" s="39"/>
      <c r="AR596" s="216" t="s">
        <v>360</v>
      </c>
      <c r="AT596" s="216" t="s">
        <v>275</v>
      </c>
      <c r="AU596" s="216" t="s">
        <v>84</v>
      </c>
      <c r="AY596" s="18" t="s">
        <v>148</v>
      </c>
      <c r="BE596" s="217">
        <f>IF(N596="základní",J596,0)</f>
        <v>0</v>
      </c>
      <c r="BF596" s="217">
        <f>IF(N596="snížená",J596,0)</f>
        <v>0</v>
      </c>
      <c r="BG596" s="217">
        <f>IF(N596="zákl. přenesená",J596,0)</f>
        <v>0</v>
      </c>
      <c r="BH596" s="217">
        <f>IF(N596="sníž. přenesená",J596,0)</f>
        <v>0</v>
      </c>
      <c r="BI596" s="217">
        <f>IF(N596="nulová",J596,0)</f>
        <v>0</v>
      </c>
      <c r="BJ596" s="18" t="s">
        <v>82</v>
      </c>
      <c r="BK596" s="217">
        <f>ROUND(I596*H596,2)</f>
        <v>0</v>
      </c>
      <c r="BL596" s="18" t="s">
        <v>257</v>
      </c>
      <c r="BM596" s="216" t="s">
        <v>761</v>
      </c>
    </row>
    <row r="597" spans="1:51" s="14" customFormat="1" ht="12">
      <c r="A597" s="14"/>
      <c r="B597" s="229"/>
      <c r="C597" s="230"/>
      <c r="D597" s="220" t="s">
        <v>162</v>
      </c>
      <c r="E597" s="231" t="s">
        <v>28</v>
      </c>
      <c r="F597" s="232" t="s">
        <v>762</v>
      </c>
      <c r="G597" s="230"/>
      <c r="H597" s="233">
        <v>121</v>
      </c>
      <c r="I597" s="234"/>
      <c r="J597" s="230"/>
      <c r="K597" s="230"/>
      <c r="L597" s="235"/>
      <c r="M597" s="236"/>
      <c r="N597" s="237"/>
      <c r="O597" s="237"/>
      <c r="P597" s="237"/>
      <c r="Q597" s="237"/>
      <c r="R597" s="237"/>
      <c r="S597" s="237"/>
      <c r="T597" s="238"/>
      <c r="U597" s="14"/>
      <c r="V597" s="14"/>
      <c r="W597" s="14"/>
      <c r="X597" s="14"/>
      <c r="Y597" s="14"/>
      <c r="Z597" s="14"/>
      <c r="AA597" s="14"/>
      <c r="AB597" s="14"/>
      <c r="AC597" s="14"/>
      <c r="AD597" s="14"/>
      <c r="AE597" s="14"/>
      <c r="AT597" s="239" t="s">
        <v>162</v>
      </c>
      <c r="AU597" s="239" t="s">
        <v>84</v>
      </c>
      <c r="AV597" s="14" t="s">
        <v>84</v>
      </c>
      <c r="AW597" s="14" t="s">
        <v>35</v>
      </c>
      <c r="AX597" s="14" t="s">
        <v>82</v>
      </c>
      <c r="AY597" s="239" t="s">
        <v>148</v>
      </c>
    </row>
    <row r="598" spans="1:65" s="2" customFormat="1" ht="21.75" customHeight="1">
      <c r="A598" s="39"/>
      <c r="B598" s="40"/>
      <c r="C598" s="205" t="s">
        <v>763</v>
      </c>
      <c r="D598" s="205" t="s">
        <v>151</v>
      </c>
      <c r="E598" s="206" t="s">
        <v>764</v>
      </c>
      <c r="F598" s="207" t="s">
        <v>765</v>
      </c>
      <c r="G598" s="208" t="s">
        <v>197</v>
      </c>
      <c r="H598" s="209">
        <v>59.205</v>
      </c>
      <c r="I598" s="210"/>
      <c r="J598" s="211">
        <f>ROUND(I598*H598,2)</f>
        <v>0</v>
      </c>
      <c r="K598" s="207" t="s">
        <v>160</v>
      </c>
      <c r="L598" s="45"/>
      <c r="M598" s="212" t="s">
        <v>28</v>
      </c>
      <c r="N598" s="213" t="s">
        <v>45</v>
      </c>
      <c r="O598" s="85"/>
      <c r="P598" s="214">
        <f>O598*H598</f>
        <v>0</v>
      </c>
      <c r="Q598" s="214">
        <v>0.0005</v>
      </c>
      <c r="R598" s="214">
        <f>Q598*H598</f>
        <v>0.0296025</v>
      </c>
      <c r="S598" s="214">
        <v>0</v>
      </c>
      <c r="T598" s="215">
        <f>S598*H598</f>
        <v>0</v>
      </c>
      <c r="U598" s="39"/>
      <c r="V598" s="39"/>
      <c r="W598" s="39"/>
      <c r="X598" s="39"/>
      <c r="Y598" s="39"/>
      <c r="Z598" s="39"/>
      <c r="AA598" s="39"/>
      <c r="AB598" s="39"/>
      <c r="AC598" s="39"/>
      <c r="AD598" s="39"/>
      <c r="AE598" s="39"/>
      <c r="AR598" s="216" t="s">
        <v>257</v>
      </c>
      <c r="AT598" s="216" t="s">
        <v>151</v>
      </c>
      <c r="AU598" s="216" t="s">
        <v>84</v>
      </c>
      <c r="AY598" s="18" t="s">
        <v>148</v>
      </c>
      <c r="BE598" s="217">
        <f>IF(N598="základní",J598,0)</f>
        <v>0</v>
      </c>
      <c r="BF598" s="217">
        <f>IF(N598="snížená",J598,0)</f>
        <v>0</v>
      </c>
      <c r="BG598" s="217">
        <f>IF(N598="zákl. přenesená",J598,0)</f>
        <v>0</v>
      </c>
      <c r="BH598" s="217">
        <f>IF(N598="sníž. přenesená",J598,0)</f>
        <v>0</v>
      </c>
      <c r="BI598" s="217">
        <f>IF(N598="nulová",J598,0)</f>
        <v>0</v>
      </c>
      <c r="BJ598" s="18" t="s">
        <v>82</v>
      </c>
      <c r="BK598" s="217">
        <f>ROUND(I598*H598,2)</f>
        <v>0</v>
      </c>
      <c r="BL598" s="18" t="s">
        <v>257</v>
      </c>
      <c r="BM598" s="216" t="s">
        <v>766</v>
      </c>
    </row>
    <row r="599" spans="1:51" s="14" customFormat="1" ht="12">
      <c r="A599" s="14"/>
      <c r="B599" s="229"/>
      <c r="C599" s="230"/>
      <c r="D599" s="220" t="s">
        <v>162</v>
      </c>
      <c r="E599" s="231" t="s">
        <v>28</v>
      </c>
      <c r="F599" s="232" t="s">
        <v>767</v>
      </c>
      <c r="G599" s="230"/>
      <c r="H599" s="233">
        <v>48.7</v>
      </c>
      <c r="I599" s="234"/>
      <c r="J599" s="230"/>
      <c r="K599" s="230"/>
      <c r="L599" s="235"/>
      <c r="M599" s="236"/>
      <c r="N599" s="237"/>
      <c r="O599" s="237"/>
      <c r="P599" s="237"/>
      <c r="Q599" s="237"/>
      <c r="R599" s="237"/>
      <c r="S599" s="237"/>
      <c r="T599" s="238"/>
      <c r="U599" s="14"/>
      <c r="V599" s="14"/>
      <c r="W599" s="14"/>
      <c r="X599" s="14"/>
      <c r="Y599" s="14"/>
      <c r="Z599" s="14"/>
      <c r="AA599" s="14"/>
      <c r="AB599" s="14"/>
      <c r="AC599" s="14"/>
      <c r="AD599" s="14"/>
      <c r="AE599" s="14"/>
      <c r="AT599" s="239" t="s">
        <v>162</v>
      </c>
      <c r="AU599" s="239" t="s">
        <v>84</v>
      </c>
      <c r="AV599" s="14" t="s">
        <v>84</v>
      </c>
      <c r="AW599" s="14" t="s">
        <v>35</v>
      </c>
      <c r="AX599" s="14" t="s">
        <v>74</v>
      </c>
      <c r="AY599" s="239" t="s">
        <v>148</v>
      </c>
    </row>
    <row r="600" spans="1:51" s="14" customFormat="1" ht="12">
      <c r="A600" s="14"/>
      <c r="B600" s="229"/>
      <c r="C600" s="230"/>
      <c r="D600" s="220" t="s">
        <v>162</v>
      </c>
      <c r="E600" s="231" t="s">
        <v>28</v>
      </c>
      <c r="F600" s="232" t="s">
        <v>768</v>
      </c>
      <c r="G600" s="230"/>
      <c r="H600" s="233">
        <v>10.505</v>
      </c>
      <c r="I600" s="234"/>
      <c r="J600" s="230"/>
      <c r="K600" s="230"/>
      <c r="L600" s="235"/>
      <c r="M600" s="236"/>
      <c r="N600" s="237"/>
      <c r="O600" s="237"/>
      <c r="P600" s="237"/>
      <c r="Q600" s="237"/>
      <c r="R600" s="237"/>
      <c r="S600" s="237"/>
      <c r="T600" s="238"/>
      <c r="U600" s="14"/>
      <c r="V600" s="14"/>
      <c r="W600" s="14"/>
      <c r="X600" s="14"/>
      <c r="Y600" s="14"/>
      <c r="Z600" s="14"/>
      <c r="AA600" s="14"/>
      <c r="AB600" s="14"/>
      <c r="AC600" s="14"/>
      <c r="AD600" s="14"/>
      <c r="AE600" s="14"/>
      <c r="AT600" s="239" t="s">
        <v>162</v>
      </c>
      <c r="AU600" s="239" t="s">
        <v>84</v>
      </c>
      <c r="AV600" s="14" t="s">
        <v>84</v>
      </c>
      <c r="AW600" s="14" t="s">
        <v>35</v>
      </c>
      <c r="AX600" s="14" t="s">
        <v>74</v>
      </c>
      <c r="AY600" s="239" t="s">
        <v>148</v>
      </c>
    </row>
    <row r="601" spans="1:51" s="15" customFormat="1" ht="12">
      <c r="A601" s="15"/>
      <c r="B601" s="240"/>
      <c r="C601" s="241"/>
      <c r="D601" s="220" t="s">
        <v>162</v>
      </c>
      <c r="E601" s="242" t="s">
        <v>28</v>
      </c>
      <c r="F601" s="243" t="s">
        <v>188</v>
      </c>
      <c r="G601" s="241"/>
      <c r="H601" s="244">
        <v>59.205000000000005</v>
      </c>
      <c r="I601" s="245"/>
      <c r="J601" s="241"/>
      <c r="K601" s="241"/>
      <c r="L601" s="246"/>
      <c r="M601" s="247"/>
      <c r="N601" s="248"/>
      <c r="O601" s="248"/>
      <c r="P601" s="248"/>
      <c r="Q601" s="248"/>
      <c r="R601" s="248"/>
      <c r="S601" s="248"/>
      <c r="T601" s="249"/>
      <c r="U601" s="15"/>
      <c r="V601" s="15"/>
      <c r="W601" s="15"/>
      <c r="X601" s="15"/>
      <c r="Y601" s="15"/>
      <c r="Z601" s="15"/>
      <c r="AA601" s="15"/>
      <c r="AB601" s="15"/>
      <c r="AC601" s="15"/>
      <c r="AD601" s="15"/>
      <c r="AE601" s="15"/>
      <c r="AT601" s="250" t="s">
        <v>162</v>
      </c>
      <c r="AU601" s="250" t="s">
        <v>84</v>
      </c>
      <c r="AV601" s="15" t="s">
        <v>155</v>
      </c>
      <c r="AW601" s="15" t="s">
        <v>35</v>
      </c>
      <c r="AX601" s="15" t="s">
        <v>82</v>
      </c>
      <c r="AY601" s="250" t="s">
        <v>148</v>
      </c>
    </row>
    <row r="602" spans="1:65" s="2" customFormat="1" ht="21.75" customHeight="1">
      <c r="A602" s="39"/>
      <c r="B602" s="40"/>
      <c r="C602" s="205" t="s">
        <v>769</v>
      </c>
      <c r="D602" s="205" t="s">
        <v>151</v>
      </c>
      <c r="E602" s="206" t="s">
        <v>770</v>
      </c>
      <c r="F602" s="207" t="s">
        <v>771</v>
      </c>
      <c r="G602" s="208" t="s">
        <v>197</v>
      </c>
      <c r="H602" s="209">
        <v>58</v>
      </c>
      <c r="I602" s="210"/>
      <c r="J602" s="211">
        <f>ROUND(I602*H602,2)</f>
        <v>0</v>
      </c>
      <c r="K602" s="207" t="s">
        <v>160</v>
      </c>
      <c r="L602" s="45"/>
      <c r="M602" s="212" t="s">
        <v>28</v>
      </c>
      <c r="N602" s="213" t="s">
        <v>45</v>
      </c>
      <c r="O602" s="85"/>
      <c r="P602" s="214">
        <f>O602*H602</f>
        <v>0</v>
      </c>
      <c r="Q602" s="214">
        <v>0.00055</v>
      </c>
      <c r="R602" s="214">
        <f>Q602*H602</f>
        <v>0.031900000000000005</v>
      </c>
      <c r="S602" s="214">
        <v>0</v>
      </c>
      <c r="T602" s="215">
        <f>S602*H602</f>
        <v>0</v>
      </c>
      <c r="U602" s="39"/>
      <c r="V602" s="39"/>
      <c r="W602" s="39"/>
      <c r="X602" s="39"/>
      <c r="Y602" s="39"/>
      <c r="Z602" s="39"/>
      <c r="AA602" s="39"/>
      <c r="AB602" s="39"/>
      <c r="AC602" s="39"/>
      <c r="AD602" s="39"/>
      <c r="AE602" s="39"/>
      <c r="AR602" s="216" t="s">
        <v>257</v>
      </c>
      <c r="AT602" s="216" t="s">
        <v>151</v>
      </c>
      <c r="AU602" s="216" t="s">
        <v>84</v>
      </c>
      <c r="AY602" s="18" t="s">
        <v>148</v>
      </c>
      <c r="BE602" s="217">
        <f>IF(N602="základní",J602,0)</f>
        <v>0</v>
      </c>
      <c r="BF602" s="217">
        <f>IF(N602="snížená",J602,0)</f>
        <v>0</v>
      </c>
      <c r="BG602" s="217">
        <f>IF(N602="zákl. přenesená",J602,0)</f>
        <v>0</v>
      </c>
      <c r="BH602" s="217">
        <f>IF(N602="sníž. přenesená",J602,0)</f>
        <v>0</v>
      </c>
      <c r="BI602" s="217">
        <f>IF(N602="nulová",J602,0)</f>
        <v>0</v>
      </c>
      <c r="BJ602" s="18" t="s">
        <v>82</v>
      </c>
      <c r="BK602" s="217">
        <f>ROUND(I602*H602,2)</f>
        <v>0</v>
      </c>
      <c r="BL602" s="18" t="s">
        <v>257</v>
      </c>
      <c r="BM602" s="216" t="s">
        <v>772</v>
      </c>
    </row>
    <row r="603" spans="1:51" s="14" customFormat="1" ht="12">
      <c r="A603" s="14"/>
      <c r="B603" s="229"/>
      <c r="C603" s="230"/>
      <c r="D603" s="220" t="s">
        <v>162</v>
      </c>
      <c r="E603" s="231" t="s">
        <v>28</v>
      </c>
      <c r="F603" s="232" t="s">
        <v>773</v>
      </c>
      <c r="G603" s="230"/>
      <c r="H603" s="233">
        <v>58</v>
      </c>
      <c r="I603" s="234"/>
      <c r="J603" s="230"/>
      <c r="K603" s="230"/>
      <c r="L603" s="235"/>
      <c r="M603" s="236"/>
      <c r="N603" s="237"/>
      <c r="O603" s="237"/>
      <c r="P603" s="237"/>
      <c r="Q603" s="237"/>
      <c r="R603" s="237"/>
      <c r="S603" s="237"/>
      <c r="T603" s="238"/>
      <c r="U603" s="14"/>
      <c r="V603" s="14"/>
      <c r="W603" s="14"/>
      <c r="X603" s="14"/>
      <c r="Y603" s="14"/>
      <c r="Z603" s="14"/>
      <c r="AA603" s="14"/>
      <c r="AB603" s="14"/>
      <c r="AC603" s="14"/>
      <c r="AD603" s="14"/>
      <c r="AE603" s="14"/>
      <c r="AT603" s="239" t="s">
        <v>162</v>
      </c>
      <c r="AU603" s="239" t="s">
        <v>84</v>
      </c>
      <c r="AV603" s="14" t="s">
        <v>84</v>
      </c>
      <c r="AW603" s="14" t="s">
        <v>35</v>
      </c>
      <c r="AX603" s="14" t="s">
        <v>82</v>
      </c>
      <c r="AY603" s="239" t="s">
        <v>148</v>
      </c>
    </row>
    <row r="604" spans="1:65" s="2" customFormat="1" ht="12">
      <c r="A604" s="39"/>
      <c r="B604" s="40"/>
      <c r="C604" s="205" t="s">
        <v>774</v>
      </c>
      <c r="D604" s="205" t="s">
        <v>151</v>
      </c>
      <c r="E604" s="206" t="s">
        <v>775</v>
      </c>
      <c r="F604" s="207" t="s">
        <v>776</v>
      </c>
      <c r="G604" s="208" t="s">
        <v>159</v>
      </c>
      <c r="H604" s="209">
        <v>0.36</v>
      </c>
      <c r="I604" s="210"/>
      <c r="J604" s="211">
        <f>ROUND(I604*H604,2)</f>
        <v>0</v>
      </c>
      <c r="K604" s="207" t="s">
        <v>160</v>
      </c>
      <c r="L604" s="45"/>
      <c r="M604" s="212" t="s">
        <v>28</v>
      </c>
      <c r="N604" s="213" t="s">
        <v>45</v>
      </c>
      <c r="O604" s="85"/>
      <c r="P604" s="214">
        <f>O604*H604</f>
        <v>0</v>
      </c>
      <c r="Q604" s="214">
        <v>0.00063</v>
      </c>
      <c r="R604" s="214">
        <f>Q604*H604</f>
        <v>0.0002268</v>
      </c>
      <c r="S604" s="214">
        <v>0</v>
      </c>
      <c r="T604" s="215">
        <f>S604*H604</f>
        <v>0</v>
      </c>
      <c r="U604" s="39"/>
      <c r="V604" s="39"/>
      <c r="W604" s="39"/>
      <c r="X604" s="39"/>
      <c r="Y604" s="39"/>
      <c r="Z604" s="39"/>
      <c r="AA604" s="39"/>
      <c r="AB604" s="39"/>
      <c r="AC604" s="39"/>
      <c r="AD604" s="39"/>
      <c r="AE604" s="39"/>
      <c r="AR604" s="216" t="s">
        <v>257</v>
      </c>
      <c r="AT604" s="216" t="s">
        <v>151</v>
      </c>
      <c r="AU604" s="216" t="s">
        <v>84</v>
      </c>
      <c r="AY604" s="18" t="s">
        <v>148</v>
      </c>
      <c r="BE604" s="217">
        <f>IF(N604="základní",J604,0)</f>
        <v>0</v>
      </c>
      <c r="BF604" s="217">
        <f>IF(N604="snížená",J604,0)</f>
        <v>0</v>
      </c>
      <c r="BG604" s="217">
        <f>IF(N604="zákl. přenesená",J604,0)</f>
        <v>0</v>
      </c>
      <c r="BH604" s="217">
        <f>IF(N604="sníž. přenesená",J604,0)</f>
        <v>0</v>
      </c>
      <c r="BI604" s="217">
        <f>IF(N604="nulová",J604,0)</f>
        <v>0</v>
      </c>
      <c r="BJ604" s="18" t="s">
        <v>82</v>
      </c>
      <c r="BK604" s="217">
        <f>ROUND(I604*H604,2)</f>
        <v>0</v>
      </c>
      <c r="BL604" s="18" t="s">
        <v>257</v>
      </c>
      <c r="BM604" s="216" t="s">
        <v>777</v>
      </c>
    </row>
    <row r="605" spans="1:51" s="13" customFormat="1" ht="12">
      <c r="A605" s="13"/>
      <c r="B605" s="218"/>
      <c r="C605" s="219"/>
      <c r="D605" s="220" t="s">
        <v>162</v>
      </c>
      <c r="E605" s="221" t="s">
        <v>28</v>
      </c>
      <c r="F605" s="222" t="s">
        <v>518</v>
      </c>
      <c r="G605" s="219"/>
      <c r="H605" s="221" t="s">
        <v>28</v>
      </c>
      <c r="I605" s="223"/>
      <c r="J605" s="219"/>
      <c r="K605" s="219"/>
      <c r="L605" s="224"/>
      <c r="M605" s="225"/>
      <c r="N605" s="226"/>
      <c r="O605" s="226"/>
      <c r="P605" s="226"/>
      <c r="Q605" s="226"/>
      <c r="R605" s="226"/>
      <c r="S605" s="226"/>
      <c r="T605" s="227"/>
      <c r="U605" s="13"/>
      <c r="V605" s="13"/>
      <c r="W605" s="13"/>
      <c r="X605" s="13"/>
      <c r="Y605" s="13"/>
      <c r="Z605" s="13"/>
      <c r="AA605" s="13"/>
      <c r="AB605" s="13"/>
      <c r="AC605" s="13"/>
      <c r="AD605" s="13"/>
      <c r="AE605" s="13"/>
      <c r="AT605" s="228" t="s">
        <v>162</v>
      </c>
      <c r="AU605" s="228" t="s">
        <v>84</v>
      </c>
      <c r="AV605" s="13" t="s">
        <v>82</v>
      </c>
      <c r="AW605" s="13" t="s">
        <v>35</v>
      </c>
      <c r="AX605" s="13" t="s">
        <v>74</v>
      </c>
      <c r="AY605" s="228" t="s">
        <v>148</v>
      </c>
    </row>
    <row r="606" spans="1:51" s="14" customFormat="1" ht="12">
      <c r="A606" s="14"/>
      <c r="B606" s="229"/>
      <c r="C606" s="230"/>
      <c r="D606" s="220" t="s">
        <v>162</v>
      </c>
      <c r="E606" s="231" t="s">
        <v>28</v>
      </c>
      <c r="F606" s="232" t="s">
        <v>778</v>
      </c>
      <c r="G606" s="230"/>
      <c r="H606" s="233">
        <v>0.36</v>
      </c>
      <c r="I606" s="234"/>
      <c r="J606" s="230"/>
      <c r="K606" s="230"/>
      <c r="L606" s="235"/>
      <c r="M606" s="236"/>
      <c r="N606" s="237"/>
      <c r="O606" s="237"/>
      <c r="P606" s="237"/>
      <c r="Q606" s="237"/>
      <c r="R606" s="237"/>
      <c r="S606" s="237"/>
      <c r="T606" s="238"/>
      <c r="U606" s="14"/>
      <c r="V606" s="14"/>
      <c r="W606" s="14"/>
      <c r="X606" s="14"/>
      <c r="Y606" s="14"/>
      <c r="Z606" s="14"/>
      <c r="AA606" s="14"/>
      <c r="AB606" s="14"/>
      <c r="AC606" s="14"/>
      <c r="AD606" s="14"/>
      <c r="AE606" s="14"/>
      <c r="AT606" s="239" t="s">
        <v>162</v>
      </c>
      <c r="AU606" s="239" t="s">
        <v>84</v>
      </c>
      <c r="AV606" s="14" t="s">
        <v>84</v>
      </c>
      <c r="AW606" s="14" t="s">
        <v>35</v>
      </c>
      <c r="AX606" s="14" t="s">
        <v>82</v>
      </c>
      <c r="AY606" s="239" t="s">
        <v>148</v>
      </c>
    </row>
    <row r="607" spans="1:65" s="2" customFormat="1" ht="12">
      <c r="A607" s="39"/>
      <c r="B607" s="40"/>
      <c r="C607" s="251" t="s">
        <v>779</v>
      </c>
      <c r="D607" s="251" t="s">
        <v>275</v>
      </c>
      <c r="E607" s="252" t="s">
        <v>780</v>
      </c>
      <c r="F607" s="253" t="s">
        <v>781</v>
      </c>
      <c r="G607" s="254" t="s">
        <v>203</v>
      </c>
      <c r="H607" s="255">
        <v>1</v>
      </c>
      <c r="I607" s="256"/>
      <c r="J607" s="257">
        <f>ROUND(I607*H607,2)</f>
        <v>0</v>
      </c>
      <c r="K607" s="253" t="s">
        <v>28</v>
      </c>
      <c r="L607" s="258"/>
      <c r="M607" s="259" t="s">
        <v>28</v>
      </c>
      <c r="N607" s="260" t="s">
        <v>45</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360</v>
      </c>
      <c r="AT607" s="216" t="s">
        <v>275</v>
      </c>
      <c r="AU607" s="216" t="s">
        <v>84</v>
      </c>
      <c r="AY607" s="18" t="s">
        <v>148</v>
      </c>
      <c r="BE607" s="217">
        <f>IF(N607="základní",J607,0)</f>
        <v>0</v>
      </c>
      <c r="BF607" s="217">
        <f>IF(N607="snížená",J607,0)</f>
        <v>0</v>
      </c>
      <c r="BG607" s="217">
        <f>IF(N607="zákl. přenesená",J607,0)</f>
        <v>0</v>
      </c>
      <c r="BH607" s="217">
        <f>IF(N607="sníž. přenesená",J607,0)</f>
        <v>0</v>
      </c>
      <c r="BI607" s="217">
        <f>IF(N607="nulová",J607,0)</f>
        <v>0</v>
      </c>
      <c r="BJ607" s="18" t="s">
        <v>82</v>
      </c>
      <c r="BK607" s="217">
        <f>ROUND(I607*H607,2)</f>
        <v>0</v>
      </c>
      <c r="BL607" s="18" t="s">
        <v>257</v>
      </c>
      <c r="BM607" s="216" t="s">
        <v>782</v>
      </c>
    </row>
    <row r="608" spans="1:65" s="2" customFormat="1" ht="12">
      <c r="A608" s="39"/>
      <c r="B608" s="40"/>
      <c r="C608" s="205" t="s">
        <v>783</v>
      </c>
      <c r="D608" s="205" t="s">
        <v>151</v>
      </c>
      <c r="E608" s="206" t="s">
        <v>784</v>
      </c>
      <c r="F608" s="207" t="s">
        <v>785</v>
      </c>
      <c r="G608" s="208" t="s">
        <v>393</v>
      </c>
      <c r="H608" s="209">
        <v>1.89</v>
      </c>
      <c r="I608" s="210"/>
      <c r="J608" s="211">
        <f>ROUND(I608*H608,2)</f>
        <v>0</v>
      </c>
      <c r="K608" s="207" t="s">
        <v>160</v>
      </c>
      <c r="L608" s="45"/>
      <c r="M608" s="212" t="s">
        <v>28</v>
      </c>
      <c r="N608" s="213" t="s">
        <v>45</v>
      </c>
      <c r="O608" s="85"/>
      <c r="P608" s="214">
        <f>O608*H608</f>
        <v>0</v>
      </c>
      <c r="Q608" s="214">
        <v>0</v>
      </c>
      <c r="R608" s="214">
        <f>Q608*H608</f>
        <v>0</v>
      </c>
      <c r="S608" s="214">
        <v>0</v>
      </c>
      <c r="T608" s="215">
        <f>S608*H608</f>
        <v>0</v>
      </c>
      <c r="U608" s="39"/>
      <c r="V608" s="39"/>
      <c r="W608" s="39"/>
      <c r="X608" s="39"/>
      <c r="Y608" s="39"/>
      <c r="Z608" s="39"/>
      <c r="AA608" s="39"/>
      <c r="AB608" s="39"/>
      <c r="AC608" s="39"/>
      <c r="AD608" s="39"/>
      <c r="AE608" s="39"/>
      <c r="AR608" s="216" t="s">
        <v>257</v>
      </c>
      <c r="AT608" s="216" t="s">
        <v>151</v>
      </c>
      <c r="AU608" s="216" t="s">
        <v>84</v>
      </c>
      <c r="AY608" s="18" t="s">
        <v>148</v>
      </c>
      <c r="BE608" s="217">
        <f>IF(N608="základní",J608,0)</f>
        <v>0</v>
      </c>
      <c r="BF608" s="217">
        <f>IF(N608="snížená",J608,0)</f>
        <v>0</v>
      </c>
      <c r="BG608" s="217">
        <f>IF(N608="zákl. přenesená",J608,0)</f>
        <v>0</v>
      </c>
      <c r="BH608" s="217">
        <f>IF(N608="sníž. přenesená",J608,0)</f>
        <v>0</v>
      </c>
      <c r="BI608" s="217">
        <f>IF(N608="nulová",J608,0)</f>
        <v>0</v>
      </c>
      <c r="BJ608" s="18" t="s">
        <v>82</v>
      </c>
      <c r="BK608" s="217">
        <f>ROUND(I608*H608,2)</f>
        <v>0</v>
      </c>
      <c r="BL608" s="18" t="s">
        <v>257</v>
      </c>
      <c r="BM608" s="216" t="s">
        <v>786</v>
      </c>
    </row>
    <row r="609" spans="1:63" s="12" customFormat="1" ht="22.8" customHeight="1">
      <c r="A609" s="12"/>
      <c r="B609" s="189"/>
      <c r="C609" s="190"/>
      <c r="D609" s="191" t="s">
        <v>73</v>
      </c>
      <c r="E609" s="203" t="s">
        <v>787</v>
      </c>
      <c r="F609" s="203" t="s">
        <v>788</v>
      </c>
      <c r="G609" s="190"/>
      <c r="H609" s="190"/>
      <c r="I609" s="193"/>
      <c r="J609" s="204">
        <f>BK609</f>
        <v>0</v>
      </c>
      <c r="K609" s="190"/>
      <c r="L609" s="195"/>
      <c r="M609" s="196"/>
      <c r="N609" s="197"/>
      <c r="O609" s="197"/>
      <c r="P609" s="198">
        <f>SUM(P610:P664)</f>
        <v>0</v>
      </c>
      <c r="Q609" s="197"/>
      <c r="R609" s="198">
        <f>SUM(R610:R664)</f>
        <v>0.0738431</v>
      </c>
      <c r="S609" s="197"/>
      <c r="T609" s="199">
        <f>SUM(T610:T664)</f>
        <v>0</v>
      </c>
      <c r="U609" s="12"/>
      <c r="V609" s="12"/>
      <c r="W609" s="12"/>
      <c r="X609" s="12"/>
      <c r="Y609" s="12"/>
      <c r="Z609" s="12"/>
      <c r="AA609" s="12"/>
      <c r="AB609" s="12"/>
      <c r="AC609" s="12"/>
      <c r="AD609" s="12"/>
      <c r="AE609" s="12"/>
      <c r="AR609" s="200" t="s">
        <v>84</v>
      </c>
      <c r="AT609" s="201" t="s">
        <v>73</v>
      </c>
      <c r="AU609" s="201" t="s">
        <v>82</v>
      </c>
      <c r="AY609" s="200" t="s">
        <v>148</v>
      </c>
      <c r="BK609" s="202">
        <f>SUM(BK610:BK664)</f>
        <v>0</v>
      </c>
    </row>
    <row r="610" spans="1:65" s="2" customFormat="1" ht="16.5" customHeight="1">
      <c r="A610" s="39"/>
      <c r="B610" s="40"/>
      <c r="C610" s="205" t="s">
        <v>789</v>
      </c>
      <c r="D610" s="205" t="s">
        <v>151</v>
      </c>
      <c r="E610" s="206" t="s">
        <v>790</v>
      </c>
      <c r="F610" s="207" t="s">
        <v>791</v>
      </c>
      <c r="G610" s="208" t="s">
        <v>159</v>
      </c>
      <c r="H610" s="209">
        <v>237.255</v>
      </c>
      <c r="I610" s="210"/>
      <c r="J610" s="211">
        <f>ROUND(I610*H610,2)</f>
        <v>0</v>
      </c>
      <c r="K610" s="207" t="s">
        <v>160</v>
      </c>
      <c r="L610" s="45"/>
      <c r="M610" s="212" t="s">
        <v>28</v>
      </c>
      <c r="N610" s="213" t="s">
        <v>45</v>
      </c>
      <c r="O610" s="85"/>
      <c r="P610" s="214">
        <f>O610*H610</f>
        <v>0</v>
      </c>
      <c r="Q610" s="214">
        <v>0</v>
      </c>
      <c r="R610" s="214">
        <f>Q610*H610</f>
        <v>0</v>
      </c>
      <c r="S610" s="214">
        <v>0</v>
      </c>
      <c r="T610" s="215">
        <f>S610*H610</f>
        <v>0</v>
      </c>
      <c r="U610" s="39"/>
      <c r="V610" s="39"/>
      <c r="W610" s="39"/>
      <c r="X610" s="39"/>
      <c r="Y610" s="39"/>
      <c r="Z610" s="39"/>
      <c r="AA610" s="39"/>
      <c r="AB610" s="39"/>
      <c r="AC610" s="39"/>
      <c r="AD610" s="39"/>
      <c r="AE610" s="39"/>
      <c r="AR610" s="216" t="s">
        <v>257</v>
      </c>
      <c r="AT610" s="216" t="s">
        <v>151</v>
      </c>
      <c r="AU610" s="216" t="s">
        <v>84</v>
      </c>
      <c r="AY610" s="18" t="s">
        <v>148</v>
      </c>
      <c r="BE610" s="217">
        <f>IF(N610="základní",J610,0)</f>
        <v>0</v>
      </c>
      <c r="BF610" s="217">
        <f>IF(N610="snížená",J610,0)</f>
        <v>0</v>
      </c>
      <c r="BG610" s="217">
        <f>IF(N610="zákl. přenesená",J610,0)</f>
        <v>0</v>
      </c>
      <c r="BH610" s="217">
        <f>IF(N610="sníž. přenesená",J610,0)</f>
        <v>0</v>
      </c>
      <c r="BI610" s="217">
        <f>IF(N610="nulová",J610,0)</f>
        <v>0</v>
      </c>
      <c r="BJ610" s="18" t="s">
        <v>82</v>
      </c>
      <c r="BK610" s="217">
        <f>ROUND(I610*H610,2)</f>
        <v>0</v>
      </c>
      <c r="BL610" s="18" t="s">
        <v>257</v>
      </c>
      <c r="BM610" s="216" t="s">
        <v>792</v>
      </c>
    </row>
    <row r="611" spans="1:51" s="13" customFormat="1" ht="12">
      <c r="A611" s="13"/>
      <c r="B611" s="218"/>
      <c r="C611" s="219"/>
      <c r="D611" s="220" t="s">
        <v>162</v>
      </c>
      <c r="E611" s="221" t="s">
        <v>28</v>
      </c>
      <c r="F611" s="222" t="s">
        <v>793</v>
      </c>
      <c r="G611" s="219"/>
      <c r="H611" s="221" t="s">
        <v>28</v>
      </c>
      <c r="I611" s="223"/>
      <c r="J611" s="219"/>
      <c r="K611" s="219"/>
      <c r="L611" s="224"/>
      <c r="M611" s="225"/>
      <c r="N611" s="226"/>
      <c r="O611" s="226"/>
      <c r="P611" s="226"/>
      <c r="Q611" s="226"/>
      <c r="R611" s="226"/>
      <c r="S611" s="226"/>
      <c r="T611" s="227"/>
      <c r="U611" s="13"/>
      <c r="V611" s="13"/>
      <c r="W611" s="13"/>
      <c r="X611" s="13"/>
      <c r="Y611" s="13"/>
      <c r="Z611" s="13"/>
      <c r="AA611" s="13"/>
      <c r="AB611" s="13"/>
      <c r="AC611" s="13"/>
      <c r="AD611" s="13"/>
      <c r="AE611" s="13"/>
      <c r="AT611" s="228" t="s">
        <v>162</v>
      </c>
      <c r="AU611" s="228" t="s">
        <v>84</v>
      </c>
      <c r="AV611" s="13" t="s">
        <v>82</v>
      </c>
      <c r="AW611" s="13" t="s">
        <v>35</v>
      </c>
      <c r="AX611" s="13" t="s">
        <v>74</v>
      </c>
      <c r="AY611" s="228" t="s">
        <v>148</v>
      </c>
    </row>
    <row r="612" spans="1:51" s="13" customFormat="1" ht="12">
      <c r="A612" s="13"/>
      <c r="B612" s="218"/>
      <c r="C612" s="219"/>
      <c r="D612" s="220" t="s">
        <v>162</v>
      </c>
      <c r="E612" s="221" t="s">
        <v>28</v>
      </c>
      <c r="F612" s="222" t="s">
        <v>176</v>
      </c>
      <c r="G612" s="219"/>
      <c r="H612" s="221" t="s">
        <v>28</v>
      </c>
      <c r="I612" s="223"/>
      <c r="J612" s="219"/>
      <c r="K612" s="219"/>
      <c r="L612" s="224"/>
      <c r="M612" s="225"/>
      <c r="N612" s="226"/>
      <c r="O612" s="226"/>
      <c r="P612" s="226"/>
      <c r="Q612" s="226"/>
      <c r="R612" s="226"/>
      <c r="S612" s="226"/>
      <c r="T612" s="227"/>
      <c r="U612" s="13"/>
      <c r="V612" s="13"/>
      <c r="W612" s="13"/>
      <c r="X612" s="13"/>
      <c r="Y612" s="13"/>
      <c r="Z612" s="13"/>
      <c r="AA612" s="13"/>
      <c r="AB612" s="13"/>
      <c r="AC612" s="13"/>
      <c r="AD612" s="13"/>
      <c r="AE612" s="13"/>
      <c r="AT612" s="228" t="s">
        <v>162</v>
      </c>
      <c r="AU612" s="228" t="s">
        <v>84</v>
      </c>
      <c r="AV612" s="13" t="s">
        <v>82</v>
      </c>
      <c r="AW612" s="13" t="s">
        <v>35</v>
      </c>
      <c r="AX612" s="13" t="s">
        <v>74</v>
      </c>
      <c r="AY612" s="228" t="s">
        <v>148</v>
      </c>
    </row>
    <row r="613" spans="1:51" s="13" customFormat="1" ht="12">
      <c r="A613" s="13"/>
      <c r="B613" s="218"/>
      <c r="C613" s="219"/>
      <c r="D613" s="220" t="s">
        <v>162</v>
      </c>
      <c r="E613" s="221" t="s">
        <v>28</v>
      </c>
      <c r="F613" s="222" t="s">
        <v>794</v>
      </c>
      <c r="G613" s="219"/>
      <c r="H613" s="221" t="s">
        <v>28</v>
      </c>
      <c r="I613" s="223"/>
      <c r="J613" s="219"/>
      <c r="K613" s="219"/>
      <c r="L613" s="224"/>
      <c r="M613" s="225"/>
      <c r="N613" s="226"/>
      <c r="O613" s="226"/>
      <c r="P613" s="226"/>
      <c r="Q613" s="226"/>
      <c r="R613" s="226"/>
      <c r="S613" s="226"/>
      <c r="T613" s="227"/>
      <c r="U613" s="13"/>
      <c r="V613" s="13"/>
      <c r="W613" s="13"/>
      <c r="X613" s="13"/>
      <c r="Y613" s="13"/>
      <c r="Z613" s="13"/>
      <c r="AA613" s="13"/>
      <c r="AB613" s="13"/>
      <c r="AC613" s="13"/>
      <c r="AD613" s="13"/>
      <c r="AE613" s="13"/>
      <c r="AT613" s="228" t="s">
        <v>162</v>
      </c>
      <c r="AU613" s="228" t="s">
        <v>84</v>
      </c>
      <c r="AV613" s="13" t="s">
        <v>82</v>
      </c>
      <c r="AW613" s="13" t="s">
        <v>35</v>
      </c>
      <c r="AX613" s="13" t="s">
        <v>74</v>
      </c>
      <c r="AY613" s="228" t="s">
        <v>148</v>
      </c>
    </row>
    <row r="614" spans="1:51" s="14" customFormat="1" ht="12">
      <c r="A614" s="14"/>
      <c r="B614" s="229"/>
      <c r="C614" s="230"/>
      <c r="D614" s="220" t="s">
        <v>162</v>
      </c>
      <c r="E614" s="231" t="s">
        <v>28</v>
      </c>
      <c r="F614" s="232" t="s">
        <v>795</v>
      </c>
      <c r="G614" s="230"/>
      <c r="H614" s="233">
        <v>45.09</v>
      </c>
      <c r="I614" s="234"/>
      <c r="J614" s="230"/>
      <c r="K614" s="230"/>
      <c r="L614" s="235"/>
      <c r="M614" s="236"/>
      <c r="N614" s="237"/>
      <c r="O614" s="237"/>
      <c r="P614" s="237"/>
      <c r="Q614" s="237"/>
      <c r="R614" s="237"/>
      <c r="S614" s="237"/>
      <c r="T614" s="238"/>
      <c r="U614" s="14"/>
      <c r="V614" s="14"/>
      <c r="W614" s="14"/>
      <c r="X614" s="14"/>
      <c r="Y614" s="14"/>
      <c r="Z614" s="14"/>
      <c r="AA614" s="14"/>
      <c r="AB614" s="14"/>
      <c r="AC614" s="14"/>
      <c r="AD614" s="14"/>
      <c r="AE614" s="14"/>
      <c r="AT614" s="239" t="s">
        <v>162</v>
      </c>
      <c r="AU614" s="239" t="s">
        <v>84</v>
      </c>
      <c r="AV614" s="14" t="s">
        <v>84</v>
      </c>
      <c r="AW614" s="14" t="s">
        <v>35</v>
      </c>
      <c r="AX614" s="14" t="s">
        <v>74</v>
      </c>
      <c r="AY614" s="239" t="s">
        <v>148</v>
      </c>
    </row>
    <row r="615" spans="1:51" s="14" customFormat="1" ht="12">
      <c r="A615" s="14"/>
      <c r="B615" s="229"/>
      <c r="C615" s="230"/>
      <c r="D615" s="220" t="s">
        <v>162</v>
      </c>
      <c r="E615" s="231" t="s">
        <v>28</v>
      </c>
      <c r="F615" s="232" t="s">
        <v>796</v>
      </c>
      <c r="G615" s="230"/>
      <c r="H615" s="233">
        <v>32.825</v>
      </c>
      <c r="I615" s="234"/>
      <c r="J615" s="230"/>
      <c r="K615" s="230"/>
      <c r="L615" s="235"/>
      <c r="M615" s="236"/>
      <c r="N615" s="237"/>
      <c r="O615" s="237"/>
      <c r="P615" s="237"/>
      <c r="Q615" s="237"/>
      <c r="R615" s="237"/>
      <c r="S615" s="237"/>
      <c r="T615" s="238"/>
      <c r="U615" s="14"/>
      <c r="V615" s="14"/>
      <c r="W615" s="14"/>
      <c r="X615" s="14"/>
      <c r="Y615" s="14"/>
      <c r="Z615" s="14"/>
      <c r="AA615" s="14"/>
      <c r="AB615" s="14"/>
      <c r="AC615" s="14"/>
      <c r="AD615" s="14"/>
      <c r="AE615" s="14"/>
      <c r="AT615" s="239" t="s">
        <v>162</v>
      </c>
      <c r="AU615" s="239" t="s">
        <v>84</v>
      </c>
      <c r="AV615" s="14" t="s">
        <v>84</v>
      </c>
      <c r="AW615" s="14" t="s">
        <v>35</v>
      </c>
      <c r="AX615" s="14" t="s">
        <v>74</v>
      </c>
      <c r="AY615" s="239" t="s">
        <v>148</v>
      </c>
    </row>
    <row r="616" spans="1:51" s="14" customFormat="1" ht="12">
      <c r="A616" s="14"/>
      <c r="B616" s="229"/>
      <c r="C616" s="230"/>
      <c r="D616" s="220" t="s">
        <v>162</v>
      </c>
      <c r="E616" s="231" t="s">
        <v>28</v>
      </c>
      <c r="F616" s="232" t="s">
        <v>797</v>
      </c>
      <c r="G616" s="230"/>
      <c r="H616" s="233">
        <v>16.08</v>
      </c>
      <c r="I616" s="234"/>
      <c r="J616" s="230"/>
      <c r="K616" s="230"/>
      <c r="L616" s="235"/>
      <c r="M616" s="236"/>
      <c r="N616" s="237"/>
      <c r="O616" s="237"/>
      <c r="P616" s="237"/>
      <c r="Q616" s="237"/>
      <c r="R616" s="237"/>
      <c r="S616" s="237"/>
      <c r="T616" s="238"/>
      <c r="U616" s="14"/>
      <c r="V616" s="14"/>
      <c r="W616" s="14"/>
      <c r="X616" s="14"/>
      <c r="Y616" s="14"/>
      <c r="Z616" s="14"/>
      <c r="AA616" s="14"/>
      <c r="AB616" s="14"/>
      <c r="AC616" s="14"/>
      <c r="AD616" s="14"/>
      <c r="AE616" s="14"/>
      <c r="AT616" s="239" t="s">
        <v>162</v>
      </c>
      <c r="AU616" s="239" t="s">
        <v>84</v>
      </c>
      <c r="AV616" s="14" t="s">
        <v>84</v>
      </c>
      <c r="AW616" s="14" t="s">
        <v>35</v>
      </c>
      <c r="AX616" s="14" t="s">
        <v>74</v>
      </c>
      <c r="AY616" s="239" t="s">
        <v>148</v>
      </c>
    </row>
    <row r="617" spans="1:51" s="13" customFormat="1" ht="12">
      <c r="A617" s="13"/>
      <c r="B617" s="218"/>
      <c r="C617" s="219"/>
      <c r="D617" s="220" t="s">
        <v>162</v>
      </c>
      <c r="E617" s="221" t="s">
        <v>28</v>
      </c>
      <c r="F617" s="222" t="s">
        <v>232</v>
      </c>
      <c r="G617" s="219"/>
      <c r="H617" s="221" t="s">
        <v>28</v>
      </c>
      <c r="I617" s="223"/>
      <c r="J617" s="219"/>
      <c r="K617" s="219"/>
      <c r="L617" s="224"/>
      <c r="M617" s="225"/>
      <c r="N617" s="226"/>
      <c r="O617" s="226"/>
      <c r="P617" s="226"/>
      <c r="Q617" s="226"/>
      <c r="R617" s="226"/>
      <c r="S617" s="226"/>
      <c r="T617" s="227"/>
      <c r="U617" s="13"/>
      <c r="V617" s="13"/>
      <c r="W617" s="13"/>
      <c r="X617" s="13"/>
      <c r="Y617" s="13"/>
      <c r="Z617" s="13"/>
      <c r="AA617" s="13"/>
      <c r="AB617" s="13"/>
      <c r="AC617" s="13"/>
      <c r="AD617" s="13"/>
      <c r="AE617" s="13"/>
      <c r="AT617" s="228" t="s">
        <v>162</v>
      </c>
      <c r="AU617" s="228" t="s">
        <v>84</v>
      </c>
      <c r="AV617" s="13" t="s">
        <v>82</v>
      </c>
      <c r="AW617" s="13" t="s">
        <v>35</v>
      </c>
      <c r="AX617" s="13" t="s">
        <v>74</v>
      </c>
      <c r="AY617" s="228" t="s">
        <v>148</v>
      </c>
    </row>
    <row r="618" spans="1:51" s="14" customFormat="1" ht="12">
      <c r="A618" s="14"/>
      <c r="B618" s="229"/>
      <c r="C618" s="230"/>
      <c r="D618" s="220" t="s">
        <v>162</v>
      </c>
      <c r="E618" s="231" t="s">
        <v>28</v>
      </c>
      <c r="F618" s="232" t="s">
        <v>798</v>
      </c>
      <c r="G618" s="230"/>
      <c r="H618" s="233">
        <v>44.72</v>
      </c>
      <c r="I618" s="234"/>
      <c r="J618" s="230"/>
      <c r="K618" s="230"/>
      <c r="L618" s="235"/>
      <c r="M618" s="236"/>
      <c r="N618" s="237"/>
      <c r="O618" s="237"/>
      <c r="P618" s="237"/>
      <c r="Q618" s="237"/>
      <c r="R618" s="237"/>
      <c r="S618" s="237"/>
      <c r="T618" s="238"/>
      <c r="U618" s="14"/>
      <c r="V618" s="14"/>
      <c r="W618" s="14"/>
      <c r="X618" s="14"/>
      <c r="Y618" s="14"/>
      <c r="Z618" s="14"/>
      <c r="AA618" s="14"/>
      <c r="AB618" s="14"/>
      <c r="AC618" s="14"/>
      <c r="AD618" s="14"/>
      <c r="AE618" s="14"/>
      <c r="AT618" s="239" t="s">
        <v>162</v>
      </c>
      <c r="AU618" s="239" t="s">
        <v>84</v>
      </c>
      <c r="AV618" s="14" t="s">
        <v>84</v>
      </c>
      <c r="AW618" s="14" t="s">
        <v>35</v>
      </c>
      <c r="AX618" s="14" t="s">
        <v>74</v>
      </c>
      <c r="AY618" s="239" t="s">
        <v>148</v>
      </c>
    </row>
    <row r="619" spans="1:51" s="13" customFormat="1" ht="12">
      <c r="A619" s="13"/>
      <c r="B619" s="218"/>
      <c r="C619" s="219"/>
      <c r="D619" s="220" t="s">
        <v>162</v>
      </c>
      <c r="E619" s="221" t="s">
        <v>28</v>
      </c>
      <c r="F619" s="222" t="s">
        <v>236</v>
      </c>
      <c r="G619" s="219"/>
      <c r="H619" s="221" t="s">
        <v>28</v>
      </c>
      <c r="I619" s="223"/>
      <c r="J619" s="219"/>
      <c r="K619" s="219"/>
      <c r="L619" s="224"/>
      <c r="M619" s="225"/>
      <c r="N619" s="226"/>
      <c r="O619" s="226"/>
      <c r="P619" s="226"/>
      <c r="Q619" s="226"/>
      <c r="R619" s="226"/>
      <c r="S619" s="226"/>
      <c r="T619" s="227"/>
      <c r="U619" s="13"/>
      <c r="V619" s="13"/>
      <c r="W619" s="13"/>
      <c r="X619" s="13"/>
      <c r="Y619" s="13"/>
      <c r="Z619" s="13"/>
      <c r="AA619" s="13"/>
      <c r="AB619" s="13"/>
      <c r="AC619" s="13"/>
      <c r="AD619" s="13"/>
      <c r="AE619" s="13"/>
      <c r="AT619" s="228" t="s">
        <v>162</v>
      </c>
      <c r="AU619" s="228" t="s">
        <v>84</v>
      </c>
      <c r="AV619" s="13" t="s">
        <v>82</v>
      </c>
      <c r="AW619" s="13" t="s">
        <v>35</v>
      </c>
      <c r="AX619" s="13" t="s">
        <v>74</v>
      </c>
      <c r="AY619" s="228" t="s">
        <v>148</v>
      </c>
    </row>
    <row r="620" spans="1:51" s="14" customFormat="1" ht="12">
      <c r="A620" s="14"/>
      <c r="B620" s="229"/>
      <c r="C620" s="230"/>
      <c r="D620" s="220" t="s">
        <v>162</v>
      </c>
      <c r="E620" s="231" t="s">
        <v>28</v>
      </c>
      <c r="F620" s="232" t="s">
        <v>798</v>
      </c>
      <c r="G620" s="230"/>
      <c r="H620" s="233">
        <v>44.72</v>
      </c>
      <c r="I620" s="234"/>
      <c r="J620" s="230"/>
      <c r="K620" s="230"/>
      <c r="L620" s="235"/>
      <c r="M620" s="236"/>
      <c r="N620" s="237"/>
      <c r="O620" s="237"/>
      <c r="P620" s="237"/>
      <c r="Q620" s="237"/>
      <c r="R620" s="237"/>
      <c r="S620" s="237"/>
      <c r="T620" s="238"/>
      <c r="U620" s="14"/>
      <c r="V620" s="14"/>
      <c r="W620" s="14"/>
      <c r="X620" s="14"/>
      <c r="Y620" s="14"/>
      <c r="Z620" s="14"/>
      <c r="AA620" s="14"/>
      <c r="AB620" s="14"/>
      <c r="AC620" s="14"/>
      <c r="AD620" s="14"/>
      <c r="AE620" s="14"/>
      <c r="AT620" s="239" t="s">
        <v>162</v>
      </c>
      <c r="AU620" s="239" t="s">
        <v>84</v>
      </c>
      <c r="AV620" s="14" t="s">
        <v>84</v>
      </c>
      <c r="AW620" s="14" t="s">
        <v>35</v>
      </c>
      <c r="AX620" s="14" t="s">
        <v>74</v>
      </c>
      <c r="AY620" s="239" t="s">
        <v>148</v>
      </c>
    </row>
    <row r="621" spans="1:51" s="13" customFormat="1" ht="12">
      <c r="A621" s="13"/>
      <c r="B621" s="218"/>
      <c r="C621" s="219"/>
      <c r="D621" s="220" t="s">
        <v>162</v>
      </c>
      <c r="E621" s="221" t="s">
        <v>28</v>
      </c>
      <c r="F621" s="222" t="s">
        <v>170</v>
      </c>
      <c r="G621" s="219"/>
      <c r="H621" s="221" t="s">
        <v>28</v>
      </c>
      <c r="I621" s="223"/>
      <c r="J621" s="219"/>
      <c r="K621" s="219"/>
      <c r="L621" s="224"/>
      <c r="M621" s="225"/>
      <c r="N621" s="226"/>
      <c r="O621" s="226"/>
      <c r="P621" s="226"/>
      <c r="Q621" s="226"/>
      <c r="R621" s="226"/>
      <c r="S621" s="226"/>
      <c r="T621" s="227"/>
      <c r="U621" s="13"/>
      <c r="V621" s="13"/>
      <c r="W621" s="13"/>
      <c r="X621" s="13"/>
      <c r="Y621" s="13"/>
      <c r="Z621" s="13"/>
      <c r="AA621" s="13"/>
      <c r="AB621" s="13"/>
      <c r="AC621" s="13"/>
      <c r="AD621" s="13"/>
      <c r="AE621" s="13"/>
      <c r="AT621" s="228" t="s">
        <v>162</v>
      </c>
      <c r="AU621" s="228" t="s">
        <v>84</v>
      </c>
      <c r="AV621" s="13" t="s">
        <v>82</v>
      </c>
      <c r="AW621" s="13" t="s">
        <v>35</v>
      </c>
      <c r="AX621" s="13" t="s">
        <v>74</v>
      </c>
      <c r="AY621" s="228" t="s">
        <v>148</v>
      </c>
    </row>
    <row r="622" spans="1:51" s="14" customFormat="1" ht="12">
      <c r="A622" s="14"/>
      <c r="B622" s="229"/>
      <c r="C622" s="230"/>
      <c r="D622" s="220" t="s">
        <v>162</v>
      </c>
      <c r="E622" s="231" t="s">
        <v>28</v>
      </c>
      <c r="F622" s="232" t="s">
        <v>799</v>
      </c>
      <c r="G622" s="230"/>
      <c r="H622" s="233">
        <v>53.82</v>
      </c>
      <c r="I622" s="234"/>
      <c r="J622" s="230"/>
      <c r="K622" s="230"/>
      <c r="L622" s="235"/>
      <c r="M622" s="236"/>
      <c r="N622" s="237"/>
      <c r="O622" s="237"/>
      <c r="P622" s="237"/>
      <c r="Q622" s="237"/>
      <c r="R622" s="237"/>
      <c r="S622" s="237"/>
      <c r="T622" s="238"/>
      <c r="U622" s="14"/>
      <c r="V622" s="14"/>
      <c r="W622" s="14"/>
      <c r="X622" s="14"/>
      <c r="Y622" s="14"/>
      <c r="Z622" s="14"/>
      <c r="AA622" s="14"/>
      <c r="AB622" s="14"/>
      <c r="AC622" s="14"/>
      <c r="AD622" s="14"/>
      <c r="AE622" s="14"/>
      <c r="AT622" s="239" t="s">
        <v>162</v>
      </c>
      <c r="AU622" s="239" t="s">
        <v>84</v>
      </c>
      <c r="AV622" s="14" t="s">
        <v>84</v>
      </c>
      <c r="AW622" s="14" t="s">
        <v>35</v>
      </c>
      <c r="AX622" s="14" t="s">
        <v>74</v>
      </c>
      <c r="AY622" s="239" t="s">
        <v>148</v>
      </c>
    </row>
    <row r="623" spans="1:51" s="15" customFormat="1" ht="12">
      <c r="A623" s="15"/>
      <c r="B623" s="240"/>
      <c r="C623" s="241"/>
      <c r="D623" s="220" t="s">
        <v>162</v>
      </c>
      <c r="E623" s="242" t="s">
        <v>28</v>
      </c>
      <c r="F623" s="243" t="s">
        <v>188</v>
      </c>
      <c r="G623" s="241"/>
      <c r="H623" s="244">
        <v>237.255</v>
      </c>
      <c r="I623" s="245"/>
      <c r="J623" s="241"/>
      <c r="K623" s="241"/>
      <c r="L623" s="246"/>
      <c r="M623" s="247"/>
      <c r="N623" s="248"/>
      <c r="O623" s="248"/>
      <c r="P623" s="248"/>
      <c r="Q623" s="248"/>
      <c r="R623" s="248"/>
      <c r="S623" s="248"/>
      <c r="T623" s="249"/>
      <c r="U623" s="15"/>
      <c r="V623" s="15"/>
      <c r="W623" s="15"/>
      <c r="X623" s="15"/>
      <c r="Y623" s="15"/>
      <c r="Z623" s="15"/>
      <c r="AA623" s="15"/>
      <c r="AB623" s="15"/>
      <c r="AC623" s="15"/>
      <c r="AD623" s="15"/>
      <c r="AE623" s="15"/>
      <c r="AT623" s="250" t="s">
        <v>162</v>
      </c>
      <c r="AU623" s="250" t="s">
        <v>84</v>
      </c>
      <c r="AV623" s="15" t="s">
        <v>155</v>
      </c>
      <c r="AW623" s="15" t="s">
        <v>35</v>
      </c>
      <c r="AX623" s="15" t="s">
        <v>82</v>
      </c>
      <c r="AY623" s="250" t="s">
        <v>148</v>
      </c>
    </row>
    <row r="624" spans="1:65" s="2" customFormat="1" ht="16.5" customHeight="1">
      <c r="A624" s="39"/>
      <c r="B624" s="40"/>
      <c r="C624" s="205" t="s">
        <v>800</v>
      </c>
      <c r="D624" s="205" t="s">
        <v>151</v>
      </c>
      <c r="E624" s="206" t="s">
        <v>801</v>
      </c>
      <c r="F624" s="207" t="s">
        <v>802</v>
      </c>
      <c r="G624" s="208" t="s">
        <v>159</v>
      </c>
      <c r="H624" s="209">
        <v>339.2</v>
      </c>
      <c r="I624" s="210"/>
      <c r="J624" s="211">
        <f>ROUND(I624*H624,2)</f>
        <v>0</v>
      </c>
      <c r="K624" s="207" t="s">
        <v>28</v>
      </c>
      <c r="L624" s="45"/>
      <c r="M624" s="212" t="s">
        <v>28</v>
      </c>
      <c r="N624" s="213" t="s">
        <v>45</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257</v>
      </c>
      <c r="AT624" s="216" t="s">
        <v>151</v>
      </c>
      <c r="AU624" s="216" t="s">
        <v>84</v>
      </c>
      <c r="AY624" s="18" t="s">
        <v>148</v>
      </c>
      <c r="BE624" s="217">
        <f>IF(N624="základní",J624,0)</f>
        <v>0</v>
      </c>
      <c r="BF624" s="217">
        <f>IF(N624="snížená",J624,0)</f>
        <v>0</v>
      </c>
      <c r="BG624" s="217">
        <f>IF(N624="zákl. přenesená",J624,0)</f>
        <v>0</v>
      </c>
      <c r="BH624" s="217">
        <f>IF(N624="sníž. přenesená",J624,0)</f>
        <v>0</v>
      </c>
      <c r="BI624" s="217">
        <f>IF(N624="nulová",J624,0)</f>
        <v>0</v>
      </c>
      <c r="BJ624" s="18" t="s">
        <v>82</v>
      </c>
      <c r="BK624" s="217">
        <f>ROUND(I624*H624,2)</f>
        <v>0</v>
      </c>
      <c r="BL624" s="18" t="s">
        <v>257</v>
      </c>
      <c r="BM624" s="216" t="s">
        <v>803</v>
      </c>
    </row>
    <row r="625" spans="1:51" s="13" customFormat="1" ht="12">
      <c r="A625" s="13"/>
      <c r="B625" s="218"/>
      <c r="C625" s="219"/>
      <c r="D625" s="220" t="s">
        <v>162</v>
      </c>
      <c r="E625" s="221" t="s">
        <v>28</v>
      </c>
      <c r="F625" s="222" t="s">
        <v>176</v>
      </c>
      <c r="G625" s="219"/>
      <c r="H625" s="221" t="s">
        <v>28</v>
      </c>
      <c r="I625" s="223"/>
      <c r="J625" s="219"/>
      <c r="K625" s="219"/>
      <c r="L625" s="224"/>
      <c r="M625" s="225"/>
      <c r="N625" s="226"/>
      <c r="O625" s="226"/>
      <c r="P625" s="226"/>
      <c r="Q625" s="226"/>
      <c r="R625" s="226"/>
      <c r="S625" s="226"/>
      <c r="T625" s="227"/>
      <c r="U625" s="13"/>
      <c r="V625" s="13"/>
      <c r="W625" s="13"/>
      <c r="X625" s="13"/>
      <c r="Y625" s="13"/>
      <c r="Z625" s="13"/>
      <c r="AA625" s="13"/>
      <c r="AB625" s="13"/>
      <c r="AC625" s="13"/>
      <c r="AD625" s="13"/>
      <c r="AE625" s="13"/>
      <c r="AT625" s="228" t="s">
        <v>162</v>
      </c>
      <c r="AU625" s="228" t="s">
        <v>84</v>
      </c>
      <c r="AV625" s="13" t="s">
        <v>82</v>
      </c>
      <c r="AW625" s="13" t="s">
        <v>35</v>
      </c>
      <c r="AX625" s="13" t="s">
        <v>74</v>
      </c>
      <c r="AY625" s="228" t="s">
        <v>148</v>
      </c>
    </row>
    <row r="626" spans="1:51" s="13" customFormat="1" ht="12">
      <c r="A626" s="13"/>
      <c r="B626" s="218"/>
      <c r="C626" s="219"/>
      <c r="D626" s="220" t="s">
        <v>162</v>
      </c>
      <c r="E626" s="221" t="s">
        <v>28</v>
      </c>
      <c r="F626" s="222" t="s">
        <v>794</v>
      </c>
      <c r="G626" s="219"/>
      <c r="H626" s="221" t="s">
        <v>28</v>
      </c>
      <c r="I626" s="223"/>
      <c r="J626" s="219"/>
      <c r="K626" s="219"/>
      <c r="L626" s="224"/>
      <c r="M626" s="225"/>
      <c r="N626" s="226"/>
      <c r="O626" s="226"/>
      <c r="P626" s="226"/>
      <c r="Q626" s="226"/>
      <c r="R626" s="226"/>
      <c r="S626" s="226"/>
      <c r="T626" s="227"/>
      <c r="U626" s="13"/>
      <c r="V626" s="13"/>
      <c r="W626" s="13"/>
      <c r="X626" s="13"/>
      <c r="Y626" s="13"/>
      <c r="Z626" s="13"/>
      <c r="AA626" s="13"/>
      <c r="AB626" s="13"/>
      <c r="AC626" s="13"/>
      <c r="AD626" s="13"/>
      <c r="AE626" s="13"/>
      <c r="AT626" s="228" t="s">
        <v>162</v>
      </c>
      <c r="AU626" s="228" t="s">
        <v>84</v>
      </c>
      <c r="AV626" s="13" t="s">
        <v>82</v>
      </c>
      <c r="AW626" s="13" t="s">
        <v>35</v>
      </c>
      <c r="AX626" s="13" t="s">
        <v>74</v>
      </c>
      <c r="AY626" s="228" t="s">
        <v>148</v>
      </c>
    </row>
    <row r="627" spans="1:51" s="14" customFormat="1" ht="12">
      <c r="A627" s="14"/>
      <c r="B627" s="229"/>
      <c r="C627" s="230"/>
      <c r="D627" s="220" t="s">
        <v>162</v>
      </c>
      <c r="E627" s="231" t="s">
        <v>28</v>
      </c>
      <c r="F627" s="232" t="s">
        <v>804</v>
      </c>
      <c r="G627" s="230"/>
      <c r="H627" s="233">
        <v>49.2</v>
      </c>
      <c r="I627" s="234"/>
      <c r="J627" s="230"/>
      <c r="K627" s="230"/>
      <c r="L627" s="235"/>
      <c r="M627" s="236"/>
      <c r="N627" s="237"/>
      <c r="O627" s="237"/>
      <c r="P627" s="237"/>
      <c r="Q627" s="237"/>
      <c r="R627" s="237"/>
      <c r="S627" s="237"/>
      <c r="T627" s="238"/>
      <c r="U627" s="14"/>
      <c r="V627" s="14"/>
      <c r="W627" s="14"/>
      <c r="X627" s="14"/>
      <c r="Y627" s="14"/>
      <c r="Z627" s="14"/>
      <c r="AA627" s="14"/>
      <c r="AB627" s="14"/>
      <c r="AC627" s="14"/>
      <c r="AD627" s="14"/>
      <c r="AE627" s="14"/>
      <c r="AT627" s="239" t="s">
        <v>162</v>
      </c>
      <c r="AU627" s="239" t="s">
        <v>84</v>
      </c>
      <c r="AV627" s="14" t="s">
        <v>84</v>
      </c>
      <c r="AW627" s="14" t="s">
        <v>35</v>
      </c>
      <c r="AX627" s="14" t="s">
        <v>74</v>
      </c>
      <c r="AY627" s="239" t="s">
        <v>148</v>
      </c>
    </row>
    <row r="628" spans="1:51" s="14" customFormat="1" ht="12">
      <c r="A628" s="14"/>
      <c r="B628" s="229"/>
      <c r="C628" s="230"/>
      <c r="D628" s="220" t="s">
        <v>162</v>
      </c>
      <c r="E628" s="231" t="s">
        <v>28</v>
      </c>
      <c r="F628" s="232" t="s">
        <v>805</v>
      </c>
      <c r="G628" s="230"/>
      <c r="H628" s="233">
        <v>51.2</v>
      </c>
      <c r="I628" s="234"/>
      <c r="J628" s="230"/>
      <c r="K628" s="230"/>
      <c r="L628" s="235"/>
      <c r="M628" s="236"/>
      <c r="N628" s="237"/>
      <c r="O628" s="237"/>
      <c r="P628" s="237"/>
      <c r="Q628" s="237"/>
      <c r="R628" s="237"/>
      <c r="S628" s="237"/>
      <c r="T628" s="238"/>
      <c r="U628" s="14"/>
      <c r="V628" s="14"/>
      <c r="W628" s="14"/>
      <c r="X628" s="14"/>
      <c r="Y628" s="14"/>
      <c r="Z628" s="14"/>
      <c r="AA628" s="14"/>
      <c r="AB628" s="14"/>
      <c r="AC628" s="14"/>
      <c r="AD628" s="14"/>
      <c r="AE628" s="14"/>
      <c r="AT628" s="239" t="s">
        <v>162</v>
      </c>
      <c r="AU628" s="239" t="s">
        <v>84</v>
      </c>
      <c r="AV628" s="14" t="s">
        <v>84</v>
      </c>
      <c r="AW628" s="14" t="s">
        <v>35</v>
      </c>
      <c r="AX628" s="14" t="s">
        <v>74</v>
      </c>
      <c r="AY628" s="239" t="s">
        <v>148</v>
      </c>
    </row>
    <row r="629" spans="1:51" s="14" customFormat="1" ht="12">
      <c r="A629" s="14"/>
      <c r="B629" s="229"/>
      <c r="C629" s="230"/>
      <c r="D629" s="220" t="s">
        <v>162</v>
      </c>
      <c r="E629" s="231" t="s">
        <v>28</v>
      </c>
      <c r="F629" s="232" t="s">
        <v>806</v>
      </c>
      <c r="G629" s="230"/>
      <c r="H629" s="233">
        <v>16.6</v>
      </c>
      <c r="I629" s="234"/>
      <c r="J629" s="230"/>
      <c r="K629" s="230"/>
      <c r="L629" s="235"/>
      <c r="M629" s="236"/>
      <c r="N629" s="237"/>
      <c r="O629" s="237"/>
      <c r="P629" s="237"/>
      <c r="Q629" s="237"/>
      <c r="R629" s="237"/>
      <c r="S629" s="237"/>
      <c r="T629" s="238"/>
      <c r="U629" s="14"/>
      <c r="V629" s="14"/>
      <c r="W629" s="14"/>
      <c r="X629" s="14"/>
      <c r="Y629" s="14"/>
      <c r="Z629" s="14"/>
      <c r="AA629" s="14"/>
      <c r="AB629" s="14"/>
      <c r="AC629" s="14"/>
      <c r="AD629" s="14"/>
      <c r="AE629" s="14"/>
      <c r="AT629" s="239" t="s">
        <v>162</v>
      </c>
      <c r="AU629" s="239" t="s">
        <v>84</v>
      </c>
      <c r="AV629" s="14" t="s">
        <v>84</v>
      </c>
      <c r="AW629" s="14" t="s">
        <v>35</v>
      </c>
      <c r="AX629" s="14" t="s">
        <v>74</v>
      </c>
      <c r="AY629" s="239" t="s">
        <v>148</v>
      </c>
    </row>
    <row r="630" spans="1:51" s="13" customFormat="1" ht="12">
      <c r="A630" s="13"/>
      <c r="B630" s="218"/>
      <c r="C630" s="219"/>
      <c r="D630" s="220" t="s">
        <v>162</v>
      </c>
      <c r="E630" s="221" t="s">
        <v>28</v>
      </c>
      <c r="F630" s="222" t="s">
        <v>507</v>
      </c>
      <c r="G630" s="219"/>
      <c r="H630" s="221" t="s">
        <v>28</v>
      </c>
      <c r="I630" s="223"/>
      <c r="J630" s="219"/>
      <c r="K630" s="219"/>
      <c r="L630" s="224"/>
      <c r="M630" s="225"/>
      <c r="N630" s="226"/>
      <c r="O630" s="226"/>
      <c r="P630" s="226"/>
      <c r="Q630" s="226"/>
      <c r="R630" s="226"/>
      <c r="S630" s="226"/>
      <c r="T630" s="227"/>
      <c r="U630" s="13"/>
      <c r="V630" s="13"/>
      <c r="W630" s="13"/>
      <c r="X630" s="13"/>
      <c r="Y630" s="13"/>
      <c r="Z630" s="13"/>
      <c r="AA630" s="13"/>
      <c r="AB630" s="13"/>
      <c r="AC630" s="13"/>
      <c r="AD630" s="13"/>
      <c r="AE630" s="13"/>
      <c r="AT630" s="228" t="s">
        <v>162</v>
      </c>
      <c r="AU630" s="228" t="s">
        <v>84</v>
      </c>
      <c r="AV630" s="13" t="s">
        <v>82</v>
      </c>
      <c r="AW630" s="13" t="s">
        <v>35</v>
      </c>
      <c r="AX630" s="13" t="s">
        <v>74</v>
      </c>
      <c r="AY630" s="228" t="s">
        <v>148</v>
      </c>
    </row>
    <row r="631" spans="1:51" s="14" customFormat="1" ht="12">
      <c r="A631" s="14"/>
      <c r="B631" s="229"/>
      <c r="C631" s="230"/>
      <c r="D631" s="220" t="s">
        <v>162</v>
      </c>
      <c r="E631" s="231" t="s">
        <v>28</v>
      </c>
      <c r="F631" s="232" t="s">
        <v>807</v>
      </c>
      <c r="G631" s="230"/>
      <c r="H631" s="233">
        <v>68.8</v>
      </c>
      <c r="I631" s="234"/>
      <c r="J631" s="230"/>
      <c r="K631" s="230"/>
      <c r="L631" s="235"/>
      <c r="M631" s="236"/>
      <c r="N631" s="237"/>
      <c r="O631" s="237"/>
      <c r="P631" s="237"/>
      <c r="Q631" s="237"/>
      <c r="R631" s="237"/>
      <c r="S631" s="237"/>
      <c r="T631" s="238"/>
      <c r="U631" s="14"/>
      <c r="V631" s="14"/>
      <c r="W631" s="14"/>
      <c r="X631" s="14"/>
      <c r="Y631" s="14"/>
      <c r="Z631" s="14"/>
      <c r="AA631" s="14"/>
      <c r="AB631" s="14"/>
      <c r="AC631" s="14"/>
      <c r="AD631" s="14"/>
      <c r="AE631" s="14"/>
      <c r="AT631" s="239" t="s">
        <v>162</v>
      </c>
      <c r="AU631" s="239" t="s">
        <v>84</v>
      </c>
      <c r="AV631" s="14" t="s">
        <v>84</v>
      </c>
      <c r="AW631" s="14" t="s">
        <v>35</v>
      </c>
      <c r="AX631" s="14" t="s">
        <v>74</v>
      </c>
      <c r="AY631" s="239" t="s">
        <v>148</v>
      </c>
    </row>
    <row r="632" spans="1:51" s="13" customFormat="1" ht="12">
      <c r="A632" s="13"/>
      <c r="B632" s="218"/>
      <c r="C632" s="219"/>
      <c r="D632" s="220" t="s">
        <v>162</v>
      </c>
      <c r="E632" s="221" t="s">
        <v>28</v>
      </c>
      <c r="F632" s="222" t="s">
        <v>508</v>
      </c>
      <c r="G632" s="219"/>
      <c r="H632" s="221" t="s">
        <v>28</v>
      </c>
      <c r="I632" s="223"/>
      <c r="J632" s="219"/>
      <c r="K632" s="219"/>
      <c r="L632" s="224"/>
      <c r="M632" s="225"/>
      <c r="N632" s="226"/>
      <c r="O632" s="226"/>
      <c r="P632" s="226"/>
      <c r="Q632" s="226"/>
      <c r="R632" s="226"/>
      <c r="S632" s="226"/>
      <c r="T632" s="227"/>
      <c r="U632" s="13"/>
      <c r="V632" s="13"/>
      <c r="W632" s="13"/>
      <c r="X632" s="13"/>
      <c r="Y632" s="13"/>
      <c r="Z632" s="13"/>
      <c r="AA632" s="13"/>
      <c r="AB632" s="13"/>
      <c r="AC632" s="13"/>
      <c r="AD632" s="13"/>
      <c r="AE632" s="13"/>
      <c r="AT632" s="228" t="s">
        <v>162</v>
      </c>
      <c r="AU632" s="228" t="s">
        <v>84</v>
      </c>
      <c r="AV632" s="13" t="s">
        <v>82</v>
      </c>
      <c r="AW632" s="13" t="s">
        <v>35</v>
      </c>
      <c r="AX632" s="13" t="s">
        <v>74</v>
      </c>
      <c r="AY632" s="228" t="s">
        <v>148</v>
      </c>
    </row>
    <row r="633" spans="1:51" s="14" customFormat="1" ht="12">
      <c r="A633" s="14"/>
      <c r="B633" s="229"/>
      <c r="C633" s="230"/>
      <c r="D633" s="220" t="s">
        <v>162</v>
      </c>
      <c r="E633" s="231" t="s">
        <v>28</v>
      </c>
      <c r="F633" s="232" t="s">
        <v>807</v>
      </c>
      <c r="G633" s="230"/>
      <c r="H633" s="233">
        <v>68.8</v>
      </c>
      <c r="I633" s="234"/>
      <c r="J633" s="230"/>
      <c r="K633" s="230"/>
      <c r="L633" s="235"/>
      <c r="M633" s="236"/>
      <c r="N633" s="237"/>
      <c r="O633" s="237"/>
      <c r="P633" s="237"/>
      <c r="Q633" s="237"/>
      <c r="R633" s="237"/>
      <c r="S633" s="237"/>
      <c r="T633" s="238"/>
      <c r="U633" s="14"/>
      <c r="V633" s="14"/>
      <c r="W633" s="14"/>
      <c r="X633" s="14"/>
      <c r="Y633" s="14"/>
      <c r="Z633" s="14"/>
      <c r="AA633" s="14"/>
      <c r="AB633" s="14"/>
      <c r="AC633" s="14"/>
      <c r="AD633" s="14"/>
      <c r="AE633" s="14"/>
      <c r="AT633" s="239" t="s">
        <v>162</v>
      </c>
      <c r="AU633" s="239" t="s">
        <v>84</v>
      </c>
      <c r="AV633" s="14" t="s">
        <v>84</v>
      </c>
      <c r="AW633" s="14" t="s">
        <v>35</v>
      </c>
      <c r="AX633" s="14" t="s">
        <v>74</v>
      </c>
      <c r="AY633" s="239" t="s">
        <v>148</v>
      </c>
    </row>
    <row r="634" spans="1:51" s="13" customFormat="1" ht="12">
      <c r="A634" s="13"/>
      <c r="B634" s="218"/>
      <c r="C634" s="219"/>
      <c r="D634" s="220" t="s">
        <v>162</v>
      </c>
      <c r="E634" s="221" t="s">
        <v>28</v>
      </c>
      <c r="F634" s="222" t="s">
        <v>170</v>
      </c>
      <c r="G634" s="219"/>
      <c r="H634" s="221" t="s">
        <v>28</v>
      </c>
      <c r="I634" s="223"/>
      <c r="J634" s="219"/>
      <c r="K634" s="219"/>
      <c r="L634" s="224"/>
      <c r="M634" s="225"/>
      <c r="N634" s="226"/>
      <c r="O634" s="226"/>
      <c r="P634" s="226"/>
      <c r="Q634" s="226"/>
      <c r="R634" s="226"/>
      <c r="S634" s="226"/>
      <c r="T634" s="227"/>
      <c r="U634" s="13"/>
      <c r="V634" s="13"/>
      <c r="W634" s="13"/>
      <c r="X634" s="13"/>
      <c r="Y634" s="13"/>
      <c r="Z634" s="13"/>
      <c r="AA634" s="13"/>
      <c r="AB634" s="13"/>
      <c r="AC634" s="13"/>
      <c r="AD634" s="13"/>
      <c r="AE634" s="13"/>
      <c r="AT634" s="228" t="s">
        <v>162</v>
      </c>
      <c r="AU634" s="228" t="s">
        <v>84</v>
      </c>
      <c r="AV634" s="13" t="s">
        <v>82</v>
      </c>
      <c r="AW634" s="13" t="s">
        <v>35</v>
      </c>
      <c r="AX634" s="13" t="s">
        <v>74</v>
      </c>
      <c r="AY634" s="228" t="s">
        <v>148</v>
      </c>
    </row>
    <row r="635" spans="1:51" s="14" customFormat="1" ht="12">
      <c r="A635" s="14"/>
      <c r="B635" s="229"/>
      <c r="C635" s="230"/>
      <c r="D635" s="220" t="s">
        <v>162</v>
      </c>
      <c r="E635" s="231" t="s">
        <v>28</v>
      </c>
      <c r="F635" s="232" t="s">
        <v>808</v>
      </c>
      <c r="G635" s="230"/>
      <c r="H635" s="233">
        <v>84.6</v>
      </c>
      <c r="I635" s="234"/>
      <c r="J635" s="230"/>
      <c r="K635" s="230"/>
      <c r="L635" s="235"/>
      <c r="M635" s="236"/>
      <c r="N635" s="237"/>
      <c r="O635" s="237"/>
      <c r="P635" s="237"/>
      <c r="Q635" s="237"/>
      <c r="R635" s="237"/>
      <c r="S635" s="237"/>
      <c r="T635" s="238"/>
      <c r="U635" s="14"/>
      <c r="V635" s="14"/>
      <c r="W635" s="14"/>
      <c r="X635" s="14"/>
      <c r="Y635" s="14"/>
      <c r="Z635" s="14"/>
      <c r="AA635" s="14"/>
      <c r="AB635" s="14"/>
      <c r="AC635" s="14"/>
      <c r="AD635" s="14"/>
      <c r="AE635" s="14"/>
      <c r="AT635" s="239" t="s">
        <v>162</v>
      </c>
      <c r="AU635" s="239" t="s">
        <v>84</v>
      </c>
      <c r="AV635" s="14" t="s">
        <v>84</v>
      </c>
      <c r="AW635" s="14" t="s">
        <v>35</v>
      </c>
      <c r="AX635" s="14" t="s">
        <v>74</v>
      </c>
      <c r="AY635" s="239" t="s">
        <v>148</v>
      </c>
    </row>
    <row r="636" spans="1:51" s="15" customFormat="1" ht="12">
      <c r="A636" s="15"/>
      <c r="B636" s="240"/>
      <c r="C636" s="241"/>
      <c r="D636" s="220" t="s">
        <v>162</v>
      </c>
      <c r="E636" s="242" t="s">
        <v>28</v>
      </c>
      <c r="F636" s="243" t="s">
        <v>188</v>
      </c>
      <c r="G636" s="241"/>
      <c r="H636" s="244">
        <v>339.20000000000005</v>
      </c>
      <c r="I636" s="245"/>
      <c r="J636" s="241"/>
      <c r="K636" s="241"/>
      <c r="L636" s="246"/>
      <c r="M636" s="247"/>
      <c r="N636" s="248"/>
      <c r="O636" s="248"/>
      <c r="P636" s="248"/>
      <c r="Q636" s="248"/>
      <c r="R636" s="248"/>
      <c r="S636" s="248"/>
      <c r="T636" s="249"/>
      <c r="U636" s="15"/>
      <c r="V636" s="15"/>
      <c r="W636" s="15"/>
      <c r="X636" s="15"/>
      <c r="Y636" s="15"/>
      <c r="Z636" s="15"/>
      <c r="AA636" s="15"/>
      <c r="AB636" s="15"/>
      <c r="AC636" s="15"/>
      <c r="AD636" s="15"/>
      <c r="AE636" s="15"/>
      <c r="AT636" s="250" t="s">
        <v>162</v>
      </c>
      <c r="AU636" s="250" t="s">
        <v>84</v>
      </c>
      <c r="AV636" s="15" t="s">
        <v>155</v>
      </c>
      <c r="AW636" s="15" t="s">
        <v>35</v>
      </c>
      <c r="AX636" s="15" t="s">
        <v>82</v>
      </c>
      <c r="AY636" s="250" t="s">
        <v>148</v>
      </c>
    </row>
    <row r="637" spans="1:65" s="2" customFormat="1" ht="12">
      <c r="A637" s="39"/>
      <c r="B637" s="40"/>
      <c r="C637" s="205" t="s">
        <v>809</v>
      </c>
      <c r="D637" s="205" t="s">
        <v>151</v>
      </c>
      <c r="E637" s="206" t="s">
        <v>810</v>
      </c>
      <c r="F637" s="207" t="s">
        <v>811</v>
      </c>
      <c r="G637" s="208" t="s">
        <v>159</v>
      </c>
      <c r="H637" s="209">
        <v>2</v>
      </c>
      <c r="I637" s="210"/>
      <c r="J637" s="211">
        <f>ROUND(I637*H637,2)</f>
        <v>0</v>
      </c>
      <c r="K637" s="207" t="s">
        <v>28</v>
      </c>
      <c r="L637" s="45"/>
      <c r="M637" s="212" t="s">
        <v>28</v>
      </c>
      <c r="N637" s="213" t="s">
        <v>45</v>
      </c>
      <c r="O637" s="85"/>
      <c r="P637" s="214">
        <f>O637*H637</f>
        <v>0</v>
      </c>
      <c r="Q637" s="214">
        <v>0</v>
      </c>
      <c r="R637" s="214">
        <f>Q637*H637</f>
        <v>0</v>
      </c>
      <c r="S637" s="214">
        <v>0</v>
      </c>
      <c r="T637" s="215">
        <f>S637*H637</f>
        <v>0</v>
      </c>
      <c r="U637" s="39"/>
      <c r="V637" s="39"/>
      <c r="W637" s="39"/>
      <c r="X637" s="39"/>
      <c r="Y637" s="39"/>
      <c r="Z637" s="39"/>
      <c r="AA637" s="39"/>
      <c r="AB637" s="39"/>
      <c r="AC637" s="39"/>
      <c r="AD637" s="39"/>
      <c r="AE637" s="39"/>
      <c r="AR637" s="216" t="s">
        <v>257</v>
      </c>
      <c r="AT637" s="216" t="s">
        <v>151</v>
      </c>
      <c r="AU637" s="216" t="s">
        <v>84</v>
      </c>
      <c r="AY637" s="18" t="s">
        <v>148</v>
      </c>
      <c r="BE637" s="217">
        <f>IF(N637="základní",J637,0)</f>
        <v>0</v>
      </c>
      <c r="BF637" s="217">
        <f>IF(N637="snížená",J637,0)</f>
        <v>0</v>
      </c>
      <c r="BG637" s="217">
        <f>IF(N637="zákl. přenesená",J637,0)</f>
        <v>0</v>
      </c>
      <c r="BH637" s="217">
        <f>IF(N637="sníž. přenesená",J637,0)</f>
        <v>0</v>
      </c>
      <c r="BI637" s="217">
        <f>IF(N637="nulová",J637,0)</f>
        <v>0</v>
      </c>
      <c r="BJ637" s="18" t="s">
        <v>82</v>
      </c>
      <c r="BK637" s="217">
        <f>ROUND(I637*H637,2)</f>
        <v>0</v>
      </c>
      <c r="BL637" s="18" t="s">
        <v>257</v>
      </c>
      <c r="BM637" s="216" t="s">
        <v>812</v>
      </c>
    </row>
    <row r="638" spans="1:51" s="13" customFormat="1" ht="12">
      <c r="A638" s="13"/>
      <c r="B638" s="218"/>
      <c r="C638" s="219"/>
      <c r="D638" s="220" t="s">
        <v>162</v>
      </c>
      <c r="E638" s="221" t="s">
        <v>28</v>
      </c>
      <c r="F638" s="222" t="s">
        <v>813</v>
      </c>
      <c r="G638" s="219"/>
      <c r="H638" s="221" t="s">
        <v>28</v>
      </c>
      <c r="I638" s="223"/>
      <c r="J638" s="219"/>
      <c r="K638" s="219"/>
      <c r="L638" s="224"/>
      <c r="M638" s="225"/>
      <c r="N638" s="226"/>
      <c r="O638" s="226"/>
      <c r="P638" s="226"/>
      <c r="Q638" s="226"/>
      <c r="R638" s="226"/>
      <c r="S638" s="226"/>
      <c r="T638" s="227"/>
      <c r="U638" s="13"/>
      <c r="V638" s="13"/>
      <c r="W638" s="13"/>
      <c r="X638" s="13"/>
      <c r="Y638" s="13"/>
      <c r="Z638" s="13"/>
      <c r="AA638" s="13"/>
      <c r="AB638" s="13"/>
      <c r="AC638" s="13"/>
      <c r="AD638" s="13"/>
      <c r="AE638" s="13"/>
      <c r="AT638" s="228" t="s">
        <v>162</v>
      </c>
      <c r="AU638" s="228" t="s">
        <v>84</v>
      </c>
      <c r="AV638" s="13" t="s">
        <v>82</v>
      </c>
      <c r="AW638" s="13" t="s">
        <v>35</v>
      </c>
      <c r="AX638" s="13" t="s">
        <v>74</v>
      </c>
      <c r="AY638" s="228" t="s">
        <v>148</v>
      </c>
    </row>
    <row r="639" spans="1:51" s="14" customFormat="1" ht="12">
      <c r="A639" s="14"/>
      <c r="B639" s="229"/>
      <c r="C639" s="230"/>
      <c r="D639" s="220" t="s">
        <v>162</v>
      </c>
      <c r="E639" s="231" t="s">
        <v>28</v>
      </c>
      <c r="F639" s="232" t="s">
        <v>84</v>
      </c>
      <c r="G639" s="230"/>
      <c r="H639" s="233">
        <v>2</v>
      </c>
      <c r="I639" s="234"/>
      <c r="J639" s="230"/>
      <c r="K639" s="230"/>
      <c r="L639" s="235"/>
      <c r="M639" s="236"/>
      <c r="N639" s="237"/>
      <c r="O639" s="237"/>
      <c r="P639" s="237"/>
      <c r="Q639" s="237"/>
      <c r="R639" s="237"/>
      <c r="S639" s="237"/>
      <c r="T639" s="238"/>
      <c r="U639" s="14"/>
      <c r="V639" s="14"/>
      <c r="W639" s="14"/>
      <c r="X639" s="14"/>
      <c r="Y639" s="14"/>
      <c r="Z639" s="14"/>
      <c r="AA639" s="14"/>
      <c r="AB639" s="14"/>
      <c r="AC639" s="14"/>
      <c r="AD639" s="14"/>
      <c r="AE639" s="14"/>
      <c r="AT639" s="239" t="s">
        <v>162</v>
      </c>
      <c r="AU639" s="239" t="s">
        <v>84</v>
      </c>
      <c r="AV639" s="14" t="s">
        <v>84</v>
      </c>
      <c r="AW639" s="14" t="s">
        <v>35</v>
      </c>
      <c r="AX639" s="14" t="s">
        <v>82</v>
      </c>
      <c r="AY639" s="239" t="s">
        <v>148</v>
      </c>
    </row>
    <row r="640" spans="1:65" s="2" customFormat="1" ht="12">
      <c r="A640" s="39"/>
      <c r="B640" s="40"/>
      <c r="C640" s="205" t="s">
        <v>814</v>
      </c>
      <c r="D640" s="205" t="s">
        <v>151</v>
      </c>
      <c r="E640" s="206" t="s">
        <v>815</v>
      </c>
      <c r="F640" s="207" t="s">
        <v>816</v>
      </c>
      <c r="G640" s="208" t="s">
        <v>159</v>
      </c>
      <c r="H640" s="209">
        <v>10</v>
      </c>
      <c r="I640" s="210"/>
      <c r="J640" s="211">
        <f>ROUND(I640*H640,2)</f>
        <v>0</v>
      </c>
      <c r="K640" s="207" t="s">
        <v>160</v>
      </c>
      <c r="L640" s="45"/>
      <c r="M640" s="212" t="s">
        <v>28</v>
      </c>
      <c r="N640" s="213" t="s">
        <v>45</v>
      </c>
      <c r="O640" s="85"/>
      <c r="P640" s="214">
        <f>O640*H640</f>
        <v>0</v>
      </c>
      <c r="Q640" s="214">
        <v>0.00017</v>
      </c>
      <c r="R640" s="214">
        <f>Q640*H640</f>
        <v>0.0017000000000000001</v>
      </c>
      <c r="S640" s="214">
        <v>0</v>
      </c>
      <c r="T640" s="215">
        <f>S640*H640</f>
        <v>0</v>
      </c>
      <c r="U640" s="39"/>
      <c r="V640" s="39"/>
      <c r="W640" s="39"/>
      <c r="X640" s="39"/>
      <c r="Y640" s="39"/>
      <c r="Z640" s="39"/>
      <c r="AA640" s="39"/>
      <c r="AB640" s="39"/>
      <c r="AC640" s="39"/>
      <c r="AD640" s="39"/>
      <c r="AE640" s="39"/>
      <c r="AR640" s="216" t="s">
        <v>257</v>
      </c>
      <c r="AT640" s="216" t="s">
        <v>151</v>
      </c>
      <c r="AU640" s="216" t="s">
        <v>84</v>
      </c>
      <c r="AY640" s="18" t="s">
        <v>148</v>
      </c>
      <c r="BE640" s="217">
        <f>IF(N640="základní",J640,0)</f>
        <v>0</v>
      </c>
      <c r="BF640" s="217">
        <f>IF(N640="snížená",J640,0)</f>
        <v>0</v>
      </c>
      <c r="BG640" s="217">
        <f>IF(N640="zákl. přenesená",J640,0)</f>
        <v>0</v>
      </c>
      <c r="BH640" s="217">
        <f>IF(N640="sníž. přenesená",J640,0)</f>
        <v>0</v>
      </c>
      <c r="BI640" s="217">
        <f>IF(N640="nulová",J640,0)</f>
        <v>0</v>
      </c>
      <c r="BJ640" s="18" t="s">
        <v>82</v>
      </c>
      <c r="BK640" s="217">
        <f>ROUND(I640*H640,2)</f>
        <v>0</v>
      </c>
      <c r="BL640" s="18" t="s">
        <v>257</v>
      </c>
      <c r="BM640" s="216" t="s">
        <v>817</v>
      </c>
    </row>
    <row r="641" spans="1:51" s="13" customFormat="1" ht="12">
      <c r="A641" s="13"/>
      <c r="B641" s="218"/>
      <c r="C641" s="219"/>
      <c r="D641" s="220" t="s">
        <v>162</v>
      </c>
      <c r="E641" s="221" t="s">
        <v>28</v>
      </c>
      <c r="F641" s="222" t="s">
        <v>818</v>
      </c>
      <c r="G641" s="219"/>
      <c r="H641" s="221" t="s">
        <v>28</v>
      </c>
      <c r="I641" s="223"/>
      <c r="J641" s="219"/>
      <c r="K641" s="219"/>
      <c r="L641" s="224"/>
      <c r="M641" s="225"/>
      <c r="N641" s="226"/>
      <c r="O641" s="226"/>
      <c r="P641" s="226"/>
      <c r="Q641" s="226"/>
      <c r="R641" s="226"/>
      <c r="S641" s="226"/>
      <c r="T641" s="227"/>
      <c r="U641" s="13"/>
      <c r="V641" s="13"/>
      <c r="W641" s="13"/>
      <c r="X641" s="13"/>
      <c r="Y641" s="13"/>
      <c r="Z641" s="13"/>
      <c r="AA641" s="13"/>
      <c r="AB641" s="13"/>
      <c r="AC641" s="13"/>
      <c r="AD641" s="13"/>
      <c r="AE641" s="13"/>
      <c r="AT641" s="228" t="s">
        <v>162</v>
      </c>
      <c r="AU641" s="228" t="s">
        <v>84</v>
      </c>
      <c r="AV641" s="13" t="s">
        <v>82</v>
      </c>
      <c r="AW641" s="13" t="s">
        <v>35</v>
      </c>
      <c r="AX641" s="13" t="s">
        <v>74</v>
      </c>
      <c r="AY641" s="228" t="s">
        <v>148</v>
      </c>
    </row>
    <row r="642" spans="1:51" s="14" customFormat="1" ht="12">
      <c r="A642" s="14"/>
      <c r="B642" s="229"/>
      <c r="C642" s="230"/>
      <c r="D642" s="220" t="s">
        <v>162</v>
      </c>
      <c r="E642" s="231" t="s">
        <v>28</v>
      </c>
      <c r="F642" s="232" t="s">
        <v>215</v>
      </c>
      <c r="G642" s="230"/>
      <c r="H642" s="233">
        <v>10</v>
      </c>
      <c r="I642" s="234"/>
      <c r="J642" s="230"/>
      <c r="K642" s="230"/>
      <c r="L642" s="235"/>
      <c r="M642" s="236"/>
      <c r="N642" s="237"/>
      <c r="O642" s="237"/>
      <c r="P642" s="237"/>
      <c r="Q642" s="237"/>
      <c r="R642" s="237"/>
      <c r="S642" s="237"/>
      <c r="T642" s="238"/>
      <c r="U642" s="14"/>
      <c r="V642" s="14"/>
      <c r="W642" s="14"/>
      <c r="X642" s="14"/>
      <c r="Y642" s="14"/>
      <c r="Z642" s="14"/>
      <c r="AA642" s="14"/>
      <c r="AB642" s="14"/>
      <c r="AC642" s="14"/>
      <c r="AD642" s="14"/>
      <c r="AE642" s="14"/>
      <c r="AT642" s="239" t="s">
        <v>162</v>
      </c>
      <c r="AU642" s="239" t="s">
        <v>84</v>
      </c>
      <c r="AV642" s="14" t="s">
        <v>84</v>
      </c>
      <c r="AW642" s="14" t="s">
        <v>35</v>
      </c>
      <c r="AX642" s="14" t="s">
        <v>82</v>
      </c>
      <c r="AY642" s="239" t="s">
        <v>148</v>
      </c>
    </row>
    <row r="643" spans="1:65" s="2" customFormat="1" ht="12">
      <c r="A643" s="39"/>
      <c r="B643" s="40"/>
      <c r="C643" s="205" t="s">
        <v>819</v>
      </c>
      <c r="D643" s="205" t="s">
        <v>151</v>
      </c>
      <c r="E643" s="206" t="s">
        <v>820</v>
      </c>
      <c r="F643" s="207" t="s">
        <v>821</v>
      </c>
      <c r="G643" s="208" t="s">
        <v>159</v>
      </c>
      <c r="H643" s="209">
        <v>20</v>
      </c>
      <c r="I643" s="210"/>
      <c r="J643" s="211">
        <f>ROUND(I643*H643,2)</f>
        <v>0</v>
      </c>
      <c r="K643" s="207" t="s">
        <v>160</v>
      </c>
      <c r="L643" s="45"/>
      <c r="M643" s="212" t="s">
        <v>28</v>
      </c>
      <c r="N643" s="213" t="s">
        <v>45</v>
      </c>
      <c r="O643" s="85"/>
      <c r="P643" s="214">
        <f>O643*H643</f>
        <v>0</v>
      </c>
      <c r="Q643" s="214">
        <v>0.00012</v>
      </c>
      <c r="R643" s="214">
        <f>Q643*H643</f>
        <v>0.0024000000000000002</v>
      </c>
      <c r="S643" s="214">
        <v>0</v>
      </c>
      <c r="T643" s="215">
        <f>S643*H643</f>
        <v>0</v>
      </c>
      <c r="U643" s="39"/>
      <c r="V643" s="39"/>
      <c r="W643" s="39"/>
      <c r="X643" s="39"/>
      <c r="Y643" s="39"/>
      <c r="Z643" s="39"/>
      <c r="AA643" s="39"/>
      <c r="AB643" s="39"/>
      <c r="AC643" s="39"/>
      <c r="AD643" s="39"/>
      <c r="AE643" s="39"/>
      <c r="AR643" s="216" t="s">
        <v>257</v>
      </c>
      <c r="AT643" s="216" t="s">
        <v>151</v>
      </c>
      <c r="AU643" s="216" t="s">
        <v>84</v>
      </c>
      <c r="AY643" s="18" t="s">
        <v>148</v>
      </c>
      <c r="BE643" s="217">
        <f>IF(N643="základní",J643,0)</f>
        <v>0</v>
      </c>
      <c r="BF643" s="217">
        <f>IF(N643="snížená",J643,0)</f>
        <v>0</v>
      </c>
      <c r="BG643" s="217">
        <f>IF(N643="zákl. přenesená",J643,0)</f>
        <v>0</v>
      </c>
      <c r="BH643" s="217">
        <f>IF(N643="sníž. přenesená",J643,0)</f>
        <v>0</v>
      </c>
      <c r="BI643" s="217">
        <f>IF(N643="nulová",J643,0)</f>
        <v>0</v>
      </c>
      <c r="BJ643" s="18" t="s">
        <v>82</v>
      </c>
      <c r="BK643" s="217">
        <f>ROUND(I643*H643,2)</f>
        <v>0</v>
      </c>
      <c r="BL643" s="18" t="s">
        <v>257</v>
      </c>
      <c r="BM643" s="216" t="s">
        <v>822</v>
      </c>
    </row>
    <row r="644" spans="1:51" s="13" customFormat="1" ht="12">
      <c r="A644" s="13"/>
      <c r="B644" s="218"/>
      <c r="C644" s="219"/>
      <c r="D644" s="220" t="s">
        <v>162</v>
      </c>
      <c r="E644" s="221" t="s">
        <v>28</v>
      </c>
      <c r="F644" s="222" t="s">
        <v>818</v>
      </c>
      <c r="G644" s="219"/>
      <c r="H644" s="221" t="s">
        <v>28</v>
      </c>
      <c r="I644" s="223"/>
      <c r="J644" s="219"/>
      <c r="K644" s="219"/>
      <c r="L644" s="224"/>
      <c r="M644" s="225"/>
      <c r="N644" s="226"/>
      <c r="O644" s="226"/>
      <c r="P644" s="226"/>
      <c r="Q644" s="226"/>
      <c r="R644" s="226"/>
      <c r="S644" s="226"/>
      <c r="T644" s="227"/>
      <c r="U644" s="13"/>
      <c r="V644" s="13"/>
      <c r="W644" s="13"/>
      <c r="X644" s="13"/>
      <c r="Y644" s="13"/>
      <c r="Z644" s="13"/>
      <c r="AA644" s="13"/>
      <c r="AB644" s="13"/>
      <c r="AC644" s="13"/>
      <c r="AD644" s="13"/>
      <c r="AE644" s="13"/>
      <c r="AT644" s="228" t="s">
        <v>162</v>
      </c>
      <c r="AU644" s="228" t="s">
        <v>84</v>
      </c>
      <c r="AV644" s="13" t="s">
        <v>82</v>
      </c>
      <c r="AW644" s="13" t="s">
        <v>35</v>
      </c>
      <c r="AX644" s="13" t="s">
        <v>74</v>
      </c>
      <c r="AY644" s="228" t="s">
        <v>148</v>
      </c>
    </row>
    <row r="645" spans="1:51" s="14" customFormat="1" ht="12">
      <c r="A645" s="14"/>
      <c r="B645" s="229"/>
      <c r="C645" s="230"/>
      <c r="D645" s="220" t="s">
        <v>162</v>
      </c>
      <c r="E645" s="231" t="s">
        <v>28</v>
      </c>
      <c r="F645" s="232" t="s">
        <v>823</v>
      </c>
      <c r="G645" s="230"/>
      <c r="H645" s="233">
        <v>20</v>
      </c>
      <c r="I645" s="234"/>
      <c r="J645" s="230"/>
      <c r="K645" s="230"/>
      <c r="L645" s="235"/>
      <c r="M645" s="236"/>
      <c r="N645" s="237"/>
      <c r="O645" s="237"/>
      <c r="P645" s="237"/>
      <c r="Q645" s="237"/>
      <c r="R645" s="237"/>
      <c r="S645" s="237"/>
      <c r="T645" s="238"/>
      <c r="U645" s="14"/>
      <c r="V645" s="14"/>
      <c r="W645" s="14"/>
      <c r="X645" s="14"/>
      <c r="Y645" s="14"/>
      <c r="Z645" s="14"/>
      <c r="AA645" s="14"/>
      <c r="AB645" s="14"/>
      <c r="AC645" s="14"/>
      <c r="AD645" s="14"/>
      <c r="AE645" s="14"/>
      <c r="AT645" s="239" t="s">
        <v>162</v>
      </c>
      <c r="AU645" s="239" t="s">
        <v>84</v>
      </c>
      <c r="AV645" s="14" t="s">
        <v>84</v>
      </c>
      <c r="AW645" s="14" t="s">
        <v>35</v>
      </c>
      <c r="AX645" s="14" t="s">
        <v>82</v>
      </c>
      <c r="AY645" s="239" t="s">
        <v>148</v>
      </c>
    </row>
    <row r="646" spans="1:65" s="2" customFormat="1" ht="12">
      <c r="A646" s="39"/>
      <c r="B646" s="40"/>
      <c r="C646" s="205" t="s">
        <v>824</v>
      </c>
      <c r="D646" s="205" t="s">
        <v>151</v>
      </c>
      <c r="E646" s="206" t="s">
        <v>825</v>
      </c>
      <c r="F646" s="207" t="s">
        <v>826</v>
      </c>
      <c r="G646" s="208" t="s">
        <v>159</v>
      </c>
      <c r="H646" s="209">
        <v>332.11</v>
      </c>
      <c r="I646" s="210"/>
      <c r="J646" s="211">
        <f>ROUND(I646*H646,2)</f>
        <v>0</v>
      </c>
      <c r="K646" s="207" t="s">
        <v>160</v>
      </c>
      <c r="L646" s="45"/>
      <c r="M646" s="212" t="s">
        <v>28</v>
      </c>
      <c r="N646" s="213" t="s">
        <v>45</v>
      </c>
      <c r="O646" s="85"/>
      <c r="P646" s="214">
        <f>O646*H646</f>
        <v>0</v>
      </c>
      <c r="Q646" s="214">
        <v>0.00021</v>
      </c>
      <c r="R646" s="214">
        <f>Q646*H646</f>
        <v>0.0697431</v>
      </c>
      <c r="S646" s="214">
        <v>0</v>
      </c>
      <c r="T646" s="215">
        <f>S646*H646</f>
        <v>0</v>
      </c>
      <c r="U646" s="39"/>
      <c r="V646" s="39"/>
      <c r="W646" s="39"/>
      <c r="X646" s="39"/>
      <c r="Y646" s="39"/>
      <c r="Z646" s="39"/>
      <c r="AA646" s="39"/>
      <c r="AB646" s="39"/>
      <c r="AC646" s="39"/>
      <c r="AD646" s="39"/>
      <c r="AE646" s="39"/>
      <c r="AR646" s="216" t="s">
        <v>257</v>
      </c>
      <c r="AT646" s="216" t="s">
        <v>151</v>
      </c>
      <c r="AU646" s="216" t="s">
        <v>84</v>
      </c>
      <c r="AY646" s="18" t="s">
        <v>148</v>
      </c>
      <c r="BE646" s="217">
        <f>IF(N646="základní",J646,0)</f>
        <v>0</v>
      </c>
      <c r="BF646" s="217">
        <f>IF(N646="snížená",J646,0)</f>
        <v>0</v>
      </c>
      <c r="BG646" s="217">
        <f>IF(N646="zákl. přenesená",J646,0)</f>
        <v>0</v>
      </c>
      <c r="BH646" s="217">
        <f>IF(N646="sníž. přenesená",J646,0)</f>
        <v>0</v>
      </c>
      <c r="BI646" s="217">
        <f>IF(N646="nulová",J646,0)</f>
        <v>0</v>
      </c>
      <c r="BJ646" s="18" t="s">
        <v>82</v>
      </c>
      <c r="BK646" s="217">
        <f>ROUND(I646*H646,2)</f>
        <v>0</v>
      </c>
      <c r="BL646" s="18" t="s">
        <v>257</v>
      </c>
      <c r="BM646" s="216" t="s">
        <v>827</v>
      </c>
    </row>
    <row r="647" spans="1:51" s="13" customFormat="1" ht="12">
      <c r="A647" s="13"/>
      <c r="B647" s="218"/>
      <c r="C647" s="219"/>
      <c r="D647" s="220" t="s">
        <v>162</v>
      </c>
      <c r="E647" s="221" t="s">
        <v>28</v>
      </c>
      <c r="F647" s="222" t="s">
        <v>828</v>
      </c>
      <c r="G647" s="219"/>
      <c r="H647" s="221" t="s">
        <v>28</v>
      </c>
      <c r="I647" s="223"/>
      <c r="J647" s="219"/>
      <c r="K647" s="219"/>
      <c r="L647" s="224"/>
      <c r="M647" s="225"/>
      <c r="N647" s="226"/>
      <c r="O647" s="226"/>
      <c r="P647" s="226"/>
      <c r="Q647" s="226"/>
      <c r="R647" s="226"/>
      <c r="S647" s="226"/>
      <c r="T647" s="227"/>
      <c r="U647" s="13"/>
      <c r="V647" s="13"/>
      <c r="W647" s="13"/>
      <c r="X647" s="13"/>
      <c r="Y647" s="13"/>
      <c r="Z647" s="13"/>
      <c r="AA647" s="13"/>
      <c r="AB647" s="13"/>
      <c r="AC647" s="13"/>
      <c r="AD647" s="13"/>
      <c r="AE647" s="13"/>
      <c r="AT647" s="228" t="s">
        <v>162</v>
      </c>
      <c r="AU647" s="228" t="s">
        <v>84</v>
      </c>
      <c r="AV647" s="13" t="s">
        <v>82</v>
      </c>
      <c r="AW647" s="13" t="s">
        <v>35</v>
      </c>
      <c r="AX647" s="13" t="s">
        <v>74</v>
      </c>
      <c r="AY647" s="228" t="s">
        <v>148</v>
      </c>
    </row>
    <row r="648" spans="1:51" s="13" customFormat="1" ht="12">
      <c r="A648" s="13"/>
      <c r="B648" s="218"/>
      <c r="C648" s="219"/>
      <c r="D648" s="220" t="s">
        <v>162</v>
      </c>
      <c r="E648" s="221" t="s">
        <v>28</v>
      </c>
      <c r="F648" s="222" t="s">
        <v>176</v>
      </c>
      <c r="G648" s="219"/>
      <c r="H648" s="221" t="s">
        <v>28</v>
      </c>
      <c r="I648" s="223"/>
      <c r="J648" s="219"/>
      <c r="K648" s="219"/>
      <c r="L648" s="224"/>
      <c r="M648" s="225"/>
      <c r="N648" s="226"/>
      <c r="O648" s="226"/>
      <c r="P648" s="226"/>
      <c r="Q648" s="226"/>
      <c r="R648" s="226"/>
      <c r="S648" s="226"/>
      <c r="T648" s="227"/>
      <c r="U648" s="13"/>
      <c r="V648" s="13"/>
      <c r="W648" s="13"/>
      <c r="X648" s="13"/>
      <c r="Y648" s="13"/>
      <c r="Z648" s="13"/>
      <c r="AA648" s="13"/>
      <c r="AB648" s="13"/>
      <c r="AC648" s="13"/>
      <c r="AD648" s="13"/>
      <c r="AE648" s="13"/>
      <c r="AT648" s="228" t="s">
        <v>162</v>
      </c>
      <c r="AU648" s="228" t="s">
        <v>84</v>
      </c>
      <c r="AV648" s="13" t="s">
        <v>82</v>
      </c>
      <c r="AW648" s="13" t="s">
        <v>35</v>
      </c>
      <c r="AX648" s="13" t="s">
        <v>74</v>
      </c>
      <c r="AY648" s="228" t="s">
        <v>148</v>
      </c>
    </row>
    <row r="649" spans="1:51" s="13" customFormat="1" ht="12">
      <c r="A649" s="13"/>
      <c r="B649" s="218"/>
      <c r="C649" s="219"/>
      <c r="D649" s="220" t="s">
        <v>162</v>
      </c>
      <c r="E649" s="221" t="s">
        <v>28</v>
      </c>
      <c r="F649" s="222" t="s">
        <v>829</v>
      </c>
      <c r="G649" s="219"/>
      <c r="H649" s="221" t="s">
        <v>28</v>
      </c>
      <c r="I649" s="223"/>
      <c r="J649" s="219"/>
      <c r="K649" s="219"/>
      <c r="L649" s="224"/>
      <c r="M649" s="225"/>
      <c r="N649" s="226"/>
      <c r="O649" s="226"/>
      <c r="P649" s="226"/>
      <c r="Q649" s="226"/>
      <c r="R649" s="226"/>
      <c r="S649" s="226"/>
      <c r="T649" s="227"/>
      <c r="U649" s="13"/>
      <c r="V649" s="13"/>
      <c r="W649" s="13"/>
      <c r="X649" s="13"/>
      <c r="Y649" s="13"/>
      <c r="Z649" s="13"/>
      <c r="AA649" s="13"/>
      <c r="AB649" s="13"/>
      <c r="AC649" s="13"/>
      <c r="AD649" s="13"/>
      <c r="AE649" s="13"/>
      <c r="AT649" s="228" t="s">
        <v>162</v>
      </c>
      <c r="AU649" s="228" t="s">
        <v>84</v>
      </c>
      <c r="AV649" s="13" t="s">
        <v>82</v>
      </c>
      <c r="AW649" s="13" t="s">
        <v>35</v>
      </c>
      <c r="AX649" s="13" t="s">
        <v>74</v>
      </c>
      <c r="AY649" s="228" t="s">
        <v>148</v>
      </c>
    </row>
    <row r="650" spans="1:51" s="13" customFormat="1" ht="12">
      <c r="A650" s="13"/>
      <c r="B650" s="218"/>
      <c r="C650" s="219"/>
      <c r="D650" s="220" t="s">
        <v>162</v>
      </c>
      <c r="E650" s="221" t="s">
        <v>28</v>
      </c>
      <c r="F650" s="222" t="s">
        <v>262</v>
      </c>
      <c r="G650" s="219"/>
      <c r="H650" s="221" t="s">
        <v>28</v>
      </c>
      <c r="I650" s="223"/>
      <c r="J650" s="219"/>
      <c r="K650" s="219"/>
      <c r="L650" s="224"/>
      <c r="M650" s="225"/>
      <c r="N650" s="226"/>
      <c r="O650" s="226"/>
      <c r="P650" s="226"/>
      <c r="Q650" s="226"/>
      <c r="R650" s="226"/>
      <c r="S650" s="226"/>
      <c r="T650" s="227"/>
      <c r="U650" s="13"/>
      <c r="V650" s="13"/>
      <c r="W650" s="13"/>
      <c r="X650" s="13"/>
      <c r="Y650" s="13"/>
      <c r="Z650" s="13"/>
      <c r="AA650" s="13"/>
      <c r="AB650" s="13"/>
      <c r="AC650" s="13"/>
      <c r="AD650" s="13"/>
      <c r="AE650" s="13"/>
      <c r="AT650" s="228" t="s">
        <v>162</v>
      </c>
      <c r="AU650" s="228" t="s">
        <v>84</v>
      </c>
      <c r="AV650" s="13" t="s">
        <v>82</v>
      </c>
      <c r="AW650" s="13" t="s">
        <v>35</v>
      </c>
      <c r="AX650" s="13" t="s">
        <v>74</v>
      </c>
      <c r="AY650" s="228" t="s">
        <v>148</v>
      </c>
    </row>
    <row r="651" spans="1:51" s="14" customFormat="1" ht="12">
      <c r="A651" s="14"/>
      <c r="B651" s="229"/>
      <c r="C651" s="230"/>
      <c r="D651" s="220" t="s">
        <v>162</v>
      </c>
      <c r="E651" s="231" t="s">
        <v>28</v>
      </c>
      <c r="F651" s="232" t="s">
        <v>263</v>
      </c>
      <c r="G651" s="230"/>
      <c r="H651" s="233">
        <v>66.95</v>
      </c>
      <c r="I651" s="234"/>
      <c r="J651" s="230"/>
      <c r="K651" s="230"/>
      <c r="L651" s="235"/>
      <c r="M651" s="236"/>
      <c r="N651" s="237"/>
      <c r="O651" s="237"/>
      <c r="P651" s="237"/>
      <c r="Q651" s="237"/>
      <c r="R651" s="237"/>
      <c r="S651" s="237"/>
      <c r="T651" s="238"/>
      <c r="U651" s="14"/>
      <c r="V651" s="14"/>
      <c r="W651" s="14"/>
      <c r="X651" s="14"/>
      <c r="Y651" s="14"/>
      <c r="Z651" s="14"/>
      <c r="AA651" s="14"/>
      <c r="AB651" s="14"/>
      <c r="AC651" s="14"/>
      <c r="AD651" s="14"/>
      <c r="AE651" s="14"/>
      <c r="AT651" s="239" t="s">
        <v>162</v>
      </c>
      <c r="AU651" s="239" t="s">
        <v>84</v>
      </c>
      <c r="AV651" s="14" t="s">
        <v>84</v>
      </c>
      <c r="AW651" s="14" t="s">
        <v>35</v>
      </c>
      <c r="AX651" s="14" t="s">
        <v>74</v>
      </c>
      <c r="AY651" s="239" t="s">
        <v>148</v>
      </c>
    </row>
    <row r="652" spans="1:51" s="13" customFormat="1" ht="12">
      <c r="A652" s="13"/>
      <c r="B652" s="218"/>
      <c r="C652" s="219"/>
      <c r="D652" s="220" t="s">
        <v>162</v>
      </c>
      <c r="E652" s="221" t="s">
        <v>28</v>
      </c>
      <c r="F652" s="222" t="s">
        <v>255</v>
      </c>
      <c r="G652" s="219"/>
      <c r="H652" s="221" t="s">
        <v>28</v>
      </c>
      <c r="I652" s="223"/>
      <c r="J652" s="219"/>
      <c r="K652" s="219"/>
      <c r="L652" s="224"/>
      <c r="M652" s="225"/>
      <c r="N652" s="226"/>
      <c r="O652" s="226"/>
      <c r="P652" s="226"/>
      <c r="Q652" s="226"/>
      <c r="R652" s="226"/>
      <c r="S652" s="226"/>
      <c r="T652" s="227"/>
      <c r="U652" s="13"/>
      <c r="V652" s="13"/>
      <c r="W652" s="13"/>
      <c r="X652" s="13"/>
      <c r="Y652" s="13"/>
      <c r="Z652" s="13"/>
      <c r="AA652" s="13"/>
      <c r="AB652" s="13"/>
      <c r="AC652" s="13"/>
      <c r="AD652" s="13"/>
      <c r="AE652" s="13"/>
      <c r="AT652" s="228" t="s">
        <v>162</v>
      </c>
      <c r="AU652" s="228" t="s">
        <v>84</v>
      </c>
      <c r="AV652" s="13" t="s">
        <v>82</v>
      </c>
      <c r="AW652" s="13" t="s">
        <v>35</v>
      </c>
      <c r="AX652" s="13" t="s">
        <v>74</v>
      </c>
      <c r="AY652" s="228" t="s">
        <v>148</v>
      </c>
    </row>
    <row r="653" spans="1:51" s="14" customFormat="1" ht="12">
      <c r="A653" s="14"/>
      <c r="B653" s="229"/>
      <c r="C653" s="230"/>
      <c r="D653" s="220" t="s">
        <v>162</v>
      </c>
      <c r="E653" s="231" t="s">
        <v>28</v>
      </c>
      <c r="F653" s="232" t="s">
        <v>256</v>
      </c>
      <c r="G653" s="230"/>
      <c r="H653" s="233">
        <v>3.17</v>
      </c>
      <c r="I653" s="234"/>
      <c r="J653" s="230"/>
      <c r="K653" s="230"/>
      <c r="L653" s="235"/>
      <c r="M653" s="236"/>
      <c r="N653" s="237"/>
      <c r="O653" s="237"/>
      <c r="P653" s="237"/>
      <c r="Q653" s="237"/>
      <c r="R653" s="237"/>
      <c r="S653" s="237"/>
      <c r="T653" s="238"/>
      <c r="U653" s="14"/>
      <c r="V653" s="14"/>
      <c r="W653" s="14"/>
      <c r="X653" s="14"/>
      <c r="Y653" s="14"/>
      <c r="Z653" s="14"/>
      <c r="AA653" s="14"/>
      <c r="AB653" s="14"/>
      <c r="AC653" s="14"/>
      <c r="AD653" s="14"/>
      <c r="AE653" s="14"/>
      <c r="AT653" s="239" t="s">
        <v>162</v>
      </c>
      <c r="AU653" s="239" t="s">
        <v>84</v>
      </c>
      <c r="AV653" s="14" t="s">
        <v>84</v>
      </c>
      <c r="AW653" s="14" t="s">
        <v>35</v>
      </c>
      <c r="AX653" s="14" t="s">
        <v>74</v>
      </c>
      <c r="AY653" s="239" t="s">
        <v>148</v>
      </c>
    </row>
    <row r="654" spans="1:51" s="13" customFormat="1" ht="12">
      <c r="A654" s="13"/>
      <c r="B654" s="218"/>
      <c r="C654" s="219"/>
      <c r="D654" s="220" t="s">
        <v>162</v>
      </c>
      <c r="E654" s="221" t="s">
        <v>28</v>
      </c>
      <c r="F654" s="222" t="s">
        <v>232</v>
      </c>
      <c r="G654" s="219"/>
      <c r="H654" s="221" t="s">
        <v>28</v>
      </c>
      <c r="I654" s="223"/>
      <c r="J654" s="219"/>
      <c r="K654" s="219"/>
      <c r="L654" s="224"/>
      <c r="M654" s="225"/>
      <c r="N654" s="226"/>
      <c r="O654" s="226"/>
      <c r="P654" s="226"/>
      <c r="Q654" s="226"/>
      <c r="R654" s="226"/>
      <c r="S654" s="226"/>
      <c r="T654" s="227"/>
      <c r="U654" s="13"/>
      <c r="V654" s="13"/>
      <c r="W654" s="13"/>
      <c r="X654" s="13"/>
      <c r="Y654" s="13"/>
      <c r="Z654" s="13"/>
      <c r="AA654" s="13"/>
      <c r="AB654" s="13"/>
      <c r="AC654" s="13"/>
      <c r="AD654" s="13"/>
      <c r="AE654" s="13"/>
      <c r="AT654" s="228" t="s">
        <v>162</v>
      </c>
      <c r="AU654" s="228" t="s">
        <v>84</v>
      </c>
      <c r="AV654" s="13" t="s">
        <v>82</v>
      </c>
      <c r="AW654" s="13" t="s">
        <v>35</v>
      </c>
      <c r="AX654" s="13" t="s">
        <v>74</v>
      </c>
      <c r="AY654" s="228" t="s">
        <v>148</v>
      </c>
    </row>
    <row r="655" spans="1:51" s="14" customFormat="1" ht="12">
      <c r="A655" s="14"/>
      <c r="B655" s="229"/>
      <c r="C655" s="230"/>
      <c r="D655" s="220" t="s">
        <v>162</v>
      </c>
      <c r="E655" s="231" t="s">
        <v>28</v>
      </c>
      <c r="F655" s="232" t="s">
        <v>264</v>
      </c>
      <c r="G655" s="230"/>
      <c r="H655" s="233">
        <v>64.88</v>
      </c>
      <c r="I655" s="234"/>
      <c r="J655" s="230"/>
      <c r="K655" s="230"/>
      <c r="L655" s="235"/>
      <c r="M655" s="236"/>
      <c r="N655" s="237"/>
      <c r="O655" s="237"/>
      <c r="P655" s="237"/>
      <c r="Q655" s="237"/>
      <c r="R655" s="237"/>
      <c r="S655" s="237"/>
      <c r="T655" s="238"/>
      <c r="U655" s="14"/>
      <c r="V655" s="14"/>
      <c r="W655" s="14"/>
      <c r="X655" s="14"/>
      <c r="Y655" s="14"/>
      <c r="Z655" s="14"/>
      <c r="AA655" s="14"/>
      <c r="AB655" s="14"/>
      <c r="AC655" s="14"/>
      <c r="AD655" s="14"/>
      <c r="AE655" s="14"/>
      <c r="AT655" s="239" t="s">
        <v>162</v>
      </c>
      <c r="AU655" s="239" t="s">
        <v>84</v>
      </c>
      <c r="AV655" s="14" t="s">
        <v>84</v>
      </c>
      <c r="AW655" s="14" t="s">
        <v>35</v>
      </c>
      <c r="AX655" s="14" t="s">
        <v>74</v>
      </c>
      <c r="AY655" s="239" t="s">
        <v>148</v>
      </c>
    </row>
    <row r="656" spans="1:51" s="13" customFormat="1" ht="12">
      <c r="A656" s="13"/>
      <c r="B656" s="218"/>
      <c r="C656" s="219"/>
      <c r="D656" s="220" t="s">
        <v>162</v>
      </c>
      <c r="E656" s="221" t="s">
        <v>28</v>
      </c>
      <c r="F656" s="222" t="s">
        <v>234</v>
      </c>
      <c r="G656" s="219"/>
      <c r="H656" s="221" t="s">
        <v>28</v>
      </c>
      <c r="I656" s="223"/>
      <c r="J656" s="219"/>
      <c r="K656" s="219"/>
      <c r="L656" s="224"/>
      <c r="M656" s="225"/>
      <c r="N656" s="226"/>
      <c r="O656" s="226"/>
      <c r="P656" s="226"/>
      <c r="Q656" s="226"/>
      <c r="R656" s="226"/>
      <c r="S656" s="226"/>
      <c r="T656" s="227"/>
      <c r="U656" s="13"/>
      <c r="V656" s="13"/>
      <c r="W656" s="13"/>
      <c r="X656" s="13"/>
      <c r="Y656" s="13"/>
      <c r="Z656" s="13"/>
      <c r="AA656" s="13"/>
      <c r="AB656" s="13"/>
      <c r="AC656" s="13"/>
      <c r="AD656" s="13"/>
      <c r="AE656" s="13"/>
      <c r="AT656" s="228" t="s">
        <v>162</v>
      </c>
      <c r="AU656" s="228" t="s">
        <v>84</v>
      </c>
      <c r="AV656" s="13" t="s">
        <v>82</v>
      </c>
      <c r="AW656" s="13" t="s">
        <v>35</v>
      </c>
      <c r="AX656" s="13" t="s">
        <v>74</v>
      </c>
      <c r="AY656" s="228" t="s">
        <v>148</v>
      </c>
    </row>
    <row r="657" spans="1:51" s="14" customFormat="1" ht="12">
      <c r="A657" s="14"/>
      <c r="B657" s="229"/>
      <c r="C657" s="230"/>
      <c r="D657" s="220" t="s">
        <v>162</v>
      </c>
      <c r="E657" s="231" t="s">
        <v>28</v>
      </c>
      <c r="F657" s="232" t="s">
        <v>265</v>
      </c>
      <c r="G657" s="230"/>
      <c r="H657" s="233">
        <v>19.27</v>
      </c>
      <c r="I657" s="234"/>
      <c r="J657" s="230"/>
      <c r="K657" s="230"/>
      <c r="L657" s="235"/>
      <c r="M657" s="236"/>
      <c r="N657" s="237"/>
      <c r="O657" s="237"/>
      <c r="P657" s="237"/>
      <c r="Q657" s="237"/>
      <c r="R657" s="237"/>
      <c r="S657" s="237"/>
      <c r="T657" s="238"/>
      <c r="U657" s="14"/>
      <c r="V657" s="14"/>
      <c r="W657" s="14"/>
      <c r="X657" s="14"/>
      <c r="Y657" s="14"/>
      <c r="Z657" s="14"/>
      <c r="AA657" s="14"/>
      <c r="AB657" s="14"/>
      <c r="AC657" s="14"/>
      <c r="AD657" s="14"/>
      <c r="AE657" s="14"/>
      <c r="AT657" s="239" t="s">
        <v>162</v>
      </c>
      <c r="AU657" s="239" t="s">
        <v>84</v>
      </c>
      <c r="AV657" s="14" t="s">
        <v>84</v>
      </c>
      <c r="AW657" s="14" t="s">
        <v>35</v>
      </c>
      <c r="AX657" s="14" t="s">
        <v>74</v>
      </c>
      <c r="AY657" s="239" t="s">
        <v>148</v>
      </c>
    </row>
    <row r="658" spans="1:51" s="13" customFormat="1" ht="12">
      <c r="A658" s="13"/>
      <c r="B658" s="218"/>
      <c r="C658" s="219"/>
      <c r="D658" s="220" t="s">
        <v>162</v>
      </c>
      <c r="E658" s="221" t="s">
        <v>28</v>
      </c>
      <c r="F658" s="222" t="s">
        <v>236</v>
      </c>
      <c r="G658" s="219"/>
      <c r="H658" s="221" t="s">
        <v>28</v>
      </c>
      <c r="I658" s="223"/>
      <c r="J658" s="219"/>
      <c r="K658" s="219"/>
      <c r="L658" s="224"/>
      <c r="M658" s="225"/>
      <c r="N658" s="226"/>
      <c r="O658" s="226"/>
      <c r="P658" s="226"/>
      <c r="Q658" s="226"/>
      <c r="R658" s="226"/>
      <c r="S658" s="226"/>
      <c r="T658" s="227"/>
      <c r="U658" s="13"/>
      <c r="V658" s="13"/>
      <c r="W658" s="13"/>
      <c r="X658" s="13"/>
      <c r="Y658" s="13"/>
      <c r="Z658" s="13"/>
      <c r="AA658" s="13"/>
      <c r="AB658" s="13"/>
      <c r="AC658" s="13"/>
      <c r="AD658" s="13"/>
      <c r="AE658" s="13"/>
      <c r="AT658" s="228" t="s">
        <v>162</v>
      </c>
      <c r="AU658" s="228" t="s">
        <v>84</v>
      </c>
      <c r="AV658" s="13" t="s">
        <v>82</v>
      </c>
      <c r="AW658" s="13" t="s">
        <v>35</v>
      </c>
      <c r="AX658" s="13" t="s">
        <v>74</v>
      </c>
      <c r="AY658" s="228" t="s">
        <v>148</v>
      </c>
    </row>
    <row r="659" spans="1:51" s="14" customFormat="1" ht="12">
      <c r="A659" s="14"/>
      <c r="B659" s="229"/>
      <c r="C659" s="230"/>
      <c r="D659" s="220" t="s">
        <v>162</v>
      </c>
      <c r="E659" s="231" t="s">
        <v>28</v>
      </c>
      <c r="F659" s="232" t="s">
        <v>264</v>
      </c>
      <c r="G659" s="230"/>
      <c r="H659" s="233">
        <v>64.88</v>
      </c>
      <c r="I659" s="234"/>
      <c r="J659" s="230"/>
      <c r="K659" s="230"/>
      <c r="L659" s="235"/>
      <c r="M659" s="236"/>
      <c r="N659" s="237"/>
      <c r="O659" s="237"/>
      <c r="P659" s="237"/>
      <c r="Q659" s="237"/>
      <c r="R659" s="237"/>
      <c r="S659" s="237"/>
      <c r="T659" s="238"/>
      <c r="U659" s="14"/>
      <c r="V659" s="14"/>
      <c r="W659" s="14"/>
      <c r="X659" s="14"/>
      <c r="Y659" s="14"/>
      <c r="Z659" s="14"/>
      <c r="AA659" s="14"/>
      <c r="AB659" s="14"/>
      <c r="AC659" s="14"/>
      <c r="AD659" s="14"/>
      <c r="AE659" s="14"/>
      <c r="AT659" s="239" t="s">
        <v>162</v>
      </c>
      <c r="AU659" s="239" t="s">
        <v>84</v>
      </c>
      <c r="AV659" s="14" t="s">
        <v>84</v>
      </c>
      <c r="AW659" s="14" t="s">
        <v>35</v>
      </c>
      <c r="AX659" s="14" t="s">
        <v>74</v>
      </c>
      <c r="AY659" s="239" t="s">
        <v>148</v>
      </c>
    </row>
    <row r="660" spans="1:51" s="13" customFormat="1" ht="12">
      <c r="A660" s="13"/>
      <c r="B660" s="218"/>
      <c r="C660" s="219"/>
      <c r="D660" s="220" t="s">
        <v>162</v>
      </c>
      <c r="E660" s="221" t="s">
        <v>28</v>
      </c>
      <c r="F660" s="222" t="s">
        <v>170</v>
      </c>
      <c r="G660" s="219"/>
      <c r="H660" s="221" t="s">
        <v>28</v>
      </c>
      <c r="I660" s="223"/>
      <c r="J660" s="219"/>
      <c r="K660" s="219"/>
      <c r="L660" s="224"/>
      <c r="M660" s="225"/>
      <c r="N660" s="226"/>
      <c r="O660" s="226"/>
      <c r="P660" s="226"/>
      <c r="Q660" s="226"/>
      <c r="R660" s="226"/>
      <c r="S660" s="226"/>
      <c r="T660" s="227"/>
      <c r="U660" s="13"/>
      <c r="V660" s="13"/>
      <c r="W660" s="13"/>
      <c r="X660" s="13"/>
      <c r="Y660" s="13"/>
      <c r="Z660" s="13"/>
      <c r="AA660" s="13"/>
      <c r="AB660" s="13"/>
      <c r="AC660" s="13"/>
      <c r="AD660" s="13"/>
      <c r="AE660" s="13"/>
      <c r="AT660" s="228" t="s">
        <v>162</v>
      </c>
      <c r="AU660" s="228" t="s">
        <v>84</v>
      </c>
      <c r="AV660" s="13" t="s">
        <v>82</v>
      </c>
      <c r="AW660" s="13" t="s">
        <v>35</v>
      </c>
      <c r="AX660" s="13" t="s">
        <v>74</v>
      </c>
      <c r="AY660" s="228" t="s">
        <v>148</v>
      </c>
    </row>
    <row r="661" spans="1:51" s="14" customFormat="1" ht="12">
      <c r="A661" s="14"/>
      <c r="B661" s="229"/>
      <c r="C661" s="230"/>
      <c r="D661" s="220" t="s">
        <v>162</v>
      </c>
      <c r="E661" s="231" t="s">
        <v>28</v>
      </c>
      <c r="F661" s="232" t="s">
        <v>266</v>
      </c>
      <c r="G661" s="230"/>
      <c r="H661" s="233">
        <v>90.12</v>
      </c>
      <c r="I661" s="234"/>
      <c r="J661" s="230"/>
      <c r="K661" s="230"/>
      <c r="L661" s="235"/>
      <c r="M661" s="236"/>
      <c r="N661" s="237"/>
      <c r="O661" s="237"/>
      <c r="P661" s="237"/>
      <c r="Q661" s="237"/>
      <c r="R661" s="237"/>
      <c r="S661" s="237"/>
      <c r="T661" s="238"/>
      <c r="U661" s="14"/>
      <c r="V661" s="14"/>
      <c r="W661" s="14"/>
      <c r="X661" s="14"/>
      <c r="Y661" s="14"/>
      <c r="Z661" s="14"/>
      <c r="AA661" s="14"/>
      <c r="AB661" s="14"/>
      <c r="AC661" s="14"/>
      <c r="AD661" s="14"/>
      <c r="AE661" s="14"/>
      <c r="AT661" s="239" t="s">
        <v>162</v>
      </c>
      <c r="AU661" s="239" t="s">
        <v>84</v>
      </c>
      <c r="AV661" s="14" t="s">
        <v>84</v>
      </c>
      <c r="AW661" s="14" t="s">
        <v>35</v>
      </c>
      <c r="AX661" s="14" t="s">
        <v>74</v>
      </c>
      <c r="AY661" s="239" t="s">
        <v>148</v>
      </c>
    </row>
    <row r="662" spans="1:51" s="13" customFormat="1" ht="12">
      <c r="A662" s="13"/>
      <c r="B662" s="218"/>
      <c r="C662" s="219"/>
      <c r="D662" s="220" t="s">
        <v>162</v>
      </c>
      <c r="E662" s="221" t="s">
        <v>28</v>
      </c>
      <c r="F662" s="222" t="s">
        <v>186</v>
      </c>
      <c r="G662" s="219"/>
      <c r="H662" s="221" t="s">
        <v>28</v>
      </c>
      <c r="I662" s="223"/>
      <c r="J662" s="219"/>
      <c r="K662" s="219"/>
      <c r="L662" s="224"/>
      <c r="M662" s="225"/>
      <c r="N662" s="226"/>
      <c r="O662" s="226"/>
      <c r="P662" s="226"/>
      <c r="Q662" s="226"/>
      <c r="R662" s="226"/>
      <c r="S662" s="226"/>
      <c r="T662" s="227"/>
      <c r="U662" s="13"/>
      <c r="V662" s="13"/>
      <c r="W662" s="13"/>
      <c r="X662" s="13"/>
      <c r="Y662" s="13"/>
      <c r="Z662" s="13"/>
      <c r="AA662" s="13"/>
      <c r="AB662" s="13"/>
      <c r="AC662" s="13"/>
      <c r="AD662" s="13"/>
      <c r="AE662" s="13"/>
      <c r="AT662" s="228" t="s">
        <v>162</v>
      </c>
      <c r="AU662" s="228" t="s">
        <v>84</v>
      </c>
      <c r="AV662" s="13" t="s">
        <v>82</v>
      </c>
      <c r="AW662" s="13" t="s">
        <v>35</v>
      </c>
      <c r="AX662" s="13" t="s">
        <v>74</v>
      </c>
      <c r="AY662" s="228" t="s">
        <v>148</v>
      </c>
    </row>
    <row r="663" spans="1:51" s="14" customFormat="1" ht="12">
      <c r="A663" s="14"/>
      <c r="B663" s="229"/>
      <c r="C663" s="230"/>
      <c r="D663" s="220" t="s">
        <v>162</v>
      </c>
      <c r="E663" s="231" t="s">
        <v>28</v>
      </c>
      <c r="F663" s="232" t="s">
        <v>267</v>
      </c>
      <c r="G663" s="230"/>
      <c r="H663" s="233">
        <v>22.84</v>
      </c>
      <c r="I663" s="234"/>
      <c r="J663" s="230"/>
      <c r="K663" s="230"/>
      <c r="L663" s="235"/>
      <c r="M663" s="236"/>
      <c r="N663" s="237"/>
      <c r="O663" s="237"/>
      <c r="P663" s="237"/>
      <c r="Q663" s="237"/>
      <c r="R663" s="237"/>
      <c r="S663" s="237"/>
      <c r="T663" s="238"/>
      <c r="U663" s="14"/>
      <c r="V663" s="14"/>
      <c r="W663" s="14"/>
      <c r="X663" s="14"/>
      <c r="Y663" s="14"/>
      <c r="Z663" s="14"/>
      <c r="AA663" s="14"/>
      <c r="AB663" s="14"/>
      <c r="AC663" s="14"/>
      <c r="AD663" s="14"/>
      <c r="AE663" s="14"/>
      <c r="AT663" s="239" t="s">
        <v>162</v>
      </c>
      <c r="AU663" s="239" t="s">
        <v>84</v>
      </c>
      <c r="AV663" s="14" t="s">
        <v>84</v>
      </c>
      <c r="AW663" s="14" t="s">
        <v>35</v>
      </c>
      <c r="AX663" s="14" t="s">
        <v>74</v>
      </c>
      <c r="AY663" s="239" t="s">
        <v>148</v>
      </c>
    </row>
    <row r="664" spans="1:51" s="15" customFormat="1" ht="12">
      <c r="A664" s="15"/>
      <c r="B664" s="240"/>
      <c r="C664" s="241"/>
      <c r="D664" s="220" t="s">
        <v>162</v>
      </c>
      <c r="E664" s="242" t="s">
        <v>28</v>
      </c>
      <c r="F664" s="243" t="s">
        <v>188</v>
      </c>
      <c r="G664" s="241"/>
      <c r="H664" s="244">
        <v>332.10999999999996</v>
      </c>
      <c r="I664" s="245"/>
      <c r="J664" s="241"/>
      <c r="K664" s="241"/>
      <c r="L664" s="246"/>
      <c r="M664" s="247"/>
      <c r="N664" s="248"/>
      <c r="O664" s="248"/>
      <c r="P664" s="248"/>
      <c r="Q664" s="248"/>
      <c r="R664" s="248"/>
      <c r="S664" s="248"/>
      <c r="T664" s="249"/>
      <c r="U664" s="15"/>
      <c r="V664" s="15"/>
      <c r="W664" s="15"/>
      <c r="X664" s="15"/>
      <c r="Y664" s="15"/>
      <c r="Z664" s="15"/>
      <c r="AA664" s="15"/>
      <c r="AB664" s="15"/>
      <c r="AC664" s="15"/>
      <c r="AD664" s="15"/>
      <c r="AE664" s="15"/>
      <c r="AT664" s="250" t="s">
        <v>162</v>
      </c>
      <c r="AU664" s="250" t="s">
        <v>84</v>
      </c>
      <c r="AV664" s="15" t="s">
        <v>155</v>
      </c>
      <c r="AW664" s="15" t="s">
        <v>35</v>
      </c>
      <c r="AX664" s="15" t="s">
        <v>82</v>
      </c>
      <c r="AY664" s="250" t="s">
        <v>148</v>
      </c>
    </row>
    <row r="665" spans="1:63" s="12" customFormat="1" ht="22.8" customHeight="1">
      <c r="A665" s="12"/>
      <c r="B665" s="189"/>
      <c r="C665" s="190"/>
      <c r="D665" s="191" t="s">
        <v>73</v>
      </c>
      <c r="E665" s="203" t="s">
        <v>830</v>
      </c>
      <c r="F665" s="203" t="s">
        <v>831</v>
      </c>
      <c r="G665" s="190"/>
      <c r="H665" s="190"/>
      <c r="I665" s="193"/>
      <c r="J665" s="204">
        <f>BK665</f>
        <v>0</v>
      </c>
      <c r="K665" s="190"/>
      <c r="L665" s="195"/>
      <c r="M665" s="196"/>
      <c r="N665" s="197"/>
      <c r="O665" s="197"/>
      <c r="P665" s="198">
        <f>SUM(P666:P725)</f>
        <v>0</v>
      </c>
      <c r="Q665" s="197"/>
      <c r="R665" s="198">
        <f>SUM(R666:R725)</f>
        <v>3.4998663800000003</v>
      </c>
      <c r="S665" s="197"/>
      <c r="T665" s="199">
        <f>SUM(T666:T725)</f>
        <v>0.22320093000000002</v>
      </c>
      <c r="U665" s="12"/>
      <c r="V665" s="12"/>
      <c r="W665" s="12"/>
      <c r="X665" s="12"/>
      <c r="Y665" s="12"/>
      <c r="Z665" s="12"/>
      <c r="AA665" s="12"/>
      <c r="AB665" s="12"/>
      <c r="AC665" s="12"/>
      <c r="AD665" s="12"/>
      <c r="AE665" s="12"/>
      <c r="AR665" s="200" t="s">
        <v>84</v>
      </c>
      <c r="AT665" s="201" t="s">
        <v>73</v>
      </c>
      <c r="AU665" s="201" t="s">
        <v>82</v>
      </c>
      <c r="AY665" s="200" t="s">
        <v>148</v>
      </c>
      <c r="BK665" s="202">
        <f>SUM(BK666:BK725)</f>
        <v>0</v>
      </c>
    </row>
    <row r="666" spans="1:65" s="2" customFormat="1" ht="16.5" customHeight="1">
      <c r="A666" s="39"/>
      <c r="B666" s="40"/>
      <c r="C666" s="205" t="s">
        <v>832</v>
      </c>
      <c r="D666" s="205" t="s">
        <v>151</v>
      </c>
      <c r="E666" s="206" t="s">
        <v>833</v>
      </c>
      <c r="F666" s="207" t="s">
        <v>834</v>
      </c>
      <c r="G666" s="208" t="s">
        <v>159</v>
      </c>
      <c r="H666" s="209">
        <v>720.003</v>
      </c>
      <c r="I666" s="210"/>
      <c r="J666" s="211">
        <f>ROUND(I666*H666,2)</f>
        <v>0</v>
      </c>
      <c r="K666" s="207" t="s">
        <v>160</v>
      </c>
      <c r="L666" s="45"/>
      <c r="M666" s="212" t="s">
        <v>28</v>
      </c>
      <c r="N666" s="213" t="s">
        <v>45</v>
      </c>
      <c r="O666" s="85"/>
      <c r="P666" s="214">
        <f>O666*H666</f>
        <v>0</v>
      </c>
      <c r="Q666" s="214">
        <v>0.001</v>
      </c>
      <c r="R666" s="214">
        <f>Q666*H666</f>
        <v>0.7200030000000001</v>
      </c>
      <c r="S666" s="214">
        <v>0.00031</v>
      </c>
      <c r="T666" s="215">
        <f>S666*H666</f>
        <v>0.22320093000000002</v>
      </c>
      <c r="U666" s="39"/>
      <c r="V666" s="39"/>
      <c r="W666" s="39"/>
      <c r="X666" s="39"/>
      <c r="Y666" s="39"/>
      <c r="Z666" s="39"/>
      <c r="AA666" s="39"/>
      <c r="AB666" s="39"/>
      <c r="AC666" s="39"/>
      <c r="AD666" s="39"/>
      <c r="AE666" s="39"/>
      <c r="AR666" s="216" t="s">
        <v>257</v>
      </c>
      <c r="AT666" s="216" t="s">
        <v>151</v>
      </c>
      <c r="AU666" s="216" t="s">
        <v>84</v>
      </c>
      <c r="AY666" s="18" t="s">
        <v>148</v>
      </c>
      <c r="BE666" s="217">
        <f>IF(N666="základní",J666,0)</f>
        <v>0</v>
      </c>
      <c r="BF666" s="217">
        <f>IF(N666="snížená",J666,0)</f>
        <v>0</v>
      </c>
      <c r="BG666" s="217">
        <f>IF(N666="zákl. přenesená",J666,0)</f>
        <v>0</v>
      </c>
      <c r="BH666" s="217">
        <f>IF(N666="sníž. přenesená",J666,0)</f>
        <v>0</v>
      </c>
      <c r="BI666" s="217">
        <f>IF(N666="nulová",J666,0)</f>
        <v>0</v>
      </c>
      <c r="BJ666" s="18" t="s">
        <v>82</v>
      </c>
      <c r="BK666" s="217">
        <f>ROUND(I666*H666,2)</f>
        <v>0</v>
      </c>
      <c r="BL666" s="18" t="s">
        <v>257</v>
      </c>
      <c r="BM666" s="216" t="s">
        <v>835</v>
      </c>
    </row>
    <row r="667" spans="1:51" s="13" customFormat="1" ht="12">
      <c r="A667" s="13"/>
      <c r="B667" s="218"/>
      <c r="C667" s="219"/>
      <c r="D667" s="220" t="s">
        <v>162</v>
      </c>
      <c r="E667" s="221" t="s">
        <v>28</v>
      </c>
      <c r="F667" s="222" t="s">
        <v>176</v>
      </c>
      <c r="G667" s="219"/>
      <c r="H667" s="221" t="s">
        <v>28</v>
      </c>
      <c r="I667" s="223"/>
      <c r="J667" s="219"/>
      <c r="K667" s="219"/>
      <c r="L667" s="224"/>
      <c r="M667" s="225"/>
      <c r="N667" s="226"/>
      <c r="O667" s="226"/>
      <c r="P667" s="226"/>
      <c r="Q667" s="226"/>
      <c r="R667" s="226"/>
      <c r="S667" s="226"/>
      <c r="T667" s="227"/>
      <c r="U667" s="13"/>
      <c r="V667" s="13"/>
      <c r="W667" s="13"/>
      <c r="X667" s="13"/>
      <c r="Y667" s="13"/>
      <c r="Z667" s="13"/>
      <c r="AA667" s="13"/>
      <c r="AB667" s="13"/>
      <c r="AC667" s="13"/>
      <c r="AD667" s="13"/>
      <c r="AE667" s="13"/>
      <c r="AT667" s="228" t="s">
        <v>162</v>
      </c>
      <c r="AU667" s="228" t="s">
        <v>84</v>
      </c>
      <c r="AV667" s="13" t="s">
        <v>82</v>
      </c>
      <c r="AW667" s="13" t="s">
        <v>35</v>
      </c>
      <c r="AX667" s="13" t="s">
        <v>74</v>
      </c>
      <c r="AY667" s="228" t="s">
        <v>148</v>
      </c>
    </row>
    <row r="668" spans="1:51" s="13" customFormat="1" ht="12">
      <c r="A668" s="13"/>
      <c r="B668" s="218"/>
      <c r="C668" s="219"/>
      <c r="D668" s="220" t="s">
        <v>162</v>
      </c>
      <c r="E668" s="221" t="s">
        <v>28</v>
      </c>
      <c r="F668" s="222" t="s">
        <v>836</v>
      </c>
      <c r="G668" s="219"/>
      <c r="H668" s="221" t="s">
        <v>28</v>
      </c>
      <c r="I668" s="223"/>
      <c r="J668" s="219"/>
      <c r="K668" s="219"/>
      <c r="L668" s="224"/>
      <c r="M668" s="225"/>
      <c r="N668" s="226"/>
      <c r="O668" s="226"/>
      <c r="P668" s="226"/>
      <c r="Q668" s="226"/>
      <c r="R668" s="226"/>
      <c r="S668" s="226"/>
      <c r="T668" s="227"/>
      <c r="U668" s="13"/>
      <c r="V668" s="13"/>
      <c r="W668" s="13"/>
      <c r="X668" s="13"/>
      <c r="Y668" s="13"/>
      <c r="Z668" s="13"/>
      <c r="AA668" s="13"/>
      <c r="AB668" s="13"/>
      <c r="AC668" s="13"/>
      <c r="AD668" s="13"/>
      <c r="AE668" s="13"/>
      <c r="AT668" s="228" t="s">
        <v>162</v>
      </c>
      <c r="AU668" s="228" t="s">
        <v>84</v>
      </c>
      <c r="AV668" s="13" t="s">
        <v>82</v>
      </c>
      <c r="AW668" s="13" t="s">
        <v>35</v>
      </c>
      <c r="AX668" s="13" t="s">
        <v>74</v>
      </c>
      <c r="AY668" s="228" t="s">
        <v>148</v>
      </c>
    </row>
    <row r="669" spans="1:51" s="14" customFormat="1" ht="12">
      <c r="A669" s="14"/>
      <c r="B669" s="229"/>
      <c r="C669" s="230"/>
      <c r="D669" s="220" t="s">
        <v>162</v>
      </c>
      <c r="E669" s="231" t="s">
        <v>28</v>
      </c>
      <c r="F669" s="232" t="s">
        <v>837</v>
      </c>
      <c r="G669" s="230"/>
      <c r="H669" s="233">
        <v>27</v>
      </c>
      <c r="I669" s="234"/>
      <c r="J669" s="230"/>
      <c r="K669" s="230"/>
      <c r="L669" s="235"/>
      <c r="M669" s="236"/>
      <c r="N669" s="237"/>
      <c r="O669" s="237"/>
      <c r="P669" s="237"/>
      <c r="Q669" s="237"/>
      <c r="R669" s="237"/>
      <c r="S669" s="237"/>
      <c r="T669" s="238"/>
      <c r="U669" s="14"/>
      <c r="V669" s="14"/>
      <c r="W669" s="14"/>
      <c r="X669" s="14"/>
      <c r="Y669" s="14"/>
      <c r="Z669" s="14"/>
      <c r="AA669" s="14"/>
      <c r="AB669" s="14"/>
      <c r="AC669" s="14"/>
      <c r="AD669" s="14"/>
      <c r="AE669" s="14"/>
      <c r="AT669" s="239" t="s">
        <v>162</v>
      </c>
      <c r="AU669" s="239" t="s">
        <v>84</v>
      </c>
      <c r="AV669" s="14" t="s">
        <v>84</v>
      </c>
      <c r="AW669" s="14" t="s">
        <v>35</v>
      </c>
      <c r="AX669" s="14" t="s">
        <v>74</v>
      </c>
      <c r="AY669" s="239" t="s">
        <v>148</v>
      </c>
    </row>
    <row r="670" spans="1:51" s="13" customFormat="1" ht="12">
      <c r="A670" s="13"/>
      <c r="B670" s="218"/>
      <c r="C670" s="219"/>
      <c r="D670" s="220" t="s">
        <v>162</v>
      </c>
      <c r="E670" s="221" t="s">
        <v>28</v>
      </c>
      <c r="F670" s="222" t="s">
        <v>838</v>
      </c>
      <c r="G670" s="219"/>
      <c r="H670" s="221" t="s">
        <v>28</v>
      </c>
      <c r="I670" s="223"/>
      <c r="J670" s="219"/>
      <c r="K670" s="219"/>
      <c r="L670" s="224"/>
      <c r="M670" s="225"/>
      <c r="N670" s="226"/>
      <c r="O670" s="226"/>
      <c r="P670" s="226"/>
      <c r="Q670" s="226"/>
      <c r="R670" s="226"/>
      <c r="S670" s="226"/>
      <c r="T670" s="227"/>
      <c r="U670" s="13"/>
      <c r="V670" s="13"/>
      <c r="W670" s="13"/>
      <c r="X670" s="13"/>
      <c r="Y670" s="13"/>
      <c r="Z670" s="13"/>
      <c r="AA670" s="13"/>
      <c r="AB670" s="13"/>
      <c r="AC670" s="13"/>
      <c r="AD670" s="13"/>
      <c r="AE670" s="13"/>
      <c r="AT670" s="228" t="s">
        <v>162</v>
      </c>
      <c r="AU670" s="228" t="s">
        <v>84</v>
      </c>
      <c r="AV670" s="13" t="s">
        <v>82</v>
      </c>
      <c r="AW670" s="13" t="s">
        <v>35</v>
      </c>
      <c r="AX670" s="13" t="s">
        <v>74</v>
      </c>
      <c r="AY670" s="228" t="s">
        <v>148</v>
      </c>
    </row>
    <row r="671" spans="1:51" s="14" customFormat="1" ht="12">
      <c r="A671" s="14"/>
      <c r="B671" s="229"/>
      <c r="C671" s="230"/>
      <c r="D671" s="220" t="s">
        <v>162</v>
      </c>
      <c r="E671" s="231" t="s">
        <v>28</v>
      </c>
      <c r="F671" s="232" t="s">
        <v>839</v>
      </c>
      <c r="G671" s="230"/>
      <c r="H671" s="233">
        <v>441.3</v>
      </c>
      <c r="I671" s="234"/>
      <c r="J671" s="230"/>
      <c r="K671" s="230"/>
      <c r="L671" s="235"/>
      <c r="M671" s="236"/>
      <c r="N671" s="237"/>
      <c r="O671" s="237"/>
      <c r="P671" s="237"/>
      <c r="Q671" s="237"/>
      <c r="R671" s="237"/>
      <c r="S671" s="237"/>
      <c r="T671" s="238"/>
      <c r="U671" s="14"/>
      <c r="V671" s="14"/>
      <c r="W671" s="14"/>
      <c r="X671" s="14"/>
      <c r="Y671" s="14"/>
      <c r="Z671" s="14"/>
      <c r="AA671" s="14"/>
      <c r="AB671" s="14"/>
      <c r="AC671" s="14"/>
      <c r="AD671" s="14"/>
      <c r="AE671" s="14"/>
      <c r="AT671" s="239" t="s">
        <v>162</v>
      </c>
      <c r="AU671" s="239" t="s">
        <v>84</v>
      </c>
      <c r="AV671" s="14" t="s">
        <v>84</v>
      </c>
      <c r="AW671" s="14" t="s">
        <v>35</v>
      </c>
      <c r="AX671" s="14" t="s">
        <v>74</v>
      </c>
      <c r="AY671" s="239" t="s">
        <v>148</v>
      </c>
    </row>
    <row r="672" spans="1:51" s="14" customFormat="1" ht="12">
      <c r="A672" s="14"/>
      <c r="B672" s="229"/>
      <c r="C672" s="230"/>
      <c r="D672" s="220" t="s">
        <v>162</v>
      </c>
      <c r="E672" s="231" t="s">
        <v>28</v>
      </c>
      <c r="F672" s="232" t="s">
        <v>840</v>
      </c>
      <c r="G672" s="230"/>
      <c r="H672" s="233">
        <v>-157</v>
      </c>
      <c r="I672" s="234"/>
      <c r="J672" s="230"/>
      <c r="K672" s="230"/>
      <c r="L672" s="235"/>
      <c r="M672" s="236"/>
      <c r="N672" s="237"/>
      <c r="O672" s="237"/>
      <c r="P672" s="237"/>
      <c r="Q672" s="237"/>
      <c r="R672" s="237"/>
      <c r="S672" s="237"/>
      <c r="T672" s="238"/>
      <c r="U672" s="14"/>
      <c r="V672" s="14"/>
      <c r="W672" s="14"/>
      <c r="X672" s="14"/>
      <c r="Y672" s="14"/>
      <c r="Z672" s="14"/>
      <c r="AA672" s="14"/>
      <c r="AB672" s="14"/>
      <c r="AC672" s="14"/>
      <c r="AD672" s="14"/>
      <c r="AE672" s="14"/>
      <c r="AT672" s="239" t="s">
        <v>162</v>
      </c>
      <c r="AU672" s="239" t="s">
        <v>84</v>
      </c>
      <c r="AV672" s="14" t="s">
        <v>84</v>
      </c>
      <c r="AW672" s="14" t="s">
        <v>35</v>
      </c>
      <c r="AX672" s="14" t="s">
        <v>74</v>
      </c>
      <c r="AY672" s="239" t="s">
        <v>148</v>
      </c>
    </row>
    <row r="673" spans="1:51" s="13" customFormat="1" ht="12">
      <c r="A673" s="13"/>
      <c r="B673" s="218"/>
      <c r="C673" s="219"/>
      <c r="D673" s="220" t="s">
        <v>162</v>
      </c>
      <c r="E673" s="221" t="s">
        <v>28</v>
      </c>
      <c r="F673" s="222" t="s">
        <v>232</v>
      </c>
      <c r="G673" s="219"/>
      <c r="H673" s="221" t="s">
        <v>28</v>
      </c>
      <c r="I673" s="223"/>
      <c r="J673" s="219"/>
      <c r="K673" s="219"/>
      <c r="L673" s="224"/>
      <c r="M673" s="225"/>
      <c r="N673" s="226"/>
      <c r="O673" s="226"/>
      <c r="P673" s="226"/>
      <c r="Q673" s="226"/>
      <c r="R673" s="226"/>
      <c r="S673" s="226"/>
      <c r="T673" s="227"/>
      <c r="U673" s="13"/>
      <c r="V673" s="13"/>
      <c r="W673" s="13"/>
      <c r="X673" s="13"/>
      <c r="Y673" s="13"/>
      <c r="Z673" s="13"/>
      <c r="AA673" s="13"/>
      <c r="AB673" s="13"/>
      <c r="AC673" s="13"/>
      <c r="AD673" s="13"/>
      <c r="AE673" s="13"/>
      <c r="AT673" s="228" t="s">
        <v>162</v>
      </c>
      <c r="AU673" s="228" t="s">
        <v>84</v>
      </c>
      <c r="AV673" s="13" t="s">
        <v>82</v>
      </c>
      <c r="AW673" s="13" t="s">
        <v>35</v>
      </c>
      <c r="AX673" s="13" t="s">
        <v>74</v>
      </c>
      <c r="AY673" s="228" t="s">
        <v>148</v>
      </c>
    </row>
    <row r="674" spans="1:51" s="13" customFormat="1" ht="12">
      <c r="A674" s="13"/>
      <c r="B674" s="218"/>
      <c r="C674" s="219"/>
      <c r="D674" s="220" t="s">
        <v>162</v>
      </c>
      <c r="E674" s="221" t="s">
        <v>28</v>
      </c>
      <c r="F674" s="222" t="s">
        <v>838</v>
      </c>
      <c r="G674" s="219"/>
      <c r="H674" s="221" t="s">
        <v>28</v>
      </c>
      <c r="I674" s="223"/>
      <c r="J674" s="219"/>
      <c r="K674" s="219"/>
      <c r="L674" s="224"/>
      <c r="M674" s="225"/>
      <c r="N674" s="226"/>
      <c r="O674" s="226"/>
      <c r="P674" s="226"/>
      <c r="Q674" s="226"/>
      <c r="R674" s="226"/>
      <c r="S674" s="226"/>
      <c r="T674" s="227"/>
      <c r="U674" s="13"/>
      <c r="V674" s="13"/>
      <c r="W674" s="13"/>
      <c r="X674" s="13"/>
      <c r="Y674" s="13"/>
      <c r="Z674" s="13"/>
      <c r="AA674" s="13"/>
      <c r="AB674" s="13"/>
      <c r="AC674" s="13"/>
      <c r="AD674" s="13"/>
      <c r="AE674" s="13"/>
      <c r="AT674" s="228" t="s">
        <v>162</v>
      </c>
      <c r="AU674" s="228" t="s">
        <v>84</v>
      </c>
      <c r="AV674" s="13" t="s">
        <v>82</v>
      </c>
      <c r="AW674" s="13" t="s">
        <v>35</v>
      </c>
      <c r="AX674" s="13" t="s">
        <v>74</v>
      </c>
      <c r="AY674" s="228" t="s">
        <v>148</v>
      </c>
    </row>
    <row r="675" spans="1:51" s="14" customFormat="1" ht="12">
      <c r="A675" s="14"/>
      <c r="B675" s="229"/>
      <c r="C675" s="230"/>
      <c r="D675" s="220" t="s">
        <v>162</v>
      </c>
      <c r="E675" s="231" t="s">
        <v>28</v>
      </c>
      <c r="F675" s="232" t="s">
        <v>841</v>
      </c>
      <c r="G675" s="230"/>
      <c r="H675" s="233">
        <v>67.44</v>
      </c>
      <c r="I675" s="234"/>
      <c r="J675" s="230"/>
      <c r="K675" s="230"/>
      <c r="L675" s="235"/>
      <c r="M675" s="236"/>
      <c r="N675" s="237"/>
      <c r="O675" s="237"/>
      <c r="P675" s="237"/>
      <c r="Q675" s="237"/>
      <c r="R675" s="237"/>
      <c r="S675" s="237"/>
      <c r="T675" s="238"/>
      <c r="U675" s="14"/>
      <c r="V675" s="14"/>
      <c r="W675" s="14"/>
      <c r="X675" s="14"/>
      <c r="Y675" s="14"/>
      <c r="Z675" s="14"/>
      <c r="AA675" s="14"/>
      <c r="AB675" s="14"/>
      <c r="AC675" s="14"/>
      <c r="AD675" s="14"/>
      <c r="AE675" s="14"/>
      <c r="AT675" s="239" t="s">
        <v>162</v>
      </c>
      <c r="AU675" s="239" t="s">
        <v>84</v>
      </c>
      <c r="AV675" s="14" t="s">
        <v>84</v>
      </c>
      <c r="AW675" s="14" t="s">
        <v>35</v>
      </c>
      <c r="AX675" s="14" t="s">
        <v>74</v>
      </c>
      <c r="AY675" s="239" t="s">
        <v>148</v>
      </c>
    </row>
    <row r="676" spans="1:51" s="13" customFormat="1" ht="12">
      <c r="A676" s="13"/>
      <c r="B676" s="218"/>
      <c r="C676" s="219"/>
      <c r="D676" s="220" t="s">
        <v>162</v>
      </c>
      <c r="E676" s="221" t="s">
        <v>28</v>
      </c>
      <c r="F676" s="222" t="s">
        <v>234</v>
      </c>
      <c r="G676" s="219"/>
      <c r="H676" s="221" t="s">
        <v>28</v>
      </c>
      <c r="I676" s="223"/>
      <c r="J676" s="219"/>
      <c r="K676" s="219"/>
      <c r="L676" s="224"/>
      <c r="M676" s="225"/>
      <c r="N676" s="226"/>
      <c r="O676" s="226"/>
      <c r="P676" s="226"/>
      <c r="Q676" s="226"/>
      <c r="R676" s="226"/>
      <c r="S676" s="226"/>
      <c r="T676" s="227"/>
      <c r="U676" s="13"/>
      <c r="V676" s="13"/>
      <c r="W676" s="13"/>
      <c r="X676" s="13"/>
      <c r="Y676" s="13"/>
      <c r="Z676" s="13"/>
      <c r="AA676" s="13"/>
      <c r="AB676" s="13"/>
      <c r="AC676" s="13"/>
      <c r="AD676" s="13"/>
      <c r="AE676" s="13"/>
      <c r="AT676" s="228" t="s">
        <v>162</v>
      </c>
      <c r="AU676" s="228" t="s">
        <v>84</v>
      </c>
      <c r="AV676" s="13" t="s">
        <v>82</v>
      </c>
      <c r="AW676" s="13" t="s">
        <v>35</v>
      </c>
      <c r="AX676" s="13" t="s">
        <v>74</v>
      </c>
      <c r="AY676" s="228" t="s">
        <v>148</v>
      </c>
    </row>
    <row r="677" spans="1:51" s="13" customFormat="1" ht="12">
      <c r="A677" s="13"/>
      <c r="B677" s="218"/>
      <c r="C677" s="219"/>
      <c r="D677" s="220" t="s">
        <v>162</v>
      </c>
      <c r="E677" s="221" t="s">
        <v>28</v>
      </c>
      <c r="F677" s="222" t="s">
        <v>842</v>
      </c>
      <c r="G677" s="219"/>
      <c r="H677" s="221" t="s">
        <v>28</v>
      </c>
      <c r="I677" s="223"/>
      <c r="J677" s="219"/>
      <c r="K677" s="219"/>
      <c r="L677" s="224"/>
      <c r="M677" s="225"/>
      <c r="N677" s="226"/>
      <c r="O677" s="226"/>
      <c r="P677" s="226"/>
      <c r="Q677" s="226"/>
      <c r="R677" s="226"/>
      <c r="S677" s="226"/>
      <c r="T677" s="227"/>
      <c r="U677" s="13"/>
      <c r="V677" s="13"/>
      <c r="W677" s="13"/>
      <c r="X677" s="13"/>
      <c r="Y677" s="13"/>
      <c r="Z677" s="13"/>
      <c r="AA677" s="13"/>
      <c r="AB677" s="13"/>
      <c r="AC677" s="13"/>
      <c r="AD677" s="13"/>
      <c r="AE677" s="13"/>
      <c r="AT677" s="228" t="s">
        <v>162</v>
      </c>
      <c r="AU677" s="228" t="s">
        <v>84</v>
      </c>
      <c r="AV677" s="13" t="s">
        <v>82</v>
      </c>
      <c r="AW677" s="13" t="s">
        <v>35</v>
      </c>
      <c r="AX677" s="13" t="s">
        <v>74</v>
      </c>
      <c r="AY677" s="228" t="s">
        <v>148</v>
      </c>
    </row>
    <row r="678" spans="1:51" s="14" customFormat="1" ht="12">
      <c r="A678" s="14"/>
      <c r="B678" s="229"/>
      <c r="C678" s="230"/>
      <c r="D678" s="220" t="s">
        <v>162</v>
      </c>
      <c r="E678" s="231" t="s">
        <v>28</v>
      </c>
      <c r="F678" s="232" t="s">
        <v>843</v>
      </c>
      <c r="G678" s="230"/>
      <c r="H678" s="233">
        <v>60.51</v>
      </c>
      <c r="I678" s="234"/>
      <c r="J678" s="230"/>
      <c r="K678" s="230"/>
      <c r="L678" s="235"/>
      <c r="M678" s="236"/>
      <c r="N678" s="237"/>
      <c r="O678" s="237"/>
      <c r="P678" s="237"/>
      <c r="Q678" s="237"/>
      <c r="R678" s="237"/>
      <c r="S678" s="237"/>
      <c r="T678" s="238"/>
      <c r="U678" s="14"/>
      <c r="V678" s="14"/>
      <c r="W678" s="14"/>
      <c r="X678" s="14"/>
      <c r="Y678" s="14"/>
      <c r="Z678" s="14"/>
      <c r="AA678" s="14"/>
      <c r="AB678" s="14"/>
      <c r="AC678" s="14"/>
      <c r="AD678" s="14"/>
      <c r="AE678" s="14"/>
      <c r="AT678" s="239" t="s">
        <v>162</v>
      </c>
      <c r="AU678" s="239" t="s">
        <v>84</v>
      </c>
      <c r="AV678" s="14" t="s">
        <v>84</v>
      </c>
      <c r="AW678" s="14" t="s">
        <v>35</v>
      </c>
      <c r="AX678" s="14" t="s">
        <v>74</v>
      </c>
      <c r="AY678" s="239" t="s">
        <v>148</v>
      </c>
    </row>
    <row r="679" spans="1:51" s="13" customFormat="1" ht="12">
      <c r="A679" s="13"/>
      <c r="B679" s="218"/>
      <c r="C679" s="219"/>
      <c r="D679" s="220" t="s">
        <v>162</v>
      </c>
      <c r="E679" s="221" t="s">
        <v>28</v>
      </c>
      <c r="F679" s="222" t="s">
        <v>236</v>
      </c>
      <c r="G679" s="219"/>
      <c r="H679" s="221" t="s">
        <v>28</v>
      </c>
      <c r="I679" s="223"/>
      <c r="J679" s="219"/>
      <c r="K679" s="219"/>
      <c r="L679" s="224"/>
      <c r="M679" s="225"/>
      <c r="N679" s="226"/>
      <c r="O679" s="226"/>
      <c r="P679" s="226"/>
      <c r="Q679" s="226"/>
      <c r="R679" s="226"/>
      <c r="S679" s="226"/>
      <c r="T679" s="227"/>
      <c r="U679" s="13"/>
      <c r="V679" s="13"/>
      <c r="W679" s="13"/>
      <c r="X679" s="13"/>
      <c r="Y679" s="13"/>
      <c r="Z679" s="13"/>
      <c r="AA679" s="13"/>
      <c r="AB679" s="13"/>
      <c r="AC679" s="13"/>
      <c r="AD679" s="13"/>
      <c r="AE679" s="13"/>
      <c r="AT679" s="228" t="s">
        <v>162</v>
      </c>
      <c r="AU679" s="228" t="s">
        <v>84</v>
      </c>
      <c r="AV679" s="13" t="s">
        <v>82</v>
      </c>
      <c r="AW679" s="13" t="s">
        <v>35</v>
      </c>
      <c r="AX679" s="13" t="s">
        <v>74</v>
      </c>
      <c r="AY679" s="228" t="s">
        <v>148</v>
      </c>
    </row>
    <row r="680" spans="1:51" s="13" customFormat="1" ht="12">
      <c r="A680" s="13"/>
      <c r="B680" s="218"/>
      <c r="C680" s="219"/>
      <c r="D680" s="220" t="s">
        <v>162</v>
      </c>
      <c r="E680" s="221" t="s">
        <v>28</v>
      </c>
      <c r="F680" s="222" t="s">
        <v>844</v>
      </c>
      <c r="G680" s="219"/>
      <c r="H680" s="221" t="s">
        <v>28</v>
      </c>
      <c r="I680" s="223"/>
      <c r="J680" s="219"/>
      <c r="K680" s="219"/>
      <c r="L680" s="224"/>
      <c r="M680" s="225"/>
      <c r="N680" s="226"/>
      <c r="O680" s="226"/>
      <c r="P680" s="226"/>
      <c r="Q680" s="226"/>
      <c r="R680" s="226"/>
      <c r="S680" s="226"/>
      <c r="T680" s="227"/>
      <c r="U680" s="13"/>
      <c r="V680" s="13"/>
      <c r="W680" s="13"/>
      <c r="X680" s="13"/>
      <c r="Y680" s="13"/>
      <c r="Z680" s="13"/>
      <c r="AA680" s="13"/>
      <c r="AB680" s="13"/>
      <c r="AC680" s="13"/>
      <c r="AD680" s="13"/>
      <c r="AE680" s="13"/>
      <c r="AT680" s="228" t="s">
        <v>162</v>
      </c>
      <c r="AU680" s="228" t="s">
        <v>84</v>
      </c>
      <c r="AV680" s="13" t="s">
        <v>82</v>
      </c>
      <c r="AW680" s="13" t="s">
        <v>35</v>
      </c>
      <c r="AX680" s="13" t="s">
        <v>74</v>
      </c>
      <c r="AY680" s="228" t="s">
        <v>148</v>
      </c>
    </row>
    <row r="681" spans="1:51" s="14" customFormat="1" ht="12">
      <c r="A681" s="14"/>
      <c r="B681" s="229"/>
      <c r="C681" s="230"/>
      <c r="D681" s="220" t="s">
        <v>162</v>
      </c>
      <c r="E681" s="231" t="s">
        <v>28</v>
      </c>
      <c r="F681" s="232" t="s">
        <v>845</v>
      </c>
      <c r="G681" s="230"/>
      <c r="H681" s="233">
        <v>67.44</v>
      </c>
      <c r="I681" s="234"/>
      <c r="J681" s="230"/>
      <c r="K681" s="230"/>
      <c r="L681" s="235"/>
      <c r="M681" s="236"/>
      <c r="N681" s="237"/>
      <c r="O681" s="237"/>
      <c r="P681" s="237"/>
      <c r="Q681" s="237"/>
      <c r="R681" s="237"/>
      <c r="S681" s="237"/>
      <c r="T681" s="238"/>
      <c r="U681" s="14"/>
      <c r="V681" s="14"/>
      <c r="W681" s="14"/>
      <c r="X681" s="14"/>
      <c r="Y681" s="14"/>
      <c r="Z681" s="14"/>
      <c r="AA681" s="14"/>
      <c r="AB681" s="14"/>
      <c r="AC681" s="14"/>
      <c r="AD681" s="14"/>
      <c r="AE681" s="14"/>
      <c r="AT681" s="239" t="s">
        <v>162</v>
      </c>
      <c r="AU681" s="239" t="s">
        <v>84</v>
      </c>
      <c r="AV681" s="14" t="s">
        <v>84</v>
      </c>
      <c r="AW681" s="14" t="s">
        <v>35</v>
      </c>
      <c r="AX681" s="14" t="s">
        <v>74</v>
      </c>
      <c r="AY681" s="239" t="s">
        <v>148</v>
      </c>
    </row>
    <row r="682" spans="1:51" s="13" customFormat="1" ht="12">
      <c r="A682" s="13"/>
      <c r="B682" s="218"/>
      <c r="C682" s="219"/>
      <c r="D682" s="220" t="s">
        <v>162</v>
      </c>
      <c r="E682" s="221" t="s">
        <v>28</v>
      </c>
      <c r="F682" s="222" t="s">
        <v>170</v>
      </c>
      <c r="G682" s="219"/>
      <c r="H682" s="221" t="s">
        <v>28</v>
      </c>
      <c r="I682" s="223"/>
      <c r="J682" s="219"/>
      <c r="K682" s="219"/>
      <c r="L682" s="224"/>
      <c r="M682" s="225"/>
      <c r="N682" s="226"/>
      <c r="O682" s="226"/>
      <c r="P682" s="226"/>
      <c r="Q682" s="226"/>
      <c r="R682" s="226"/>
      <c r="S682" s="226"/>
      <c r="T682" s="227"/>
      <c r="U682" s="13"/>
      <c r="V682" s="13"/>
      <c r="W682" s="13"/>
      <c r="X682" s="13"/>
      <c r="Y682" s="13"/>
      <c r="Z682" s="13"/>
      <c r="AA682" s="13"/>
      <c r="AB682" s="13"/>
      <c r="AC682" s="13"/>
      <c r="AD682" s="13"/>
      <c r="AE682" s="13"/>
      <c r="AT682" s="228" t="s">
        <v>162</v>
      </c>
      <c r="AU682" s="228" t="s">
        <v>84</v>
      </c>
      <c r="AV682" s="13" t="s">
        <v>82</v>
      </c>
      <c r="AW682" s="13" t="s">
        <v>35</v>
      </c>
      <c r="AX682" s="13" t="s">
        <v>74</v>
      </c>
      <c r="AY682" s="228" t="s">
        <v>148</v>
      </c>
    </row>
    <row r="683" spans="1:51" s="14" customFormat="1" ht="12">
      <c r="A683" s="14"/>
      <c r="B683" s="229"/>
      <c r="C683" s="230"/>
      <c r="D683" s="220" t="s">
        <v>162</v>
      </c>
      <c r="E683" s="231" t="s">
        <v>28</v>
      </c>
      <c r="F683" s="232" t="s">
        <v>846</v>
      </c>
      <c r="G683" s="230"/>
      <c r="H683" s="233">
        <v>82.96</v>
      </c>
      <c r="I683" s="234"/>
      <c r="J683" s="230"/>
      <c r="K683" s="230"/>
      <c r="L683" s="235"/>
      <c r="M683" s="236"/>
      <c r="N683" s="237"/>
      <c r="O683" s="237"/>
      <c r="P683" s="237"/>
      <c r="Q683" s="237"/>
      <c r="R683" s="237"/>
      <c r="S683" s="237"/>
      <c r="T683" s="238"/>
      <c r="U683" s="14"/>
      <c r="V683" s="14"/>
      <c r="W683" s="14"/>
      <c r="X683" s="14"/>
      <c r="Y683" s="14"/>
      <c r="Z683" s="14"/>
      <c r="AA683" s="14"/>
      <c r="AB683" s="14"/>
      <c r="AC683" s="14"/>
      <c r="AD683" s="14"/>
      <c r="AE683" s="14"/>
      <c r="AT683" s="239" t="s">
        <v>162</v>
      </c>
      <c r="AU683" s="239" t="s">
        <v>84</v>
      </c>
      <c r="AV683" s="14" t="s">
        <v>84</v>
      </c>
      <c r="AW683" s="14" t="s">
        <v>35</v>
      </c>
      <c r="AX683" s="14" t="s">
        <v>74</v>
      </c>
      <c r="AY683" s="239" t="s">
        <v>148</v>
      </c>
    </row>
    <row r="684" spans="1:51" s="13" customFormat="1" ht="12">
      <c r="A684" s="13"/>
      <c r="B684" s="218"/>
      <c r="C684" s="219"/>
      <c r="D684" s="220" t="s">
        <v>162</v>
      </c>
      <c r="E684" s="221" t="s">
        <v>28</v>
      </c>
      <c r="F684" s="222" t="s">
        <v>186</v>
      </c>
      <c r="G684" s="219"/>
      <c r="H684" s="221" t="s">
        <v>28</v>
      </c>
      <c r="I684" s="223"/>
      <c r="J684" s="219"/>
      <c r="K684" s="219"/>
      <c r="L684" s="224"/>
      <c r="M684" s="225"/>
      <c r="N684" s="226"/>
      <c r="O684" s="226"/>
      <c r="P684" s="226"/>
      <c r="Q684" s="226"/>
      <c r="R684" s="226"/>
      <c r="S684" s="226"/>
      <c r="T684" s="227"/>
      <c r="U684" s="13"/>
      <c r="V684" s="13"/>
      <c r="W684" s="13"/>
      <c r="X684" s="13"/>
      <c r="Y684" s="13"/>
      <c r="Z684" s="13"/>
      <c r="AA684" s="13"/>
      <c r="AB684" s="13"/>
      <c r="AC684" s="13"/>
      <c r="AD684" s="13"/>
      <c r="AE684" s="13"/>
      <c r="AT684" s="228" t="s">
        <v>162</v>
      </c>
      <c r="AU684" s="228" t="s">
        <v>84</v>
      </c>
      <c r="AV684" s="13" t="s">
        <v>82</v>
      </c>
      <c r="AW684" s="13" t="s">
        <v>35</v>
      </c>
      <c r="AX684" s="13" t="s">
        <v>74</v>
      </c>
      <c r="AY684" s="228" t="s">
        <v>148</v>
      </c>
    </row>
    <row r="685" spans="1:51" s="14" customFormat="1" ht="12">
      <c r="A685" s="14"/>
      <c r="B685" s="229"/>
      <c r="C685" s="230"/>
      <c r="D685" s="220" t="s">
        <v>162</v>
      </c>
      <c r="E685" s="231" t="s">
        <v>28</v>
      </c>
      <c r="F685" s="232" t="s">
        <v>847</v>
      </c>
      <c r="G685" s="230"/>
      <c r="H685" s="233">
        <v>63.843</v>
      </c>
      <c r="I685" s="234"/>
      <c r="J685" s="230"/>
      <c r="K685" s="230"/>
      <c r="L685" s="235"/>
      <c r="M685" s="236"/>
      <c r="N685" s="237"/>
      <c r="O685" s="237"/>
      <c r="P685" s="237"/>
      <c r="Q685" s="237"/>
      <c r="R685" s="237"/>
      <c r="S685" s="237"/>
      <c r="T685" s="238"/>
      <c r="U685" s="14"/>
      <c r="V685" s="14"/>
      <c r="W685" s="14"/>
      <c r="X685" s="14"/>
      <c r="Y685" s="14"/>
      <c r="Z685" s="14"/>
      <c r="AA685" s="14"/>
      <c r="AB685" s="14"/>
      <c r="AC685" s="14"/>
      <c r="AD685" s="14"/>
      <c r="AE685" s="14"/>
      <c r="AT685" s="239" t="s">
        <v>162</v>
      </c>
      <c r="AU685" s="239" t="s">
        <v>84</v>
      </c>
      <c r="AV685" s="14" t="s">
        <v>84</v>
      </c>
      <c r="AW685" s="14" t="s">
        <v>35</v>
      </c>
      <c r="AX685" s="14" t="s">
        <v>74</v>
      </c>
      <c r="AY685" s="239" t="s">
        <v>148</v>
      </c>
    </row>
    <row r="686" spans="1:51" s="14" customFormat="1" ht="12">
      <c r="A686" s="14"/>
      <c r="B686" s="229"/>
      <c r="C686" s="230"/>
      <c r="D686" s="220" t="s">
        <v>162</v>
      </c>
      <c r="E686" s="231" t="s">
        <v>28</v>
      </c>
      <c r="F686" s="232" t="s">
        <v>848</v>
      </c>
      <c r="G686" s="230"/>
      <c r="H686" s="233">
        <v>66.51</v>
      </c>
      <c r="I686" s="234"/>
      <c r="J686" s="230"/>
      <c r="K686" s="230"/>
      <c r="L686" s="235"/>
      <c r="M686" s="236"/>
      <c r="N686" s="237"/>
      <c r="O686" s="237"/>
      <c r="P686" s="237"/>
      <c r="Q686" s="237"/>
      <c r="R686" s="237"/>
      <c r="S686" s="237"/>
      <c r="T686" s="238"/>
      <c r="U686" s="14"/>
      <c r="V686" s="14"/>
      <c r="W686" s="14"/>
      <c r="X686" s="14"/>
      <c r="Y686" s="14"/>
      <c r="Z686" s="14"/>
      <c r="AA686" s="14"/>
      <c r="AB686" s="14"/>
      <c r="AC686" s="14"/>
      <c r="AD686" s="14"/>
      <c r="AE686" s="14"/>
      <c r="AT686" s="239" t="s">
        <v>162</v>
      </c>
      <c r="AU686" s="239" t="s">
        <v>84</v>
      </c>
      <c r="AV686" s="14" t="s">
        <v>84</v>
      </c>
      <c r="AW686" s="14" t="s">
        <v>35</v>
      </c>
      <c r="AX686" s="14" t="s">
        <v>74</v>
      </c>
      <c r="AY686" s="239" t="s">
        <v>148</v>
      </c>
    </row>
    <row r="687" spans="1:51" s="15" customFormat="1" ht="12">
      <c r="A687" s="15"/>
      <c r="B687" s="240"/>
      <c r="C687" s="241"/>
      <c r="D687" s="220" t="s">
        <v>162</v>
      </c>
      <c r="E687" s="242" t="s">
        <v>28</v>
      </c>
      <c r="F687" s="243" t="s">
        <v>188</v>
      </c>
      <c r="G687" s="241"/>
      <c r="H687" s="244">
        <v>720.0029999999999</v>
      </c>
      <c r="I687" s="245"/>
      <c r="J687" s="241"/>
      <c r="K687" s="241"/>
      <c r="L687" s="246"/>
      <c r="M687" s="247"/>
      <c r="N687" s="248"/>
      <c r="O687" s="248"/>
      <c r="P687" s="248"/>
      <c r="Q687" s="248"/>
      <c r="R687" s="248"/>
      <c r="S687" s="248"/>
      <c r="T687" s="249"/>
      <c r="U687" s="15"/>
      <c r="V687" s="15"/>
      <c r="W687" s="15"/>
      <c r="X687" s="15"/>
      <c r="Y687" s="15"/>
      <c r="Z687" s="15"/>
      <c r="AA687" s="15"/>
      <c r="AB687" s="15"/>
      <c r="AC687" s="15"/>
      <c r="AD687" s="15"/>
      <c r="AE687" s="15"/>
      <c r="AT687" s="250" t="s">
        <v>162</v>
      </c>
      <c r="AU687" s="250" t="s">
        <v>84</v>
      </c>
      <c r="AV687" s="15" t="s">
        <v>155</v>
      </c>
      <c r="AW687" s="15" t="s">
        <v>35</v>
      </c>
      <c r="AX687" s="15" t="s">
        <v>82</v>
      </c>
      <c r="AY687" s="250" t="s">
        <v>148</v>
      </c>
    </row>
    <row r="688" spans="1:65" s="2" customFormat="1" ht="12">
      <c r="A688" s="39"/>
      <c r="B688" s="40"/>
      <c r="C688" s="205" t="s">
        <v>849</v>
      </c>
      <c r="D688" s="205" t="s">
        <v>151</v>
      </c>
      <c r="E688" s="206" t="s">
        <v>850</v>
      </c>
      <c r="F688" s="207" t="s">
        <v>851</v>
      </c>
      <c r="G688" s="208" t="s">
        <v>159</v>
      </c>
      <c r="H688" s="209">
        <v>45.09</v>
      </c>
      <c r="I688" s="210"/>
      <c r="J688" s="211">
        <f>ROUND(I688*H688,2)</f>
        <v>0</v>
      </c>
      <c r="K688" s="207" t="s">
        <v>28</v>
      </c>
      <c r="L688" s="45"/>
      <c r="M688" s="212" t="s">
        <v>28</v>
      </c>
      <c r="N688" s="213" t="s">
        <v>45</v>
      </c>
      <c r="O688" s="85"/>
      <c r="P688" s="214">
        <f>O688*H688</f>
        <v>0</v>
      </c>
      <c r="Q688" s="214">
        <v>0</v>
      </c>
      <c r="R688" s="214">
        <f>Q688*H688</f>
        <v>0</v>
      </c>
      <c r="S688" s="214">
        <v>0</v>
      </c>
      <c r="T688" s="215">
        <f>S688*H688</f>
        <v>0</v>
      </c>
      <c r="U688" s="39"/>
      <c r="V688" s="39"/>
      <c r="W688" s="39"/>
      <c r="X688" s="39"/>
      <c r="Y688" s="39"/>
      <c r="Z688" s="39"/>
      <c r="AA688" s="39"/>
      <c r="AB688" s="39"/>
      <c r="AC688" s="39"/>
      <c r="AD688" s="39"/>
      <c r="AE688" s="39"/>
      <c r="AR688" s="216" t="s">
        <v>257</v>
      </c>
      <c r="AT688" s="216" t="s">
        <v>151</v>
      </c>
      <c r="AU688" s="216" t="s">
        <v>84</v>
      </c>
      <c r="AY688" s="18" t="s">
        <v>148</v>
      </c>
      <c r="BE688" s="217">
        <f>IF(N688="základní",J688,0)</f>
        <v>0</v>
      </c>
      <c r="BF688" s="217">
        <f>IF(N688="snížená",J688,0)</f>
        <v>0</v>
      </c>
      <c r="BG688" s="217">
        <f>IF(N688="zákl. přenesená",J688,0)</f>
        <v>0</v>
      </c>
      <c r="BH688" s="217">
        <f>IF(N688="sníž. přenesená",J688,0)</f>
        <v>0</v>
      </c>
      <c r="BI688" s="217">
        <f>IF(N688="nulová",J688,0)</f>
        <v>0</v>
      </c>
      <c r="BJ688" s="18" t="s">
        <v>82</v>
      </c>
      <c r="BK688" s="217">
        <f>ROUND(I688*H688,2)</f>
        <v>0</v>
      </c>
      <c r="BL688" s="18" t="s">
        <v>257</v>
      </c>
      <c r="BM688" s="216" t="s">
        <v>852</v>
      </c>
    </row>
    <row r="689" spans="1:51" s="13" customFormat="1" ht="12">
      <c r="A689" s="13"/>
      <c r="B689" s="218"/>
      <c r="C689" s="219"/>
      <c r="D689" s="220" t="s">
        <v>162</v>
      </c>
      <c r="E689" s="221" t="s">
        <v>28</v>
      </c>
      <c r="F689" s="222" t="s">
        <v>176</v>
      </c>
      <c r="G689" s="219"/>
      <c r="H689" s="221" t="s">
        <v>28</v>
      </c>
      <c r="I689" s="223"/>
      <c r="J689" s="219"/>
      <c r="K689" s="219"/>
      <c r="L689" s="224"/>
      <c r="M689" s="225"/>
      <c r="N689" s="226"/>
      <c r="O689" s="226"/>
      <c r="P689" s="226"/>
      <c r="Q689" s="226"/>
      <c r="R689" s="226"/>
      <c r="S689" s="226"/>
      <c r="T689" s="227"/>
      <c r="U689" s="13"/>
      <c r="V689" s="13"/>
      <c r="W689" s="13"/>
      <c r="X689" s="13"/>
      <c r="Y689" s="13"/>
      <c r="Z689" s="13"/>
      <c r="AA689" s="13"/>
      <c r="AB689" s="13"/>
      <c r="AC689" s="13"/>
      <c r="AD689" s="13"/>
      <c r="AE689" s="13"/>
      <c r="AT689" s="228" t="s">
        <v>162</v>
      </c>
      <c r="AU689" s="228" t="s">
        <v>84</v>
      </c>
      <c r="AV689" s="13" t="s">
        <v>82</v>
      </c>
      <c r="AW689" s="13" t="s">
        <v>35</v>
      </c>
      <c r="AX689" s="13" t="s">
        <v>74</v>
      </c>
      <c r="AY689" s="228" t="s">
        <v>148</v>
      </c>
    </row>
    <row r="690" spans="1:51" s="14" customFormat="1" ht="12">
      <c r="A690" s="14"/>
      <c r="B690" s="229"/>
      <c r="C690" s="230"/>
      <c r="D690" s="220" t="s">
        <v>162</v>
      </c>
      <c r="E690" s="231" t="s">
        <v>28</v>
      </c>
      <c r="F690" s="232" t="s">
        <v>853</v>
      </c>
      <c r="G690" s="230"/>
      <c r="H690" s="233">
        <v>45.09</v>
      </c>
      <c r="I690" s="234"/>
      <c r="J690" s="230"/>
      <c r="K690" s="230"/>
      <c r="L690" s="235"/>
      <c r="M690" s="236"/>
      <c r="N690" s="237"/>
      <c r="O690" s="237"/>
      <c r="P690" s="237"/>
      <c r="Q690" s="237"/>
      <c r="R690" s="237"/>
      <c r="S690" s="237"/>
      <c r="T690" s="238"/>
      <c r="U690" s="14"/>
      <c r="V690" s="14"/>
      <c r="W690" s="14"/>
      <c r="X690" s="14"/>
      <c r="Y690" s="14"/>
      <c r="Z690" s="14"/>
      <c r="AA690" s="14"/>
      <c r="AB690" s="14"/>
      <c r="AC690" s="14"/>
      <c r="AD690" s="14"/>
      <c r="AE690" s="14"/>
      <c r="AT690" s="239" t="s">
        <v>162</v>
      </c>
      <c r="AU690" s="239" t="s">
        <v>84</v>
      </c>
      <c r="AV690" s="14" t="s">
        <v>84</v>
      </c>
      <c r="AW690" s="14" t="s">
        <v>35</v>
      </c>
      <c r="AX690" s="14" t="s">
        <v>82</v>
      </c>
      <c r="AY690" s="239" t="s">
        <v>148</v>
      </c>
    </row>
    <row r="691" spans="1:65" s="2" customFormat="1" ht="21.75" customHeight="1">
      <c r="A691" s="39"/>
      <c r="B691" s="40"/>
      <c r="C691" s="205" t="s">
        <v>854</v>
      </c>
      <c r="D691" s="205" t="s">
        <v>151</v>
      </c>
      <c r="E691" s="206" t="s">
        <v>855</v>
      </c>
      <c r="F691" s="207" t="s">
        <v>856</v>
      </c>
      <c r="G691" s="208" t="s">
        <v>159</v>
      </c>
      <c r="H691" s="209">
        <v>720</v>
      </c>
      <c r="I691" s="210"/>
      <c r="J691" s="211">
        <f>ROUND(I691*H691,2)</f>
        <v>0</v>
      </c>
      <c r="K691" s="207" t="s">
        <v>160</v>
      </c>
      <c r="L691" s="45"/>
      <c r="M691" s="212" t="s">
        <v>28</v>
      </c>
      <c r="N691" s="213" t="s">
        <v>45</v>
      </c>
      <c r="O691" s="85"/>
      <c r="P691" s="214">
        <f>O691*H691</f>
        <v>0</v>
      </c>
      <c r="Q691" s="214">
        <v>3E-05</v>
      </c>
      <c r="R691" s="214">
        <f>Q691*H691</f>
        <v>0.0216</v>
      </c>
      <c r="S691" s="214">
        <v>0</v>
      </c>
      <c r="T691" s="215">
        <f>S691*H691</f>
        <v>0</v>
      </c>
      <c r="U691" s="39"/>
      <c r="V691" s="39"/>
      <c r="W691" s="39"/>
      <c r="X691" s="39"/>
      <c r="Y691" s="39"/>
      <c r="Z691" s="39"/>
      <c r="AA691" s="39"/>
      <c r="AB691" s="39"/>
      <c r="AC691" s="39"/>
      <c r="AD691" s="39"/>
      <c r="AE691" s="39"/>
      <c r="AR691" s="216" t="s">
        <v>257</v>
      </c>
      <c r="AT691" s="216" t="s">
        <v>151</v>
      </c>
      <c r="AU691" s="216" t="s">
        <v>84</v>
      </c>
      <c r="AY691" s="18" t="s">
        <v>148</v>
      </c>
      <c r="BE691" s="217">
        <f>IF(N691="základní",J691,0)</f>
        <v>0</v>
      </c>
      <c r="BF691" s="217">
        <f>IF(N691="snížená",J691,0)</f>
        <v>0</v>
      </c>
      <c r="BG691" s="217">
        <f>IF(N691="zákl. přenesená",J691,0)</f>
        <v>0</v>
      </c>
      <c r="BH691" s="217">
        <f>IF(N691="sníž. přenesená",J691,0)</f>
        <v>0</v>
      </c>
      <c r="BI691" s="217">
        <f>IF(N691="nulová",J691,0)</f>
        <v>0</v>
      </c>
      <c r="BJ691" s="18" t="s">
        <v>82</v>
      </c>
      <c r="BK691" s="217">
        <f>ROUND(I691*H691,2)</f>
        <v>0</v>
      </c>
      <c r="BL691" s="18" t="s">
        <v>257</v>
      </c>
      <c r="BM691" s="216" t="s">
        <v>857</v>
      </c>
    </row>
    <row r="692" spans="1:65" s="2" customFormat="1" ht="12">
      <c r="A692" s="39"/>
      <c r="B692" s="40"/>
      <c r="C692" s="205" t="s">
        <v>858</v>
      </c>
      <c r="D692" s="205" t="s">
        <v>151</v>
      </c>
      <c r="E692" s="206" t="s">
        <v>859</v>
      </c>
      <c r="F692" s="207" t="s">
        <v>860</v>
      </c>
      <c r="G692" s="208" t="s">
        <v>159</v>
      </c>
      <c r="H692" s="209">
        <v>770.57</v>
      </c>
      <c r="I692" s="210"/>
      <c r="J692" s="211">
        <f>ROUND(I692*H692,2)</f>
        <v>0</v>
      </c>
      <c r="K692" s="207" t="s">
        <v>160</v>
      </c>
      <c r="L692" s="45"/>
      <c r="M692" s="212" t="s">
        <v>28</v>
      </c>
      <c r="N692" s="213" t="s">
        <v>45</v>
      </c>
      <c r="O692" s="85"/>
      <c r="P692" s="214">
        <f>O692*H692</f>
        <v>0</v>
      </c>
      <c r="Q692" s="214">
        <v>0.00318</v>
      </c>
      <c r="R692" s="214">
        <f>Q692*H692</f>
        <v>2.4504126000000004</v>
      </c>
      <c r="S692" s="214">
        <v>0</v>
      </c>
      <c r="T692" s="215">
        <f>S692*H692</f>
        <v>0</v>
      </c>
      <c r="U692" s="39"/>
      <c r="V692" s="39"/>
      <c r="W692" s="39"/>
      <c r="X692" s="39"/>
      <c r="Y692" s="39"/>
      <c r="Z692" s="39"/>
      <c r="AA692" s="39"/>
      <c r="AB692" s="39"/>
      <c r="AC692" s="39"/>
      <c r="AD692" s="39"/>
      <c r="AE692" s="39"/>
      <c r="AR692" s="216" t="s">
        <v>257</v>
      </c>
      <c r="AT692" s="216" t="s">
        <v>151</v>
      </c>
      <c r="AU692" s="216" t="s">
        <v>84</v>
      </c>
      <c r="AY692" s="18" t="s">
        <v>148</v>
      </c>
      <c r="BE692" s="217">
        <f>IF(N692="základní",J692,0)</f>
        <v>0</v>
      </c>
      <c r="BF692" s="217">
        <f>IF(N692="snížená",J692,0)</f>
        <v>0</v>
      </c>
      <c r="BG692" s="217">
        <f>IF(N692="zákl. přenesená",J692,0)</f>
        <v>0</v>
      </c>
      <c r="BH692" s="217">
        <f>IF(N692="sníž. přenesená",J692,0)</f>
        <v>0</v>
      </c>
      <c r="BI692" s="217">
        <f>IF(N692="nulová",J692,0)</f>
        <v>0</v>
      </c>
      <c r="BJ692" s="18" t="s">
        <v>82</v>
      </c>
      <c r="BK692" s="217">
        <f>ROUND(I692*H692,2)</f>
        <v>0</v>
      </c>
      <c r="BL692" s="18" t="s">
        <v>257</v>
      </c>
      <c r="BM692" s="216" t="s">
        <v>861</v>
      </c>
    </row>
    <row r="693" spans="1:51" s="13" customFormat="1" ht="12">
      <c r="A693" s="13"/>
      <c r="B693" s="218"/>
      <c r="C693" s="219"/>
      <c r="D693" s="220" t="s">
        <v>162</v>
      </c>
      <c r="E693" s="221" t="s">
        <v>28</v>
      </c>
      <c r="F693" s="222" t="s">
        <v>862</v>
      </c>
      <c r="G693" s="219"/>
      <c r="H693" s="221" t="s">
        <v>28</v>
      </c>
      <c r="I693" s="223"/>
      <c r="J693" s="219"/>
      <c r="K693" s="219"/>
      <c r="L693" s="224"/>
      <c r="M693" s="225"/>
      <c r="N693" s="226"/>
      <c r="O693" s="226"/>
      <c r="P693" s="226"/>
      <c r="Q693" s="226"/>
      <c r="R693" s="226"/>
      <c r="S693" s="226"/>
      <c r="T693" s="227"/>
      <c r="U693" s="13"/>
      <c r="V693" s="13"/>
      <c r="W693" s="13"/>
      <c r="X693" s="13"/>
      <c r="Y693" s="13"/>
      <c r="Z693" s="13"/>
      <c r="AA693" s="13"/>
      <c r="AB693" s="13"/>
      <c r="AC693" s="13"/>
      <c r="AD693" s="13"/>
      <c r="AE693" s="13"/>
      <c r="AT693" s="228" t="s">
        <v>162</v>
      </c>
      <c r="AU693" s="228" t="s">
        <v>84</v>
      </c>
      <c r="AV693" s="13" t="s">
        <v>82</v>
      </c>
      <c r="AW693" s="13" t="s">
        <v>35</v>
      </c>
      <c r="AX693" s="13" t="s">
        <v>74</v>
      </c>
      <c r="AY693" s="228" t="s">
        <v>148</v>
      </c>
    </row>
    <row r="694" spans="1:51" s="14" customFormat="1" ht="12">
      <c r="A694" s="14"/>
      <c r="B694" s="229"/>
      <c r="C694" s="230"/>
      <c r="D694" s="220" t="s">
        <v>162</v>
      </c>
      <c r="E694" s="231" t="s">
        <v>28</v>
      </c>
      <c r="F694" s="232" t="s">
        <v>863</v>
      </c>
      <c r="G694" s="230"/>
      <c r="H694" s="233">
        <v>50.57</v>
      </c>
      <c r="I694" s="234"/>
      <c r="J694" s="230"/>
      <c r="K694" s="230"/>
      <c r="L694" s="235"/>
      <c r="M694" s="236"/>
      <c r="N694" s="237"/>
      <c r="O694" s="237"/>
      <c r="P694" s="237"/>
      <c r="Q694" s="237"/>
      <c r="R694" s="237"/>
      <c r="S694" s="237"/>
      <c r="T694" s="238"/>
      <c r="U694" s="14"/>
      <c r="V694" s="14"/>
      <c r="W694" s="14"/>
      <c r="X694" s="14"/>
      <c r="Y694" s="14"/>
      <c r="Z694" s="14"/>
      <c r="AA694" s="14"/>
      <c r="AB694" s="14"/>
      <c r="AC694" s="14"/>
      <c r="AD694" s="14"/>
      <c r="AE694" s="14"/>
      <c r="AT694" s="239" t="s">
        <v>162</v>
      </c>
      <c r="AU694" s="239" t="s">
        <v>84</v>
      </c>
      <c r="AV694" s="14" t="s">
        <v>84</v>
      </c>
      <c r="AW694" s="14" t="s">
        <v>35</v>
      </c>
      <c r="AX694" s="14" t="s">
        <v>74</v>
      </c>
      <c r="AY694" s="239" t="s">
        <v>148</v>
      </c>
    </row>
    <row r="695" spans="1:51" s="13" customFormat="1" ht="12">
      <c r="A695" s="13"/>
      <c r="B695" s="218"/>
      <c r="C695" s="219"/>
      <c r="D695" s="220" t="s">
        <v>162</v>
      </c>
      <c r="E695" s="221" t="s">
        <v>28</v>
      </c>
      <c r="F695" s="222" t="s">
        <v>864</v>
      </c>
      <c r="G695" s="219"/>
      <c r="H695" s="221" t="s">
        <v>28</v>
      </c>
      <c r="I695" s="223"/>
      <c r="J695" s="219"/>
      <c r="K695" s="219"/>
      <c r="L695" s="224"/>
      <c r="M695" s="225"/>
      <c r="N695" s="226"/>
      <c r="O695" s="226"/>
      <c r="P695" s="226"/>
      <c r="Q695" s="226"/>
      <c r="R695" s="226"/>
      <c r="S695" s="226"/>
      <c r="T695" s="227"/>
      <c r="U695" s="13"/>
      <c r="V695" s="13"/>
      <c r="W695" s="13"/>
      <c r="X695" s="13"/>
      <c r="Y695" s="13"/>
      <c r="Z695" s="13"/>
      <c r="AA695" s="13"/>
      <c r="AB695" s="13"/>
      <c r="AC695" s="13"/>
      <c r="AD695" s="13"/>
      <c r="AE695" s="13"/>
      <c r="AT695" s="228" t="s">
        <v>162</v>
      </c>
      <c r="AU695" s="228" t="s">
        <v>84</v>
      </c>
      <c r="AV695" s="13" t="s">
        <v>82</v>
      </c>
      <c r="AW695" s="13" t="s">
        <v>35</v>
      </c>
      <c r="AX695" s="13" t="s">
        <v>74</v>
      </c>
      <c r="AY695" s="228" t="s">
        <v>148</v>
      </c>
    </row>
    <row r="696" spans="1:51" s="14" customFormat="1" ht="12">
      <c r="A696" s="14"/>
      <c r="B696" s="229"/>
      <c r="C696" s="230"/>
      <c r="D696" s="220" t="s">
        <v>162</v>
      </c>
      <c r="E696" s="231" t="s">
        <v>28</v>
      </c>
      <c r="F696" s="232" t="s">
        <v>226</v>
      </c>
      <c r="G696" s="230"/>
      <c r="H696" s="233">
        <v>720</v>
      </c>
      <c r="I696" s="234"/>
      <c r="J696" s="230"/>
      <c r="K696" s="230"/>
      <c r="L696" s="235"/>
      <c r="M696" s="236"/>
      <c r="N696" s="237"/>
      <c r="O696" s="237"/>
      <c r="P696" s="237"/>
      <c r="Q696" s="237"/>
      <c r="R696" s="237"/>
      <c r="S696" s="237"/>
      <c r="T696" s="238"/>
      <c r="U696" s="14"/>
      <c r="V696" s="14"/>
      <c r="W696" s="14"/>
      <c r="X696" s="14"/>
      <c r="Y696" s="14"/>
      <c r="Z696" s="14"/>
      <c r="AA696" s="14"/>
      <c r="AB696" s="14"/>
      <c r="AC696" s="14"/>
      <c r="AD696" s="14"/>
      <c r="AE696" s="14"/>
      <c r="AT696" s="239" t="s">
        <v>162</v>
      </c>
      <c r="AU696" s="239" t="s">
        <v>84</v>
      </c>
      <c r="AV696" s="14" t="s">
        <v>84</v>
      </c>
      <c r="AW696" s="14" t="s">
        <v>35</v>
      </c>
      <c r="AX696" s="14" t="s">
        <v>74</v>
      </c>
      <c r="AY696" s="239" t="s">
        <v>148</v>
      </c>
    </row>
    <row r="697" spans="1:51" s="15" customFormat="1" ht="12">
      <c r="A697" s="15"/>
      <c r="B697" s="240"/>
      <c r="C697" s="241"/>
      <c r="D697" s="220" t="s">
        <v>162</v>
      </c>
      <c r="E697" s="242" t="s">
        <v>28</v>
      </c>
      <c r="F697" s="243" t="s">
        <v>188</v>
      </c>
      <c r="G697" s="241"/>
      <c r="H697" s="244">
        <v>770.57</v>
      </c>
      <c r="I697" s="245"/>
      <c r="J697" s="241"/>
      <c r="K697" s="241"/>
      <c r="L697" s="246"/>
      <c r="M697" s="247"/>
      <c r="N697" s="248"/>
      <c r="O697" s="248"/>
      <c r="P697" s="248"/>
      <c r="Q697" s="248"/>
      <c r="R697" s="248"/>
      <c r="S697" s="248"/>
      <c r="T697" s="249"/>
      <c r="U697" s="15"/>
      <c r="V697" s="15"/>
      <c r="W697" s="15"/>
      <c r="X697" s="15"/>
      <c r="Y697" s="15"/>
      <c r="Z697" s="15"/>
      <c r="AA697" s="15"/>
      <c r="AB697" s="15"/>
      <c r="AC697" s="15"/>
      <c r="AD697" s="15"/>
      <c r="AE697" s="15"/>
      <c r="AT697" s="250" t="s">
        <v>162</v>
      </c>
      <c r="AU697" s="250" t="s">
        <v>84</v>
      </c>
      <c r="AV697" s="15" t="s">
        <v>155</v>
      </c>
      <c r="AW697" s="15" t="s">
        <v>35</v>
      </c>
      <c r="AX697" s="15" t="s">
        <v>82</v>
      </c>
      <c r="AY697" s="250" t="s">
        <v>148</v>
      </c>
    </row>
    <row r="698" spans="1:65" s="2" customFormat="1" ht="33" customHeight="1">
      <c r="A698" s="39"/>
      <c r="B698" s="40"/>
      <c r="C698" s="205" t="s">
        <v>865</v>
      </c>
      <c r="D698" s="205" t="s">
        <v>151</v>
      </c>
      <c r="E698" s="206" t="s">
        <v>866</v>
      </c>
      <c r="F698" s="207" t="s">
        <v>867</v>
      </c>
      <c r="G698" s="208" t="s">
        <v>159</v>
      </c>
      <c r="H698" s="209">
        <v>655.003</v>
      </c>
      <c r="I698" s="210"/>
      <c r="J698" s="211">
        <f>ROUND(I698*H698,2)</f>
        <v>0</v>
      </c>
      <c r="K698" s="207" t="s">
        <v>160</v>
      </c>
      <c r="L698" s="45"/>
      <c r="M698" s="212" t="s">
        <v>28</v>
      </c>
      <c r="N698" s="213" t="s">
        <v>45</v>
      </c>
      <c r="O698" s="85"/>
      <c r="P698" s="214">
        <f>O698*H698</f>
        <v>0</v>
      </c>
      <c r="Q698" s="214">
        <v>0.00026</v>
      </c>
      <c r="R698" s="214">
        <f>Q698*H698</f>
        <v>0.17030077999999998</v>
      </c>
      <c r="S698" s="214">
        <v>0</v>
      </c>
      <c r="T698" s="215">
        <f>S698*H698</f>
        <v>0</v>
      </c>
      <c r="U698" s="39"/>
      <c r="V698" s="39"/>
      <c r="W698" s="39"/>
      <c r="X698" s="39"/>
      <c r="Y698" s="39"/>
      <c r="Z698" s="39"/>
      <c r="AA698" s="39"/>
      <c r="AB698" s="39"/>
      <c r="AC698" s="39"/>
      <c r="AD698" s="39"/>
      <c r="AE698" s="39"/>
      <c r="AR698" s="216" t="s">
        <v>257</v>
      </c>
      <c r="AT698" s="216" t="s">
        <v>151</v>
      </c>
      <c r="AU698" s="216" t="s">
        <v>84</v>
      </c>
      <c r="AY698" s="18" t="s">
        <v>148</v>
      </c>
      <c r="BE698" s="217">
        <f>IF(N698="základní",J698,0)</f>
        <v>0</v>
      </c>
      <c r="BF698" s="217">
        <f>IF(N698="snížená",J698,0)</f>
        <v>0</v>
      </c>
      <c r="BG698" s="217">
        <f>IF(N698="zákl. přenesená",J698,0)</f>
        <v>0</v>
      </c>
      <c r="BH698" s="217">
        <f>IF(N698="sníž. přenesená",J698,0)</f>
        <v>0</v>
      </c>
      <c r="BI698" s="217">
        <f>IF(N698="nulová",J698,0)</f>
        <v>0</v>
      </c>
      <c r="BJ698" s="18" t="s">
        <v>82</v>
      </c>
      <c r="BK698" s="217">
        <f>ROUND(I698*H698,2)</f>
        <v>0</v>
      </c>
      <c r="BL698" s="18" t="s">
        <v>257</v>
      </c>
      <c r="BM698" s="216" t="s">
        <v>868</v>
      </c>
    </row>
    <row r="699" spans="1:51" s="13" customFormat="1" ht="12">
      <c r="A699" s="13"/>
      <c r="B699" s="218"/>
      <c r="C699" s="219"/>
      <c r="D699" s="220" t="s">
        <v>162</v>
      </c>
      <c r="E699" s="221" t="s">
        <v>28</v>
      </c>
      <c r="F699" s="222" t="s">
        <v>176</v>
      </c>
      <c r="G699" s="219"/>
      <c r="H699" s="221" t="s">
        <v>28</v>
      </c>
      <c r="I699" s="223"/>
      <c r="J699" s="219"/>
      <c r="K699" s="219"/>
      <c r="L699" s="224"/>
      <c r="M699" s="225"/>
      <c r="N699" s="226"/>
      <c r="O699" s="226"/>
      <c r="P699" s="226"/>
      <c r="Q699" s="226"/>
      <c r="R699" s="226"/>
      <c r="S699" s="226"/>
      <c r="T699" s="227"/>
      <c r="U699" s="13"/>
      <c r="V699" s="13"/>
      <c r="W699" s="13"/>
      <c r="X699" s="13"/>
      <c r="Y699" s="13"/>
      <c r="Z699" s="13"/>
      <c r="AA699" s="13"/>
      <c r="AB699" s="13"/>
      <c r="AC699" s="13"/>
      <c r="AD699" s="13"/>
      <c r="AE699" s="13"/>
      <c r="AT699" s="228" t="s">
        <v>162</v>
      </c>
      <c r="AU699" s="228" t="s">
        <v>84</v>
      </c>
      <c r="AV699" s="13" t="s">
        <v>82</v>
      </c>
      <c r="AW699" s="13" t="s">
        <v>35</v>
      </c>
      <c r="AX699" s="13" t="s">
        <v>74</v>
      </c>
      <c r="AY699" s="228" t="s">
        <v>148</v>
      </c>
    </row>
    <row r="700" spans="1:51" s="13" customFormat="1" ht="12">
      <c r="A700" s="13"/>
      <c r="B700" s="218"/>
      <c r="C700" s="219"/>
      <c r="D700" s="220" t="s">
        <v>162</v>
      </c>
      <c r="E700" s="221" t="s">
        <v>28</v>
      </c>
      <c r="F700" s="222" t="s">
        <v>869</v>
      </c>
      <c r="G700" s="219"/>
      <c r="H700" s="221" t="s">
        <v>28</v>
      </c>
      <c r="I700" s="223"/>
      <c r="J700" s="219"/>
      <c r="K700" s="219"/>
      <c r="L700" s="224"/>
      <c r="M700" s="225"/>
      <c r="N700" s="226"/>
      <c r="O700" s="226"/>
      <c r="P700" s="226"/>
      <c r="Q700" s="226"/>
      <c r="R700" s="226"/>
      <c r="S700" s="226"/>
      <c r="T700" s="227"/>
      <c r="U700" s="13"/>
      <c r="V700" s="13"/>
      <c r="W700" s="13"/>
      <c r="X700" s="13"/>
      <c r="Y700" s="13"/>
      <c r="Z700" s="13"/>
      <c r="AA700" s="13"/>
      <c r="AB700" s="13"/>
      <c r="AC700" s="13"/>
      <c r="AD700" s="13"/>
      <c r="AE700" s="13"/>
      <c r="AT700" s="228" t="s">
        <v>162</v>
      </c>
      <c r="AU700" s="228" t="s">
        <v>84</v>
      </c>
      <c r="AV700" s="13" t="s">
        <v>82</v>
      </c>
      <c r="AW700" s="13" t="s">
        <v>35</v>
      </c>
      <c r="AX700" s="13" t="s">
        <v>74</v>
      </c>
      <c r="AY700" s="228" t="s">
        <v>148</v>
      </c>
    </row>
    <row r="701" spans="1:51" s="14" customFormat="1" ht="12">
      <c r="A701" s="14"/>
      <c r="B701" s="229"/>
      <c r="C701" s="230"/>
      <c r="D701" s="220" t="s">
        <v>162</v>
      </c>
      <c r="E701" s="231" t="s">
        <v>28</v>
      </c>
      <c r="F701" s="232" t="s">
        <v>870</v>
      </c>
      <c r="G701" s="230"/>
      <c r="H701" s="233">
        <v>33.93</v>
      </c>
      <c r="I701" s="234"/>
      <c r="J701" s="230"/>
      <c r="K701" s="230"/>
      <c r="L701" s="235"/>
      <c r="M701" s="236"/>
      <c r="N701" s="237"/>
      <c r="O701" s="237"/>
      <c r="P701" s="237"/>
      <c r="Q701" s="237"/>
      <c r="R701" s="237"/>
      <c r="S701" s="237"/>
      <c r="T701" s="238"/>
      <c r="U701" s="14"/>
      <c r="V701" s="14"/>
      <c r="W701" s="14"/>
      <c r="X701" s="14"/>
      <c r="Y701" s="14"/>
      <c r="Z701" s="14"/>
      <c r="AA701" s="14"/>
      <c r="AB701" s="14"/>
      <c r="AC701" s="14"/>
      <c r="AD701" s="14"/>
      <c r="AE701" s="14"/>
      <c r="AT701" s="239" t="s">
        <v>162</v>
      </c>
      <c r="AU701" s="239" t="s">
        <v>84</v>
      </c>
      <c r="AV701" s="14" t="s">
        <v>84</v>
      </c>
      <c r="AW701" s="14" t="s">
        <v>35</v>
      </c>
      <c r="AX701" s="14" t="s">
        <v>74</v>
      </c>
      <c r="AY701" s="239" t="s">
        <v>148</v>
      </c>
    </row>
    <row r="702" spans="1:51" s="13" customFormat="1" ht="12">
      <c r="A702" s="13"/>
      <c r="B702" s="218"/>
      <c r="C702" s="219"/>
      <c r="D702" s="220" t="s">
        <v>162</v>
      </c>
      <c r="E702" s="221" t="s">
        <v>28</v>
      </c>
      <c r="F702" s="222" t="s">
        <v>871</v>
      </c>
      <c r="G702" s="219"/>
      <c r="H702" s="221" t="s">
        <v>28</v>
      </c>
      <c r="I702" s="223"/>
      <c r="J702" s="219"/>
      <c r="K702" s="219"/>
      <c r="L702" s="224"/>
      <c r="M702" s="225"/>
      <c r="N702" s="226"/>
      <c r="O702" s="226"/>
      <c r="P702" s="226"/>
      <c r="Q702" s="226"/>
      <c r="R702" s="226"/>
      <c r="S702" s="226"/>
      <c r="T702" s="227"/>
      <c r="U702" s="13"/>
      <c r="V702" s="13"/>
      <c r="W702" s="13"/>
      <c r="X702" s="13"/>
      <c r="Y702" s="13"/>
      <c r="Z702" s="13"/>
      <c r="AA702" s="13"/>
      <c r="AB702" s="13"/>
      <c r="AC702" s="13"/>
      <c r="AD702" s="13"/>
      <c r="AE702" s="13"/>
      <c r="AT702" s="228" t="s">
        <v>162</v>
      </c>
      <c r="AU702" s="228" t="s">
        <v>84</v>
      </c>
      <c r="AV702" s="13" t="s">
        <v>82</v>
      </c>
      <c r="AW702" s="13" t="s">
        <v>35</v>
      </c>
      <c r="AX702" s="13" t="s">
        <v>74</v>
      </c>
      <c r="AY702" s="228" t="s">
        <v>148</v>
      </c>
    </row>
    <row r="703" spans="1:51" s="14" customFormat="1" ht="12">
      <c r="A703" s="14"/>
      <c r="B703" s="229"/>
      <c r="C703" s="230"/>
      <c r="D703" s="220" t="s">
        <v>162</v>
      </c>
      <c r="E703" s="231" t="s">
        <v>28</v>
      </c>
      <c r="F703" s="232" t="s">
        <v>872</v>
      </c>
      <c r="G703" s="230"/>
      <c r="H703" s="233">
        <v>387</v>
      </c>
      <c r="I703" s="234"/>
      <c r="J703" s="230"/>
      <c r="K703" s="230"/>
      <c r="L703" s="235"/>
      <c r="M703" s="236"/>
      <c r="N703" s="237"/>
      <c r="O703" s="237"/>
      <c r="P703" s="237"/>
      <c r="Q703" s="237"/>
      <c r="R703" s="237"/>
      <c r="S703" s="237"/>
      <c r="T703" s="238"/>
      <c r="U703" s="14"/>
      <c r="V703" s="14"/>
      <c r="W703" s="14"/>
      <c r="X703" s="14"/>
      <c r="Y703" s="14"/>
      <c r="Z703" s="14"/>
      <c r="AA703" s="14"/>
      <c r="AB703" s="14"/>
      <c r="AC703" s="14"/>
      <c r="AD703" s="14"/>
      <c r="AE703" s="14"/>
      <c r="AT703" s="239" t="s">
        <v>162</v>
      </c>
      <c r="AU703" s="239" t="s">
        <v>84</v>
      </c>
      <c r="AV703" s="14" t="s">
        <v>84</v>
      </c>
      <c r="AW703" s="14" t="s">
        <v>35</v>
      </c>
      <c r="AX703" s="14" t="s">
        <v>74</v>
      </c>
      <c r="AY703" s="239" t="s">
        <v>148</v>
      </c>
    </row>
    <row r="704" spans="1:51" s="14" customFormat="1" ht="12">
      <c r="A704" s="14"/>
      <c r="B704" s="229"/>
      <c r="C704" s="230"/>
      <c r="D704" s="220" t="s">
        <v>162</v>
      </c>
      <c r="E704" s="231" t="s">
        <v>28</v>
      </c>
      <c r="F704" s="232" t="s">
        <v>873</v>
      </c>
      <c r="G704" s="230"/>
      <c r="H704" s="233">
        <v>70.5</v>
      </c>
      <c r="I704" s="234"/>
      <c r="J704" s="230"/>
      <c r="K704" s="230"/>
      <c r="L704" s="235"/>
      <c r="M704" s="236"/>
      <c r="N704" s="237"/>
      <c r="O704" s="237"/>
      <c r="P704" s="237"/>
      <c r="Q704" s="237"/>
      <c r="R704" s="237"/>
      <c r="S704" s="237"/>
      <c r="T704" s="238"/>
      <c r="U704" s="14"/>
      <c r="V704" s="14"/>
      <c r="W704" s="14"/>
      <c r="X704" s="14"/>
      <c r="Y704" s="14"/>
      <c r="Z704" s="14"/>
      <c r="AA704" s="14"/>
      <c r="AB704" s="14"/>
      <c r="AC704" s="14"/>
      <c r="AD704" s="14"/>
      <c r="AE704" s="14"/>
      <c r="AT704" s="239" t="s">
        <v>162</v>
      </c>
      <c r="AU704" s="239" t="s">
        <v>84</v>
      </c>
      <c r="AV704" s="14" t="s">
        <v>84</v>
      </c>
      <c r="AW704" s="14" t="s">
        <v>35</v>
      </c>
      <c r="AX704" s="14" t="s">
        <v>74</v>
      </c>
      <c r="AY704" s="239" t="s">
        <v>148</v>
      </c>
    </row>
    <row r="705" spans="1:51" s="14" customFormat="1" ht="12">
      <c r="A705" s="14"/>
      <c r="B705" s="229"/>
      <c r="C705" s="230"/>
      <c r="D705" s="220" t="s">
        <v>162</v>
      </c>
      <c r="E705" s="231" t="s">
        <v>28</v>
      </c>
      <c r="F705" s="232" t="s">
        <v>874</v>
      </c>
      <c r="G705" s="230"/>
      <c r="H705" s="233">
        <v>-208</v>
      </c>
      <c r="I705" s="234"/>
      <c r="J705" s="230"/>
      <c r="K705" s="230"/>
      <c r="L705" s="235"/>
      <c r="M705" s="236"/>
      <c r="N705" s="237"/>
      <c r="O705" s="237"/>
      <c r="P705" s="237"/>
      <c r="Q705" s="237"/>
      <c r="R705" s="237"/>
      <c r="S705" s="237"/>
      <c r="T705" s="238"/>
      <c r="U705" s="14"/>
      <c r="V705" s="14"/>
      <c r="W705" s="14"/>
      <c r="X705" s="14"/>
      <c r="Y705" s="14"/>
      <c r="Z705" s="14"/>
      <c r="AA705" s="14"/>
      <c r="AB705" s="14"/>
      <c r="AC705" s="14"/>
      <c r="AD705" s="14"/>
      <c r="AE705" s="14"/>
      <c r="AT705" s="239" t="s">
        <v>162</v>
      </c>
      <c r="AU705" s="239" t="s">
        <v>84</v>
      </c>
      <c r="AV705" s="14" t="s">
        <v>84</v>
      </c>
      <c r="AW705" s="14" t="s">
        <v>35</v>
      </c>
      <c r="AX705" s="14" t="s">
        <v>74</v>
      </c>
      <c r="AY705" s="239" t="s">
        <v>148</v>
      </c>
    </row>
    <row r="706" spans="1:51" s="13" customFormat="1" ht="12">
      <c r="A706" s="13"/>
      <c r="B706" s="218"/>
      <c r="C706" s="219"/>
      <c r="D706" s="220" t="s">
        <v>162</v>
      </c>
      <c r="E706" s="221" t="s">
        <v>28</v>
      </c>
      <c r="F706" s="222" t="s">
        <v>232</v>
      </c>
      <c r="G706" s="219"/>
      <c r="H706" s="221" t="s">
        <v>28</v>
      </c>
      <c r="I706" s="223"/>
      <c r="J706" s="219"/>
      <c r="K706" s="219"/>
      <c r="L706" s="224"/>
      <c r="M706" s="225"/>
      <c r="N706" s="226"/>
      <c r="O706" s="226"/>
      <c r="P706" s="226"/>
      <c r="Q706" s="226"/>
      <c r="R706" s="226"/>
      <c r="S706" s="226"/>
      <c r="T706" s="227"/>
      <c r="U706" s="13"/>
      <c r="V706" s="13"/>
      <c r="W706" s="13"/>
      <c r="X706" s="13"/>
      <c r="Y706" s="13"/>
      <c r="Z706" s="13"/>
      <c r="AA706" s="13"/>
      <c r="AB706" s="13"/>
      <c r="AC706" s="13"/>
      <c r="AD706" s="13"/>
      <c r="AE706" s="13"/>
      <c r="AT706" s="228" t="s">
        <v>162</v>
      </c>
      <c r="AU706" s="228" t="s">
        <v>84</v>
      </c>
      <c r="AV706" s="13" t="s">
        <v>82</v>
      </c>
      <c r="AW706" s="13" t="s">
        <v>35</v>
      </c>
      <c r="AX706" s="13" t="s">
        <v>74</v>
      </c>
      <c r="AY706" s="228" t="s">
        <v>148</v>
      </c>
    </row>
    <row r="707" spans="1:51" s="13" customFormat="1" ht="12">
      <c r="A707" s="13"/>
      <c r="B707" s="218"/>
      <c r="C707" s="219"/>
      <c r="D707" s="220" t="s">
        <v>162</v>
      </c>
      <c r="E707" s="221" t="s">
        <v>28</v>
      </c>
      <c r="F707" s="222" t="s">
        <v>871</v>
      </c>
      <c r="G707" s="219"/>
      <c r="H707" s="221" t="s">
        <v>28</v>
      </c>
      <c r="I707" s="223"/>
      <c r="J707" s="219"/>
      <c r="K707" s="219"/>
      <c r="L707" s="224"/>
      <c r="M707" s="225"/>
      <c r="N707" s="226"/>
      <c r="O707" s="226"/>
      <c r="P707" s="226"/>
      <c r="Q707" s="226"/>
      <c r="R707" s="226"/>
      <c r="S707" s="226"/>
      <c r="T707" s="227"/>
      <c r="U707" s="13"/>
      <c r="V707" s="13"/>
      <c r="W707" s="13"/>
      <c r="X707" s="13"/>
      <c r="Y707" s="13"/>
      <c r="Z707" s="13"/>
      <c r="AA707" s="13"/>
      <c r="AB707" s="13"/>
      <c r="AC707" s="13"/>
      <c r="AD707" s="13"/>
      <c r="AE707" s="13"/>
      <c r="AT707" s="228" t="s">
        <v>162</v>
      </c>
      <c r="AU707" s="228" t="s">
        <v>84</v>
      </c>
      <c r="AV707" s="13" t="s">
        <v>82</v>
      </c>
      <c r="AW707" s="13" t="s">
        <v>35</v>
      </c>
      <c r="AX707" s="13" t="s">
        <v>74</v>
      </c>
      <c r="AY707" s="228" t="s">
        <v>148</v>
      </c>
    </row>
    <row r="708" spans="1:51" s="14" customFormat="1" ht="12">
      <c r="A708" s="14"/>
      <c r="B708" s="229"/>
      <c r="C708" s="230"/>
      <c r="D708" s="220" t="s">
        <v>162</v>
      </c>
      <c r="E708" s="231" t="s">
        <v>28</v>
      </c>
      <c r="F708" s="232" t="s">
        <v>875</v>
      </c>
      <c r="G708" s="230"/>
      <c r="H708" s="233">
        <v>42.94</v>
      </c>
      <c r="I708" s="234"/>
      <c r="J708" s="230"/>
      <c r="K708" s="230"/>
      <c r="L708" s="235"/>
      <c r="M708" s="236"/>
      <c r="N708" s="237"/>
      <c r="O708" s="237"/>
      <c r="P708" s="237"/>
      <c r="Q708" s="237"/>
      <c r="R708" s="237"/>
      <c r="S708" s="237"/>
      <c r="T708" s="238"/>
      <c r="U708" s="14"/>
      <c r="V708" s="14"/>
      <c r="W708" s="14"/>
      <c r="X708" s="14"/>
      <c r="Y708" s="14"/>
      <c r="Z708" s="14"/>
      <c r="AA708" s="14"/>
      <c r="AB708" s="14"/>
      <c r="AC708" s="14"/>
      <c r="AD708" s="14"/>
      <c r="AE708" s="14"/>
      <c r="AT708" s="239" t="s">
        <v>162</v>
      </c>
      <c r="AU708" s="239" t="s">
        <v>84</v>
      </c>
      <c r="AV708" s="14" t="s">
        <v>84</v>
      </c>
      <c r="AW708" s="14" t="s">
        <v>35</v>
      </c>
      <c r="AX708" s="14" t="s">
        <v>74</v>
      </c>
      <c r="AY708" s="239" t="s">
        <v>148</v>
      </c>
    </row>
    <row r="709" spans="1:51" s="13" customFormat="1" ht="12">
      <c r="A709" s="13"/>
      <c r="B709" s="218"/>
      <c r="C709" s="219"/>
      <c r="D709" s="220" t="s">
        <v>162</v>
      </c>
      <c r="E709" s="221" t="s">
        <v>28</v>
      </c>
      <c r="F709" s="222" t="s">
        <v>234</v>
      </c>
      <c r="G709" s="219"/>
      <c r="H709" s="221" t="s">
        <v>28</v>
      </c>
      <c r="I709" s="223"/>
      <c r="J709" s="219"/>
      <c r="K709" s="219"/>
      <c r="L709" s="224"/>
      <c r="M709" s="225"/>
      <c r="N709" s="226"/>
      <c r="O709" s="226"/>
      <c r="P709" s="226"/>
      <c r="Q709" s="226"/>
      <c r="R709" s="226"/>
      <c r="S709" s="226"/>
      <c r="T709" s="227"/>
      <c r="U709" s="13"/>
      <c r="V709" s="13"/>
      <c r="W709" s="13"/>
      <c r="X709" s="13"/>
      <c r="Y709" s="13"/>
      <c r="Z709" s="13"/>
      <c r="AA709" s="13"/>
      <c r="AB709" s="13"/>
      <c r="AC709" s="13"/>
      <c r="AD709" s="13"/>
      <c r="AE709" s="13"/>
      <c r="AT709" s="228" t="s">
        <v>162</v>
      </c>
      <c r="AU709" s="228" t="s">
        <v>84</v>
      </c>
      <c r="AV709" s="13" t="s">
        <v>82</v>
      </c>
      <c r="AW709" s="13" t="s">
        <v>35</v>
      </c>
      <c r="AX709" s="13" t="s">
        <v>74</v>
      </c>
      <c r="AY709" s="228" t="s">
        <v>148</v>
      </c>
    </row>
    <row r="710" spans="1:51" s="13" customFormat="1" ht="12">
      <c r="A710" s="13"/>
      <c r="B710" s="218"/>
      <c r="C710" s="219"/>
      <c r="D710" s="220" t="s">
        <v>162</v>
      </c>
      <c r="E710" s="221" t="s">
        <v>28</v>
      </c>
      <c r="F710" s="222" t="s">
        <v>876</v>
      </c>
      <c r="G710" s="219"/>
      <c r="H710" s="221" t="s">
        <v>28</v>
      </c>
      <c r="I710" s="223"/>
      <c r="J710" s="219"/>
      <c r="K710" s="219"/>
      <c r="L710" s="224"/>
      <c r="M710" s="225"/>
      <c r="N710" s="226"/>
      <c r="O710" s="226"/>
      <c r="P710" s="226"/>
      <c r="Q710" s="226"/>
      <c r="R710" s="226"/>
      <c r="S710" s="226"/>
      <c r="T710" s="227"/>
      <c r="U710" s="13"/>
      <c r="V710" s="13"/>
      <c r="W710" s="13"/>
      <c r="X710" s="13"/>
      <c r="Y710" s="13"/>
      <c r="Z710" s="13"/>
      <c r="AA710" s="13"/>
      <c r="AB710" s="13"/>
      <c r="AC710" s="13"/>
      <c r="AD710" s="13"/>
      <c r="AE710" s="13"/>
      <c r="AT710" s="228" t="s">
        <v>162</v>
      </c>
      <c r="AU710" s="228" t="s">
        <v>84</v>
      </c>
      <c r="AV710" s="13" t="s">
        <v>82</v>
      </c>
      <c r="AW710" s="13" t="s">
        <v>35</v>
      </c>
      <c r="AX710" s="13" t="s">
        <v>74</v>
      </c>
      <c r="AY710" s="228" t="s">
        <v>148</v>
      </c>
    </row>
    <row r="711" spans="1:51" s="14" customFormat="1" ht="12">
      <c r="A711" s="14"/>
      <c r="B711" s="229"/>
      <c r="C711" s="230"/>
      <c r="D711" s="220" t="s">
        <v>162</v>
      </c>
      <c r="E711" s="231" t="s">
        <v>28</v>
      </c>
      <c r="F711" s="232" t="s">
        <v>265</v>
      </c>
      <c r="G711" s="230"/>
      <c r="H711" s="233">
        <v>19.27</v>
      </c>
      <c r="I711" s="234"/>
      <c r="J711" s="230"/>
      <c r="K711" s="230"/>
      <c r="L711" s="235"/>
      <c r="M711" s="236"/>
      <c r="N711" s="237"/>
      <c r="O711" s="237"/>
      <c r="P711" s="237"/>
      <c r="Q711" s="237"/>
      <c r="R711" s="237"/>
      <c r="S711" s="237"/>
      <c r="T711" s="238"/>
      <c r="U711" s="14"/>
      <c r="V711" s="14"/>
      <c r="W711" s="14"/>
      <c r="X711" s="14"/>
      <c r="Y711" s="14"/>
      <c r="Z711" s="14"/>
      <c r="AA711" s="14"/>
      <c r="AB711" s="14"/>
      <c r="AC711" s="14"/>
      <c r="AD711" s="14"/>
      <c r="AE711" s="14"/>
      <c r="AT711" s="239" t="s">
        <v>162</v>
      </c>
      <c r="AU711" s="239" t="s">
        <v>84</v>
      </c>
      <c r="AV711" s="14" t="s">
        <v>84</v>
      </c>
      <c r="AW711" s="14" t="s">
        <v>35</v>
      </c>
      <c r="AX711" s="14" t="s">
        <v>74</v>
      </c>
      <c r="AY711" s="239" t="s">
        <v>148</v>
      </c>
    </row>
    <row r="712" spans="1:51" s="13" customFormat="1" ht="12">
      <c r="A712" s="13"/>
      <c r="B712" s="218"/>
      <c r="C712" s="219"/>
      <c r="D712" s="220" t="s">
        <v>162</v>
      </c>
      <c r="E712" s="221" t="s">
        <v>28</v>
      </c>
      <c r="F712" s="222" t="s">
        <v>842</v>
      </c>
      <c r="G712" s="219"/>
      <c r="H712" s="221" t="s">
        <v>28</v>
      </c>
      <c r="I712" s="223"/>
      <c r="J712" s="219"/>
      <c r="K712" s="219"/>
      <c r="L712" s="224"/>
      <c r="M712" s="225"/>
      <c r="N712" s="226"/>
      <c r="O712" s="226"/>
      <c r="P712" s="226"/>
      <c r="Q712" s="226"/>
      <c r="R712" s="226"/>
      <c r="S712" s="226"/>
      <c r="T712" s="227"/>
      <c r="U712" s="13"/>
      <c r="V712" s="13"/>
      <c r="W712" s="13"/>
      <c r="X712" s="13"/>
      <c r="Y712" s="13"/>
      <c r="Z712" s="13"/>
      <c r="AA712" s="13"/>
      <c r="AB712" s="13"/>
      <c r="AC712" s="13"/>
      <c r="AD712" s="13"/>
      <c r="AE712" s="13"/>
      <c r="AT712" s="228" t="s">
        <v>162</v>
      </c>
      <c r="AU712" s="228" t="s">
        <v>84</v>
      </c>
      <c r="AV712" s="13" t="s">
        <v>82</v>
      </c>
      <c r="AW712" s="13" t="s">
        <v>35</v>
      </c>
      <c r="AX712" s="13" t="s">
        <v>74</v>
      </c>
      <c r="AY712" s="228" t="s">
        <v>148</v>
      </c>
    </row>
    <row r="713" spans="1:51" s="14" customFormat="1" ht="12">
      <c r="A713" s="14"/>
      <c r="B713" s="229"/>
      <c r="C713" s="230"/>
      <c r="D713" s="220" t="s">
        <v>162</v>
      </c>
      <c r="E713" s="231" t="s">
        <v>28</v>
      </c>
      <c r="F713" s="232" t="s">
        <v>877</v>
      </c>
      <c r="G713" s="230"/>
      <c r="H713" s="233">
        <v>63.86</v>
      </c>
      <c r="I713" s="234"/>
      <c r="J713" s="230"/>
      <c r="K713" s="230"/>
      <c r="L713" s="235"/>
      <c r="M713" s="236"/>
      <c r="N713" s="237"/>
      <c r="O713" s="237"/>
      <c r="P713" s="237"/>
      <c r="Q713" s="237"/>
      <c r="R713" s="237"/>
      <c r="S713" s="237"/>
      <c r="T713" s="238"/>
      <c r="U713" s="14"/>
      <c r="V713" s="14"/>
      <c r="W713" s="14"/>
      <c r="X713" s="14"/>
      <c r="Y713" s="14"/>
      <c r="Z713" s="14"/>
      <c r="AA713" s="14"/>
      <c r="AB713" s="14"/>
      <c r="AC713" s="14"/>
      <c r="AD713" s="14"/>
      <c r="AE713" s="14"/>
      <c r="AT713" s="239" t="s">
        <v>162</v>
      </c>
      <c r="AU713" s="239" t="s">
        <v>84</v>
      </c>
      <c r="AV713" s="14" t="s">
        <v>84</v>
      </c>
      <c r="AW713" s="14" t="s">
        <v>35</v>
      </c>
      <c r="AX713" s="14" t="s">
        <v>74</v>
      </c>
      <c r="AY713" s="239" t="s">
        <v>148</v>
      </c>
    </row>
    <row r="714" spans="1:51" s="13" customFormat="1" ht="12">
      <c r="A714" s="13"/>
      <c r="B714" s="218"/>
      <c r="C714" s="219"/>
      <c r="D714" s="220" t="s">
        <v>162</v>
      </c>
      <c r="E714" s="221" t="s">
        <v>28</v>
      </c>
      <c r="F714" s="222" t="s">
        <v>236</v>
      </c>
      <c r="G714" s="219"/>
      <c r="H714" s="221" t="s">
        <v>28</v>
      </c>
      <c r="I714" s="223"/>
      <c r="J714" s="219"/>
      <c r="K714" s="219"/>
      <c r="L714" s="224"/>
      <c r="M714" s="225"/>
      <c r="N714" s="226"/>
      <c r="O714" s="226"/>
      <c r="P714" s="226"/>
      <c r="Q714" s="226"/>
      <c r="R714" s="226"/>
      <c r="S714" s="226"/>
      <c r="T714" s="227"/>
      <c r="U714" s="13"/>
      <c r="V714" s="13"/>
      <c r="W714" s="13"/>
      <c r="X714" s="13"/>
      <c r="Y714" s="13"/>
      <c r="Z714" s="13"/>
      <c r="AA714" s="13"/>
      <c r="AB714" s="13"/>
      <c r="AC714" s="13"/>
      <c r="AD714" s="13"/>
      <c r="AE714" s="13"/>
      <c r="AT714" s="228" t="s">
        <v>162</v>
      </c>
      <c r="AU714" s="228" t="s">
        <v>84</v>
      </c>
      <c r="AV714" s="13" t="s">
        <v>82</v>
      </c>
      <c r="AW714" s="13" t="s">
        <v>35</v>
      </c>
      <c r="AX714" s="13" t="s">
        <v>74</v>
      </c>
      <c r="AY714" s="228" t="s">
        <v>148</v>
      </c>
    </row>
    <row r="715" spans="1:51" s="13" customFormat="1" ht="12">
      <c r="A715" s="13"/>
      <c r="B715" s="218"/>
      <c r="C715" s="219"/>
      <c r="D715" s="220" t="s">
        <v>162</v>
      </c>
      <c r="E715" s="221" t="s">
        <v>28</v>
      </c>
      <c r="F715" s="222" t="s">
        <v>871</v>
      </c>
      <c r="G715" s="219"/>
      <c r="H715" s="221" t="s">
        <v>28</v>
      </c>
      <c r="I715" s="223"/>
      <c r="J715" s="219"/>
      <c r="K715" s="219"/>
      <c r="L715" s="224"/>
      <c r="M715" s="225"/>
      <c r="N715" s="226"/>
      <c r="O715" s="226"/>
      <c r="P715" s="226"/>
      <c r="Q715" s="226"/>
      <c r="R715" s="226"/>
      <c r="S715" s="226"/>
      <c r="T715" s="227"/>
      <c r="U715" s="13"/>
      <c r="V715" s="13"/>
      <c r="W715" s="13"/>
      <c r="X715" s="13"/>
      <c r="Y715" s="13"/>
      <c r="Z715" s="13"/>
      <c r="AA715" s="13"/>
      <c r="AB715" s="13"/>
      <c r="AC715" s="13"/>
      <c r="AD715" s="13"/>
      <c r="AE715" s="13"/>
      <c r="AT715" s="228" t="s">
        <v>162</v>
      </c>
      <c r="AU715" s="228" t="s">
        <v>84</v>
      </c>
      <c r="AV715" s="13" t="s">
        <v>82</v>
      </c>
      <c r="AW715" s="13" t="s">
        <v>35</v>
      </c>
      <c r="AX715" s="13" t="s">
        <v>74</v>
      </c>
      <c r="AY715" s="228" t="s">
        <v>148</v>
      </c>
    </row>
    <row r="716" spans="1:51" s="14" customFormat="1" ht="12">
      <c r="A716" s="14"/>
      <c r="B716" s="229"/>
      <c r="C716" s="230"/>
      <c r="D716" s="220" t="s">
        <v>162</v>
      </c>
      <c r="E716" s="231" t="s">
        <v>28</v>
      </c>
      <c r="F716" s="232" t="s">
        <v>878</v>
      </c>
      <c r="G716" s="230"/>
      <c r="H716" s="233">
        <v>43.14</v>
      </c>
      <c r="I716" s="234"/>
      <c r="J716" s="230"/>
      <c r="K716" s="230"/>
      <c r="L716" s="235"/>
      <c r="M716" s="236"/>
      <c r="N716" s="237"/>
      <c r="O716" s="237"/>
      <c r="P716" s="237"/>
      <c r="Q716" s="237"/>
      <c r="R716" s="237"/>
      <c r="S716" s="237"/>
      <c r="T716" s="238"/>
      <c r="U716" s="14"/>
      <c r="V716" s="14"/>
      <c r="W716" s="14"/>
      <c r="X716" s="14"/>
      <c r="Y716" s="14"/>
      <c r="Z716" s="14"/>
      <c r="AA716" s="14"/>
      <c r="AB716" s="14"/>
      <c r="AC716" s="14"/>
      <c r="AD716" s="14"/>
      <c r="AE716" s="14"/>
      <c r="AT716" s="239" t="s">
        <v>162</v>
      </c>
      <c r="AU716" s="239" t="s">
        <v>84</v>
      </c>
      <c r="AV716" s="14" t="s">
        <v>84</v>
      </c>
      <c r="AW716" s="14" t="s">
        <v>35</v>
      </c>
      <c r="AX716" s="14" t="s">
        <v>74</v>
      </c>
      <c r="AY716" s="239" t="s">
        <v>148</v>
      </c>
    </row>
    <row r="717" spans="1:51" s="13" customFormat="1" ht="12">
      <c r="A717" s="13"/>
      <c r="B717" s="218"/>
      <c r="C717" s="219"/>
      <c r="D717" s="220" t="s">
        <v>162</v>
      </c>
      <c r="E717" s="221" t="s">
        <v>28</v>
      </c>
      <c r="F717" s="222" t="s">
        <v>170</v>
      </c>
      <c r="G717" s="219"/>
      <c r="H717" s="221" t="s">
        <v>28</v>
      </c>
      <c r="I717" s="223"/>
      <c r="J717" s="219"/>
      <c r="K717" s="219"/>
      <c r="L717" s="224"/>
      <c r="M717" s="225"/>
      <c r="N717" s="226"/>
      <c r="O717" s="226"/>
      <c r="P717" s="226"/>
      <c r="Q717" s="226"/>
      <c r="R717" s="226"/>
      <c r="S717" s="226"/>
      <c r="T717" s="227"/>
      <c r="U717" s="13"/>
      <c r="V717" s="13"/>
      <c r="W717" s="13"/>
      <c r="X717" s="13"/>
      <c r="Y717" s="13"/>
      <c r="Z717" s="13"/>
      <c r="AA717" s="13"/>
      <c r="AB717" s="13"/>
      <c r="AC717" s="13"/>
      <c r="AD717" s="13"/>
      <c r="AE717" s="13"/>
      <c r="AT717" s="228" t="s">
        <v>162</v>
      </c>
      <c r="AU717" s="228" t="s">
        <v>84</v>
      </c>
      <c r="AV717" s="13" t="s">
        <v>82</v>
      </c>
      <c r="AW717" s="13" t="s">
        <v>35</v>
      </c>
      <c r="AX717" s="13" t="s">
        <v>74</v>
      </c>
      <c r="AY717" s="228" t="s">
        <v>148</v>
      </c>
    </row>
    <row r="718" spans="1:51" s="14" customFormat="1" ht="12">
      <c r="A718" s="14"/>
      <c r="B718" s="229"/>
      <c r="C718" s="230"/>
      <c r="D718" s="220" t="s">
        <v>162</v>
      </c>
      <c r="E718" s="231" t="s">
        <v>28</v>
      </c>
      <c r="F718" s="232" t="s">
        <v>879</v>
      </c>
      <c r="G718" s="230"/>
      <c r="H718" s="233">
        <v>51.54</v>
      </c>
      <c r="I718" s="234"/>
      <c r="J718" s="230"/>
      <c r="K718" s="230"/>
      <c r="L718" s="235"/>
      <c r="M718" s="236"/>
      <c r="N718" s="237"/>
      <c r="O718" s="237"/>
      <c r="P718" s="237"/>
      <c r="Q718" s="237"/>
      <c r="R718" s="237"/>
      <c r="S718" s="237"/>
      <c r="T718" s="238"/>
      <c r="U718" s="14"/>
      <c r="V718" s="14"/>
      <c r="W718" s="14"/>
      <c r="X718" s="14"/>
      <c r="Y718" s="14"/>
      <c r="Z718" s="14"/>
      <c r="AA718" s="14"/>
      <c r="AB718" s="14"/>
      <c r="AC718" s="14"/>
      <c r="AD718" s="14"/>
      <c r="AE718" s="14"/>
      <c r="AT718" s="239" t="s">
        <v>162</v>
      </c>
      <c r="AU718" s="239" t="s">
        <v>84</v>
      </c>
      <c r="AV718" s="14" t="s">
        <v>84</v>
      </c>
      <c r="AW718" s="14" t="s">
        <v>35</v>
      </c>
      <c r="AX718" s="14" t="s">
        <v>74</v>
      </c>
      <c r="AY718" s="239" t="s">
        <v>148</v>
      </c>
    </row>
    <row r="719" spans="1:51" s="13" customFormat="1" ht="12">
      <c r="A719" s="13"/>
      <c r="B719" s="218"/>
      <c r="C719" s="219"/>
      <c r="D719" s="220" t="s">
        <v>162</v>
      </c>
      <c r="E719" s="221" t="s">
        <v>28</v>
      </c>
      <c r="F719" s="222" t="s">
        <v>186</v>
      </c>
      <c r="G719" s="219"/>
      <c r="H719" s="221" t="s">
        <v>28</v>
      </c>
      <c r="I719" s="223"/>
      <c r="J719" s="219"/>
      <c r="K719" s="219"/>
      <c r="L719" s="224"/>
      <c r="M719" s="225"/>
      <c r="N719" s="226"/>
      <c r="O719" s="226"/>
      <c r="P719" s="226"/>
      <c r="Q719" s="226"/>
      <c r="R719" s="226"/>
      <c r="S719" s="226"/>
      <c r="T719" s="227"/>
      <c r="U719" s="13"/>
      <c r="V719" s="13"/>
      <c r="W719" s="13"/>
      <c r="X719" s="13"/>
      <c r="Y719" s="13"/>
      <c r="Z719" s="13"/>
      <c r="AA719" s="13"/>
      <c r="AB719" s="13"/>
      <c r="AC719" s="13"/>
      <c r="AD719" s="13"/>
      <c r="AE719" s="13"/>
      <c r="AT719" s="228" t="s">
        <v>162</v>
      </c>
      <c r="AU719" s="228" t="s">
        <v>84</v>
      </c>
      <c r="AV719" s="13" t="s">
        <v>82</v>
      </c>
      <c r="AW719" s="13" t="s">
        <v>35</v>
      </c>
      <c r="AX719" s="13" t="s">
        <v>74</v>
      </c>
      <c r="AY719" s="228" t="s">
        <v>148</v>
      </c>
    </row>
    <row r="720" spans="1:51" s="13" customFormat="1" ht="12">
      <c r="A720" s="13"/>
      <c r="B720" s="218"/>
      <c r="C720" s="219"/>
      <c r="D720" s="220" t="s">
        <v>162</v>
      </c>
      <c r="E720" s="221" t="s">
        <v>28</v>
      </c>
      <c r="F720" s="222" t="s">
        <v>876</v>
      </c>
      <c r="G720" s="219"/>
      <c r="H720" s="221" t="s">
        <v>28</v>
      </c>
      <c r="I720" s="223"/>
      <c r="J720" s="219"/>
      <c r="K720" s="219"/>
      <c r="L720" s="224"/>
      <c r="M720" s="225"/>
      <c r="N720" s="226"/>
      <c r="O720" s="226"/>
      <c r="P720" s="226"/>
      <c r="Q720" s="226"/>
      <c r="R720" s="226"/>
      <c r="S720" s="226"/>
      <c r="T720" s="227"/>
      <c r="U720" s="13"/>
      <c r="V720" s="13"/>
      <c r="W720" s="13"/>
      <c r="X720" s="13"/>
      <c r="Y720" s="13"/>
      <c r="Z720" s="13"/>
      <c r="AA720" s="13"/>
      <c r="AB720" s="13"/>
      <c r="AC720" s="13"/>
      <c r="AD720" s="13"/>
      <c r="AE720" s="13"/>
      <c r="AT720" s="228" t="s">
        <v>162</v>
      </c>
      <c r="AU720" s="228" t="s">
        <v>84</v>
      </c>
      <c r="AV720" s="13" t="s">
        <v>82</v>
      </c>
      <c r="AW720" s="13" t="s">
        <v>35</v>
      </c>
      <c r="AX720" s="13" t="s">
        <v>74</v>
      </c>
      <c r="AY720" s="228" t="s">
        <v>148</v>
      </c>
    </row>
    <row r="721" spans="1:51" s="14" customFormat="1" ht="12">
      <c r="A721" s="14"/>
      <c r="B721" s="229"/>
      <c r="C721" s="230"/>
      <c r="D721" s="220" t="s">
        <v>162</v>
      </c>
      <c r="E721" s="231" t="s">
        <v>28</v>
      </c>
      <c r="F721" s="232" t="s">
        <v>267</v>
      </c>
      <c r="G721" s="230"/>
      <c r="H721" s="233">
        <v>22.84</v>
      </c>
      <c r="I721" s="234"/>
      <c r="J721" s="230"/>
      <c r="K721" s="230"/>
      <c r="L721" s="235"/>
      <c r="M721" s="236"/>
      <c r="N721" s="237"/>
      <c r="O721" s="237"/>
      <c r="P721" s="237"/>
      <c r="Q721" s="237"/>
      <c r="R721" s="237"/>
      <c r="S721" s="237"/>
      <c r="T721" s="238"/>
      <c r="U721" s="14"/>
      <c r="V721" s="14"/>
      <c r="W721" s="14"/>
      <c r="X721" s="14"/>
      <c r="Y721" s="14"/>
      <c r="Z721" s="14"/>
      <c r="AA721" s="14"/>
      <c r="AB721" s="14"/>
      <c r="AC721" s="14"/>
      <c r="AD721" s="14"/>
      <c r="AE721" s="14"/>
      <c r="AT721" s="239" t="s">
        <v>162</v>
      </c>
      <c r="AU721" s="239" t="s">
        <v>84</v>
      </c>
      <c r="AV721" s="14" t="s">
        <v>84</v>
      </c>
      <c r="AW721" s="14" t="s">
        <v>35</v>
      </c>
      <c r="AX721" s="14" t="s">
        <v>74</v>
      </c>
      <c r="AY721" s="239" t="s">
        <v>148</v>
      </c>
    </row>
    <row r="722" spans="1:51" s="14" customFormat="1" ht="12">
      <c r="A722" s="14"/>
      <c r="B722" s="229"/>
      <c r="C722" s="230"/>
      <c r="D722" s="220" t="s">
        <v>162</v>
      </c>
      <c r="E722" s="231" t="s">
        <v>28</v>
      </c>
      <c r="F722" s="232" t="s">
        <v>880</v>
      </c>
      <c r="G722" s="230"/>
      <c r="H722" s="233">
        <v>67.883</v>
      </c>
      <c r="I722" s="234"/>
      <c r="J722" s="230"/>
      <c r="K722" s="230"/>
      <c r="L722" s="235"/>
      <c r="M722" s="236"/>
      <c r="N722" s="237"/>
      <c r="O722" s="237"/>
      <c r="P722" s="237"/>
      <c r="Q722" s="237"/>
      <c r="R722" s="237"/>
      <c r="S722" s="237"/>
      <c r="T722" s="238"/>
      <c r="U722" s="14"/>
      <c r="V722" s="14"/>
      <c r="W722" s="14"/>
      <c r="X722" s="14"/>
      <c r="Y722" s="14"/>
      <c r="Z722" s="14"/>
      <c r="AA722" s="14"/>
      <c r="AB722" s="14"/>
      <c r="AC722" s="14"/>
      <c r="AD722" s="14"/>
      <c r="AE722" s="14"/>
      <c r="AT722" s="239" t="s">
        <v>162</v>
      </c>
      <c r="AU722" s="239" t="s">
        <v>84</v>
      </c>
      <c r="AV722" s="14" t="s">
        <v>84</v>
      </c>
      <c r="AW722" s="14" t="s">
        <v>35</v>
      </c>
      <c r="AX722" s="14" t="s">
        <v>74</v>
      </c>
      <c r="AY722" s="239" t="s">
        <v>148</v>
      </c>
    </row>
    <row r="723" spans="1:51" s="14" customFormat="1" ht="12">
      <c r="A723" s="14"/>
      <c r="B723" s="229"/>
      <c r="C723" s="230"/>
      <c r="D723" s="220" t="s">
        <v>162</v>
      </c>
      <c r="E723" s="231" t="s">
        <v>28</v>
      </c>
      <c r="F723" s="232" t="s">
        <v>881</v>
      </c>
      <c r="G723" s="230"/>
      <c r="H723" s="233">
        <v>60.1</v>
      </c>
      <c r="I723" s="234"/>
      <c r="J723" s="230"/>
      <c r="K723" s="230"/>
      <c r="L723" s="235"/>
      <c r="M723" s="236"/>
      <c r="N723" s="237"/>
      <c r="O723" s="237"/>
      <c r="P723" s="237"/>
      <c r="Q723" s="237"/>
      <c r="R723" s="237"/>
      <c r="S723" s="237"/>
      <c r="T723" s="238"/>
      <c r="U723" s="14"/>
      <c r="V723" s="14"/>
      <c r="W723" s="14"/>
      <c r="X723" s="14"/>
      <c r="Y723" s="14"/>
      <c r="Z723" s="14"/>
      <c r="AA723" s="14"/>
      <c r="AB723" s="14"/>
      <c r="AC723" s="14"/>
      <c r="AD723" s="14"/>
      <c r="AE723" s="14"/>
      <c r="AT723" s="239" t="s">
        <v>162</v>
      </c>
      <c r="AU723" s="239" t="s">
        <v>84</v>
      </c>
      <c r="AV723" s="14" t="s">
        <v>84</v>
      </c>
      <c r="AW723" s="14" t="s">
        <v>35</v>
      </c>
      <c r="AX723" s="14" t="s">
        <v>74</v>
      </c>
      <c r="AY723" s="239" t="s">
        <v>148</v>
      </c>
    </row>
    <row r="724" spans="1:51" s="15" customFormat="1" ht="12">
      <c r="A724" s="15"/>
      <c r="B724" s="240"/>
      <c r="C724" s="241"/>
      <c r="D724" s="220" t="s">
        <v>162</v>
      </c>
      <c r="E724" s="242" t="s">
        <v>28</v>
      </c>
      <c r="F724" s="243" t="s">
        <v>188</v>
      </c>
      <c r="G724" s="241"/>
      <c r="H724" s="244">
        <v>655.003</v>
      </c>
      <c r="I724" s="245"/>
      <c r="J724" s="241"/>
      <c r="K724" s="241"/>
      <c r="L724" s="246"/>
      <c r="M724" s="247"/>
      <c r="N724" s="248"/>
      <c r="O724" s="248"/>
      <c r="P724" s="248"/>
      <c r="Q724" s="248"/>
      <c r="R724" s="248"/>
      <c r="S724" s="248"/>
      <c r="T724" s="249"/>
      <c r="U724" s="15"/>
      <c r="V724" s="15"/>
      <c r="W724" s="15"/>
      <c r="X724" s="15"/>
      <c r="Y724" s="15"/>
      <c r="Z724" s="15"/>
      <c r="AA724" s="15"/>
      <c r="AB724" s="15"/>
      <c r="AC724" s="15"/>
      <c r="AD724" s="15"/>
      <c r="AE724" s="15"/>
      <c r="AT724" s="250" t="s">
        <v>162</v>
      </c>
      <c r="AU724" s="250" t="s">
        <v>84</v>
      </c>
      <c r="AV724" s="15" t="s">
        <v>155</v>
      </c>
      <c r="AW724" s="15" t="s">
        <v>35</v>
      </c>
      <c r="AX724" s="15" t="s">
        <v>82</v>
      </c>
      <c r="AY724" s="250" t="s">
        <v>148</v>
      </c>
    </row>
    <row r="725" spans="1:65" s="2" customFormat="1" ht="12">
      <c r="A725" s="39"/>
      <c r="B725" s="40"/>
      <c r="C725" s="205" t="s">
        <v>882</v>
      </c>
      <c r="D725" s="205" t="s">
        <v>151</v>
      </c>
      <c r="E725" s="206" t="s">
        <v>883</v>
      </c>
      <c r="F725" s="207" t="s">
        <v>884</v>
      </c>
      <c r="G725" s="208" t="s">
        <v>159</v>
      </c>
      <c r="H725" s="209">
        <v>655</v>
      </c>
      <c r="I725" s="210"/>
      <c r="J725" s="211">
        <f>ROUND(I725*H725,2)</f>
        <v>0</v>
      </c>
      <c r="K725" s="207" t="s">
        <v>160</v>
      </c>
      <c r="L725" s="45"/>
      <c r="M725" s="212" t="s">
        <v>28</v>
      </c>
      <c r="N725" s="213" t="s">
        <v>45</v>
      </c>
      <c r="O725" s="85"/>
      <c r="P725" s="214">
        <f>O725*H725</f>
        <v>0</v>
      </c>
      <c r="Q725" s="214">
        <v>0.00021</v>
      </c>
      <c r="R725" s="214">
        <f>Q725*H725</f>
        <v>0.13755</v>
      </c>
      <c r="S725" s="214">
        <v>0</v>
      </c>
      <c r="T725" s="215">
        <f>S725*H725</f>
        <v>0</v>
      </c>
      <c r="U725" s="39"/>
      <c r="V725" s="39"/>
      <c r="W725" s="39"/>
      <c r="X725" s="39"/>
      <c r="Y725" s="39"/>
      <c r="Z725" s="39"/>
      <c r="AA725" s="39"/>
      <c r="AB725" s="39"/>
      <c r="AC725" s="39"/>
      <c r="AD725" s="39"/>
      <c r="AE725" s="39"/>
      <c r="AR725" s="216" t="s">
        <v>257</v>
      </c>
      <c r="AT725" s="216" t="s">
        <v>151</v>
      </c>
      <c r="AU725" s="216" t="s">
        <v>84</v>
      </c>
      <c r="AY725" s="18" t="s">
        <v>148</v>
      </c>
      <c r="BE725" s="217">
        <f>IF(N725="základní",J725,0)</f>
        <v>0</v>
      </c>
      <c r="BF725" s="217">
        <f>IF(N725="snížená",J725,0)</f>
        <v>0</v>
      </c>
      <c r="BG725" s="217">
        <f>IF(N725="zákl. přenesená",J725,0)</f>
        <v>0</v>
      </c>
      <c r="BH725" s="217">
        <f>IF(N725="sníž. přenesená",J725,0)</f>
        <v>0</v>
      </c>
      <c r="BI725" s="217">
        <f>IF(N725="nulová",J725,0)</f>
        <v>0</v>
      </c>
      <c r="BJ725" s="18" t="s">
        <v>82</v>
      </c>
      <c r="BK725" s="217">
        <f>ROUND(I725*H725,2)</f>
        <v>0</v>
      </c>
      <c r="BL725" s="18" t="s">
        <v>257</v>
      </c>
      <c r="BM725" s="216" t="s">
        <v>885</v>
      </c>
    </row>
    <row r="726" spans="1:63" s="12" customFormat="1" ht="22.8" customHeight="1">
      <c r="A726" s="12"/>
      <c r="B726" s="189"/>
      <c r="C726" s="190"/>
      <c r="D726" s="191" t="s">
        <v>73</v>
      </c>
      <c r="E726" s="203" t="s">
        <v>886</v>
      </c>
      <c r="F726" s="203" t="s">
        <v>887</v>
      </c>
      <c r="G726" s="190"/>
      <c r="H726" s="190"/>
      <c r="I726" s="193"/>
      <c r="J726" s="204">
        <f>BK726</f>
        <v>0</v>
      </c>
      <c r="K726" s="190"/>
      <c r="L726" s="195"/>
      <c r="M726" s="196"/>
      <c r="N726" s="197"/>
      <c r="O726" s="197"/>
      <c r="P726" s="198">
        <f>SUM(P727:P730)</f>
        <v>0</v>
      </c>
      <c r="Q726" s="197"/>
      <c r="R726" s="198">
        <f>SUM(R727:R730)</f>
        <v>0</v>
      </c>
      <c r="S726" s="197"/>
      <c r="T726" s="199">
        <f>SUM(T727:T730)</f>
        <v>0</v>
      </c>
      <c r="U726" s="12"/>
      <c r="V726" s="12"/>
      <c r="W726" s="12"/>
      <c r="X726" s="12"/>
      <c r="Y726" s="12"/>
      <c r="Z726" s="12"/>
      <c r="AA726" s="12"/>
      <c r="AB726" s="12"/>
      <c r="AC726" s="12"/>
      <c r="AD726" s="12"/>
      <c r="AE726" s="12"/>
      <c r="AR726" s="200" t="s">
        <v>84</v>
      </c>
      <c r="AT726" s="201" t="s">
        <v>73</v>
      </c>
      <c r="AU726" s="201" t="s">
        <v>82</v>
      </c>
      <c r="AY726" s="200" t="s">
        <v>148</v>
      </c>
      <c r="BK726" s="202">
        <f>SUM(BK727:BK730)</f>
        <v>0</v>
      </c>
    </row>
    <row r="727" spans="1:65" s="2" customFormat="1" ht="33" customHeight="1">
      <c r="A727" s="39"/>
      <c r="B727" s="40"/>
      <c r="C727" s="205" t="s">
        <v>888</v>
      </c>
      <c r="D727" s="205" t="s">
        <v>151</v>
      </c>
      <c r="E727" s="206" t="s">
        <v>889</v>
      </c>
      <c r="F727" s="207" t="s">
        <v>890</v>
      </c>
      <c r="G727" s="208" t="s">
        <v>159</v>
      </c>
      <c r="H727" s="209">
        <v>152.355</v>
      </c>
      <c r="I727" s="210"/>
      <c r="J727" s="211">
        <f>ROUND(I727*H727,2)</f>
        <v>0</v>
      </c>
      <c r="K727" s="207" t="s">
        <v>28</v>
      </c>
      <c r="L727" s="45"/>
      <c r="M727" s="212" t="s">
        <v>28</v>
      </c>
      <c r="N727" s="213" t="s">
        <v>45</v>
      </c>
      <c r="O727" s="85"/>
      <c r="P727" s="214">
        <f>O727*H727</f>
        <v>0</v>
      </c>
      <c r="Q727" s="214">
        <v>0</v>
      </c>
      <c r="R727" s="214">
        <f>Q727*H727</f>
        <v>0</v>
      </c>
      <c r="S727" s="214">
        <v>0</v>
      </c>
      <c r="T727" s="215">
        <f>S727*H727</f>
        <v>0</v>
      </c>
      <c r="U727" s="39"/>
      <c r="V727" s="39"/>
      <c r="W727" s="39"/>
      <c r="X727" s="39"/>
      <c r="Y727" s="39"/>
      <c r="Z727" s="39"/>
      <c r="AA727" s="39"/>
      <c r="AB727" s="39"/>
      <c r="AC727" s="39"/>
      <c r="AD727" s="39"/>
      <c r="AE727" s="39"/>
      <c r="AR727" s="216" t="s">
        <v>257</v>
      </c>
      <c r="AT727" s="216" t="s">
        <v>151</v>
      </c>
      <c r="AU727" s="216" t="s">
        <v>84</v>
      </c>
      <c r="AY727" s="18" t="s">
        <v>148</v>
      </c>
      <c r="BE727" s="217">
        <f>IF(N727="základní",J727,0)</f>
        <v>0</v>
      </c>
      <c r="BF727" s="217">
        <f>IF(N727="snížená",J727,0)</f>
        <v>0</v>
      </c>
      <c r="BG727" s="217">
        <f>IF(N727="zákl. přenesená",J727,0)</f>
        <v>0</v>
      </c>
      <c r="BH727" s="217">
        <f>IF(N727="sníž. přenesená",J727,0)</f>
        <v>0</v>
      </c>
      <c r="BI727" s="217">
        <f>IF(N727="nulová",J727,0)</f>
        <v>0</v>
      </c>
      <c r="BJ727" s="18" t="s">
        <v>82</v>
      </c>
      <c r="BK727" s="217">
        <f>ROUND(I727*H727,2)</f>
        <v>0</v>
      </c>
      <c r="BL727" s="18" t="s">
        <v>257</v>
      </c>
      <c r="BM727" s="216" t="s">
        <v>891</v>
      </c>
    </row>
    <row r="728" spans="1:51" s="14" customFormat="1" ht="12">
      <c r="A728" s="14"/>
      <c r="B728" s="229"/>
      <c r="C728" s="230"/>
      <c r="D728" s="220" t="s">
        <v>162</v>
      </c>
      <c r="E728" s="231" t="s">
        <v>28</v>
      </c>
      <c r="F728" s="232" t="s">
        <v>892</v>
      </c>
      <c r="G728" s="230"/>
      <c r="H728" s="233">
        <v>80.28</v>
      </c>
      <c r="I728" s="234"/>
      <c r="J728" s="230"/>
      <c r="K728" s="230"/>
      <c r="L728" s="235"/>
      <c r="M728" s="236"/>
      <c r="N728" s="237"/>
      <c r="O728" s="237"/>
      <c r="P728" s="237"/>
      <c r="Q728" s="237"/>
      <c r="R728" s="237"/>
      <c r="S728" s="237"/>
      <c r="T728" s="238"/>
      <c r="U728" s="14"/>
      <c r="V728" s="14"/>
      <c r="W728" s="14"/>
      <c r="X728" s="14"/>
      <c r="Y728" s="14"/>
      <c r="Z728" s="14"/>
      <c r="AA728" s="14"/>
      <c r="AB728" s="14"/>
      <c r="AC728" s="14"/>
      <c r="AD728" s="14"/>
      <c r="AE728" s="14"/>
      <c r="AT728" s="239" t="s">
        <v>162</v>
      </c>
      <c r="AU728" s="239" t="s">
        <v>84</v>
      </c>
      <c r="AV728" s="14" t="s">
        <v>84</v>
      </c>
      <c r="AW728" s="14" t="s">
        <v>35</v>
      </c>
      <c r="AX728" s="14" t="s">
        <v>74</v>
      </c>
      <c r="AY728" s="239" t="s">
        <v>148</v>
      </c>
    </row>
    <row r="729" spans="1:51" s="14" customFormat="1" ht="12">
      <c r="A729" s="14"/>
      <c r="B729" s="229"/>
      <c r="C729" s="230"/>
      <c r="D729" s="220" t="s">
        <v>162</v>
      </c>
      <c r="E729" s="231" t="s">
        <v>28</v>
      </c>
      <c r="F729" s="232" t="s">
        <v>893</v>
      </c>
      <c r="G729" s="230"/>
      <c r="H729" s="233">
        <v>72.075</v>
      </c>
      <c r="I729" s="234"/>
      <c r="J729" s="230"/>
      <c r="K729" s="230"/>
      <c r="L729" s="235"/>
      <c r="M729" s="236"/>
      <c r="N729" s="237"/>
      <c r="O729" s="237"/>
      <c r="P729" s="237"/>
      <c r="Q729" s="237"/>
      <c r="R729" s="237"/>
      <c r="S729" s="237"/>
      <c r="T729" s="238"/>
      <c r="U729" s="14"/>
      <c r="V729" s="14"/>
      <c r="W729" s="14"/>
      <c r="X729" s="14"/>
      <c r="Y729" s="14"/>
      <c r="Z729" s="14"/>
      <c r="AA729" s="14"/>
      <c r="AB729" s="14"/>
      <c r="AC729" s="14"/>
      <c r="AD729" s="14"/>
      <c r="AE729" s="14"/>
      <c r="AT729" s="239" t="s">
        <v>162</v>
      </c>
      <c r="AU729" s="239" t="s">
        <v>84</v>
      </c>
      <c r="AV729" s="14" t="s">
        <v>84</v>
      </c>
      <c r="AW729" s="14" t="s">
        <v>35</v>
      </c>
      <c r="AX729" s="14" t="s">
        <v>74</v>
      </c>
      <c r="AY729" s="239" t="s">
        <v>148</v>
      </c>
    </row>
    <row r="730" spans="1:51" s="15" customFormat="1" ht="12">
      <c r="A730" s="15"/>
      <c r="B730" s="240"/>
      <c r="C730" s="241"/>
      <c r="D730" s="220" t="s">
        <v>162</v>
      </c>
      <c r="E730" s="242" t="s">
        <v>28</v>
      </c>
      <c r="F730" s="243" t="s">
        <v>188</v>
      </c>
      <c r="G730" s="241"/>
      <c r="H730" s="244">
        <v>152.35500000000002</v>
      </c>
      <c r="I730" s="245"/>
      <c r="J730" s="241"/>
      <c r="K730" s="241"/>
      <c r="L730" s="246"/>
      <c r="M730" s="247"/>
      <c r="N730" s="248"/>
      <c r="O730" s="248"/>
      <c r="P730" s="248"/>
      <c r="Q730" s="248"/>
      <c r="R730" s="248"/>
      <c r="S730" s="248"/>
      <c r="T730" s="249"/>
      <c r="U730" s="15"/>
      <c r="V730" s="15"/>
      <c r="W730" s="15"/>
      <c r="X730" s="15"/>
      <c r="Y730" s="15"/>
      <c r="Z730" s="15"/>
      <c r="AA730" s="15"/>
      <c r="AB730" s="15"/>
      <c r="AC730" s="15"/>
      <c r="AD730" s="15"/>
      <c r="AE730" s="15"/>
      <c r="AT730" s="250" t="s">
        <v>162</v>
      </c>
      <c r="AU730" s="250" t="s">
        <v>84</v>
      </c>
      <c r="AV730" s="15" t="s">
        <v>155</v>
      </c>
      <c r="AW730" s="15" t="s">
        <v>35</v>
      </c>
      <c r="AX730" s="15" t="s">
        <v>82</v>
      </c>
      <c r="AY730" s="250" t="s">
        <v>148</v>
      </c>
    </row>
    <row r="731" spans="1:63" s="12" customFormat="1" ht="22.8" customHeight="1">
      <c r="A731" s="12"/>
      <c r="B731" s="189"/>
      <c r="C731" s="190"/>
      <c r="D731" s="191" t="s">
        <v>73</v>
      </c>
      <c r="E731" s="203" t="s">
        <v>894</v>
      </c>
      <c r="F731" s="203" t="s">
        <v>895</v>
      </c>
      <c r="G731" s="190"/>
      <c r="H731" s="190"/>
      <c r="I731" s="193"/>
      <c r="J731" s="204">
        <f>BK731</f>
        <v>0</v>
      </c>
      <c r="K731" s="190"/>
      <c r="L731" s="195"/>
      <c r="M731" s="196"/>
      <c r="N731" s="197"/>
      <c r="O731" s="197"/>
      <c r="P731" s="198">
        <f>SUM(P732:P786)</f>
        <v>0</v>
      </c>
      <c r="Q731" s="197"/>
      <c r="R731" s="198">
        <f>SUM(R732:R786)</f>
        <v>0</v>
      </c>
      <c r="S731" s="197"/>
      <c r="T731" s="199">
        <f>SUM(T732:T786)</f>
        <v>2.6221131</v>
      </c>
      <c r="U731" s="12"/>
      <c r="V731" s="12"/>
      <c r="W731" s="12"/>
      <c r="X731" s="12"/>
      <c r="Y731" s="12"/>
      <c r="Z731" s="12"/>
      <c r="AA731" s="12"/>
      <c r="AB731" s="12"/>
      <c r="AC731" s="12"/>
      <c r="AD731" s="12"/>
      <c r="AE731" s="12"/>
      <c r="AR731" s="200" t="s">
        <v>84</v>
      </c>
      <c r="AT731" s="201" t="s">
        <v>73</v>
      </c>
      <c r="AU731" s="201" t="s">
        <v>82</v>
      </c>
      <c r="AY731" s="200" t="s">
        <v>148</v>
      </c>
      <c r="BK731" s="202">
        <f>SUM(BK732:BK786)</f>
        <v>0</v>
      </c>
    </row>
    <row r="732" spans="1:65" s="2" customFormat="1" ht="12">
      <c r="A732" s="39"/>
      <c r="B732" s="40"/>
      <c r="C732" s="205" t="s">
        <v>896</v>
      </c>
      <c r="D732" s="205" t="s">
        <v>151</v>
      </c>
      <c r="E732" s="206" t="s">
        <v>897</v>
      </c>
      <c r="F732" s="207" t="s">
        <v>898</v>
      </c>
      <c r="G732" s="208" t="s">
        <v>154</v>
      </c>
      <c r="H732" s="209">
        <v>1</v>
      </c>
      <c r="I732" s="210"/>
      <c r="J732" s="211">
        <f>ROUND(I732*H732,2)</f>
        <v>0</v>
      </c>
      <c r="K732" s="207" t="s">
        <v>28</v>
      </c>
      <c r="L732" s="45"/>
      <c r="M732" s="212" t="s">
        <v>28</v>
      </c>
      <c r="N732" s="213" t="s">
        <v>45</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257</v>
      </c>
      <c r="AT732" s="216" t="s">
        <v>151</v>
      </c>
      <c r="AU732" s="216" t="s">
        <v>84</v>
      </c>
      <c r="AY732" s="18" t="s">
        <v>148</v>
      </c>
      <c r="BE732" s="217">
        <f>IF(N732="základní",J732,0)</f>
        <v>0</v>
      </c>
      <c r="BF732" s="217">
        <f>IF(N732="snížená",J732,0)</f>
        <v>0</v>
      </c>
      <c r="BG732" s="217">
        <f>IF(N732="zákl. přenesená",J732,0)</f>
        <v>0</v>
      </c>
      <c r="BH732" s="217">
        <f>IF(N732="sníž. přenesená",J732,0)</f>
        <v>0</v>
      </c>
      <c r="BI732" s="217">
        <f>IF(N732="nulová",J732,0)</f>
        <v>0</v>
      </c>
      <c r="BJ732" s="18" t="s">
        <v>82</v>
      </c>
      <c r="BK732" s="217">
        <f>ROUND(I732*H732,2)</f>
        <v>0</v>
      </c>
      <c r="BL732" s="18" t="s">
        <v>257</v>
      </c>
      <c r="BM732" s="216" t="s">
        <v>899</v>
      </c>
    </row>
    <row r="733" spans="1:65" s="2" customFormat="1" ht="21.75" customHeight="1">
      <c r="A733" s="39"/>
      <c r="B733" s="40"/>
      <c r="C733" s="205" t="s">
        <v>900</v>
      </c>
      <c r="D733" s="205" t="s">
        <v>151</v>
      </c>
      <c r="E733" s="206" t="s">
        <v>901</v>
      </c>
      <c r="F733" s="207" t="s">
        <v>902</v>
      </c>
      <c r="G733" s="208" t="s">
        <v>154</v>
      </c>
      <c r="H733" s="209">
        <v>1</v>
      </c>
      <c r="I733" s="210"/>
      <c r="J733" s="211">
        <f>ROUND(I733*H733,2)</f>
        <v>0</v>
      </c>
      <c r="K733" s="207" t="s">
        <v>28</v>
      </c>
      <c r="L733" s="45"/>
      <c r="M733" s="212" t="s">
        <v>28</v>
      </c>
      <c r="N733" s="213" t="s">
        <v>45</v>
      </c>
      <c r="O733" s="85"/>
      <c r="P733" s="214">
        <f>O733*H733</f>
        <v>0</v>
      </c>
      <c r="Q733" s="214">
        <v>0</v>
      </c>
      <c r="R733" s="214">
        <f>Q733*H733</f>
        <v>0</v>
      </c>
      <c r="S733" s="214">
        <v>0</v>
      </c>
      <c r="T733" s="215">
        <f>S733*H733</f>
        <v>0</v>
      </c>
      <c r="U733" s="39"/>
      <c r="V733" s="39"/>
      <c r="W733" s="39"/>
      <c r="X733" s="39"/>
      <c r="Y733" s="39"/>
      <c r="Z733" s="39"/>
      <c r="AA733" s="39"/>
      <c r="AB733" s="39"/>
      <c r="AC733" s="39"/>
      <c r="AD733" s="39"/>
      <c r="AE733" s="39"/>
      <c r="AR733" s="216" t="s">
        <v>257</v>
      </c>
      <c r="AT733" s="216" t="s">
        <v>151</v>
      </c>
      <c r="AU733" s="216" t="s">
        <v>84</v>
      </c>
      <c r="AY733" s="18" t="s">
        <v>148</v>
      </c>
      <c r="BE733" s="217">
        <f>IF(N733="základní",J733,0)</f>
        <v>0</v>
      </c>
      <c r="BF733" s="217">
        <f>IF(N733="snížená",J733,0)</f>
        <v>0</v>
      </c>
      <c r="BG733" s="217">
        <f>IF(N733="zákl. přenesená",J733,0)</f>
        <v>0</v>
      </c>
      <c r="BH733" s="217">
        <f>IF(N733="sníž. přenesená",J733,0)</f>
        <v>0</v>
      </c>
      <c r="BI733" s="217">
        <f>IF(N733="nulová",J733,0)</f>
        <v>0</v>
      </c>
      <c r="BJ733" s="18" t="s">
        <v>82</v>
      </c>
      <c r="BK733" s="217">
        <f>ROUND(I733*H733,2)</f>
        <v>0</v>
      </c>
      <c r="BL733" s="18" t="s">
        <v>257</v>
      </c>
      <c r="BM733" s="216" t="s">
        <v>903</v>
      </c>
    </row>
    <row r="734" spans="1:65" s="2" customFormat="1" ht="12">
      <c r="A734" s="39"/>
      <c r="B734" s="40"/>
      <c r="C734" s="205" t="s">
        <v>904</v>
      </c>
      <c r="D734" s="205" t="s">
        <v>151</v>
      </c>
      <c r="E734" s="206" t="s">
        <v>905</v>
      </c>
      <c r="F734" s="207" t="s">
        <v>906</v>
      </c>
      <c r="G734" s="208" t="s">
        <v>203</v>
      </c>
      <c r="H734" s="209">
        <v>9</v>
      </c>
      <c r="I734" s="210"/>
      <c r="J734" s="211">
        <f>ROUND(I734*H734,2)</f>
        <v>0</v>
      </c>
      <c r="K734" s="207" t="s">
        <v>28</v>
      </c>
      <c r="L734" s="45"/>
      <c r="M734" s="212" t="s">
        <v>28</v>
      </c>
      <c r="N734" s="213" t="s">
        <v>45</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257</v>
      </c>
      <c r="AT734" s="216" t="s">
        <v>151</v>
      </c>
      <c r="AU734" s="216" t="s">
        <v>84</v>
      </c>
      <c r="AY734" s="18" t="s">
        <v>148</v>
      </c>
      <c r="BE734" s="217">
        <f>IF(N734="základní",J734,0)</f>
        <v>0</v>
      </c>
      <c r="BF734" s="217">
        <f>IF(N734="snížená",J734,0)</f>
        <v>0</v>
      </c>
      <c r="BG734" s="217">
        <f>IF(N734="zákl. přenesená",J734,0)</f>
        <v>0</v>
      </c>
      <c r="BH734" s="217">
        <f>IF(N734="sníž. přenesená",J734,0)</f>
        <v>0</v>
      </c>
      <c r="BI734" s="217">
        <f>IF(N734="nulová",J734,0)</f>
        <v>0</v>
      </c>
      <c r="BJ734" s="18" t="s">
        <v>82</v>
      </c>
      <c r="BK734" s="217">
        <f>ROUND(I734*H734,2)</f>
        <v>0</v>
      </c>
      <c r="BL734" s="18" t="s">
        <v>257</v>
      </c>
      <c r="BM734" s="216" t="s">
        <v>907</v>
      </c>
    </row>
    <row r="735" spans="1:51" s="13" customFormat="1" ht="12">
      <c r="A735" s="13"/>
      <c r="B735" s="218"/>
      <c r="C735" s="219"/>
      <c r="D735" s="220" t="s">
        <v>162</v>
      </c>
      <c r="E735" s="221" t="s">
        <v>28</v>
      </c>
      <c r="F735" s="222" t="s">
        <v>232</v>
      </c>
      <c r="G735" s="219"/>
      <c r="H735" s="221" t="s">
        <v>28</v>
      </c>
      <c r="I735" s="223"/>
      <c r="J735" s="219"/>
      <c r="K735" s="219"/>
      <c r="L735" s="224"/>
      <c r="M735" s="225"/>
      <c r="N735" s="226"/>
      <c r="O735" s="226"/>
      <c r="P735" s="226"/>
      <c r="Q735" s="226"/>
      <c r="R735" s="226"/>
      <c r="S735" s="226"/>
      <c r="T735" s="227"/>
      <c r="U735" s="13"/>
      <c r="V735" s="13"/>
      <c r="W735" s="13"/>
      <c r="X735" s="13"/>
      <c r="Y735" s="13"/>
      <c r="Z735" s="13"/>
      <c r="AA735" s="13"/>
      <c r="AB735" s="13"/>
      <c r="AC735" s="13"/>
      <c r="AD735" s="13"/>
      <c r="AE735" s="13"/>
      <c r="AT735" s="228" t="s">
        <v>162</v>
      </c>
      <c r="AU735" s="228" t="s">
        <v>84</v>
      </c>
      <c r="AV735" s="13" t="s">
        <v>82</v>
      </c>
      <c r="AW735" s="13" t="s">
        <v>35</v>
      </c>
      <c r="AX735" s="13" t="s">
        <v>74</v>
      </c>
      <c r="AY735" s="228" t="s">
        <v>148</v>
      </c>
    </row>
    <row r="736" spans="1:51" s="14" customFormat="1" ht="12">
      <c r="A736" s="14"/>
      <c r="B736" s="229"/>
      <c r="C736" s="230"/>
      <c r="D736" s="220" t="s">
        <v>162</v>
      </c>
      <c r="E736" s="231" t="s">
        <v>28</v>
      </c>
      <c r="F736" s="232" t="s">
        <v>149</v>
      </c>
      <c r="G736" s="230"/>
      <c r="H736" s="233">
        <v>3</v>
      </c>
      <c r="I736" s="234"/>
      <c r="J736" s="230"/>
      <c r="K736" s="230"/>
      <c r="L736" s="235"/>
      <c r="M736" s="236"/>
      <c r="N736" s="237"/>
      <c r="O736" s="237"/>
      <c r="P736" s="237"/>
      <c r="Q736" s="237"/>
      <c r="R736" s="237"/>
      <c r="S736" s="237"/>
      <c r="T736" s="238"/>
      <c r="U736" s="14"/>
      <c r="V736" s="14"/>
      <c r="W736" s="14"/>
      <c r="X736" s="14"/>
      <c r="Y736" s="14"/>
      <c r="Z736" s="14"/>
      <c r="AA736" s="14"/>
      <c r="AB736" s="14"/>
      <c r="AC736" s="14"/>
      <c r="AD736" s="14"/>
      <c r="AE736" s="14"/>
      <c r="AT736" s="239" t="s">
        <v>162</v>
      </c>
      <c r="AU736" s="239" t="s">
        <v>84</v>
      </c>
      <c r="AV736" s="14" t="s">
        <v>84</v>
      </c>
      <c r="AW736" s="14" t="s">
        <v>35</v>
      </c>
      <c r="AX736" s="14" t="s">
        <v>74</v>
      </c>
      <c r="AY736" s="239" t="s">
        <v>148</v>
      </c>
    </row>
    <row r="737" spans="1:51" s="13" customFormat="1" ht="12">
      <c r="A737" s="13"/>
      <c r="B737" s="218"/>
      <c r="C737" s="219"/>
      <c r="D737" s="220" t="s">
        <v>162</v>
      </c>
      <c r="E737" s="221" t="s">
        <v>28</v>
      </c>
      <c r="F737" s="222" t="s">
        <v>236</v>
      </c>
      <c r="G737" s="219"/>
      <c r="H737" s="221" t="s">
        <v>28</v>
      </c>
      <c r="I737" s="223"/>
      <c r="J737" s="219"/>
      <c r="K737" s="219"/>
      <c r="L737" s="224"/>
      <c r="M737" s="225"/>
      <c r="N737" s="226"/>
      <c r="O737" s="226"/>
      <c r="P737" s="226"/>
      <c r="Q737" s="226"/>
      <c r="R737" s="226"/>
      <c r="S737" s="226"/>
      <c r="T737" s="227"/>
      <c r="U737" s="13"/>
      <c r="V737" s="13"/>
      <c r="W737" s="13"/>
      <c r="X737" s="13"/>
      <c r="Y737" s="13"/>
      <c r="Z737" s="13"/>
      <c r="AA737" s="13"/>
      <c r="AB737" s="13"/>
      <c r="AC737" s="13"/>
      <c r="AD737" s="13"/>
      <c r="AE737" s="13"/>
      <c r="AT737" s="228" t="s">
        <v>162</v>
      </c>
      <c r="AU737" s="228" t="s">
        <v>84</v>
      </c>
      <c r="AV737" s="13" t="s">
        <v>82</v>
      </c>
      <c r="AW737" s="13" t="s">
        <v>35</v>
      </c>
      <c r="AX737" s="13" t="s">
        <v>74</v>
      </c>
      <c r="AY737" s="228" t="s">
        <v>148</v>
      </c>
    </row>
    <row r="738" spans="1:51" s="14" customFormat="1" ht="12">
      <c r="A738" s="14"/>
      <c r="B738" s="229"/>
      <c r="C738" s="230"/>
      <c r="D738" s="220" t="s">
        <v>162</v>
      </c>
      <c r="E738" s="231" t="s">
        <v>28</v>
      </c>
      <c r="F738" s="232" t="s">
        <v>149</v>
      </c>
      <c r="G738" s="230"/>
      <c r="H738" s="233">
        <v>3</v>
      </c>
      <c r="I738" s="234"/>
      <c r="J738" s="230"/>
      <c r="K738" s="230"/>
      <c r="L738" s="235"/>
      <c r="M738" s="236"/>
      <c r="N738" s="237"/>
      <c r="O738" s="237"/>
      <c r="P738" s="237"/>
      <c r="Q738" s="237"/>
      <c r="R738" s="237"/>
      <c r="S738" s="237"/>
      <c r="T738" s="238"/>
      <c r="U738" s="14"/>
      <c r="V738" s="14"/>
      <c r="W738" s="14"/>
      <c r="X738" s="14"/>
      <c r="Y738" s="14"/>
      <c r="Z738" s="14"/>
      <c r="AA738" s="14"/>
      <c r="AB738" s="14"/>
      <c r="AC738" s="14"/>
      <c r="AD738" s="14"/>
      <c r="AE738" s="14"/>
      <c r="AT738" s="239" t="s">
        <v>162</v>
      </c>
      <c r="AU738" s="239" t="s">
        <v>84</v>
      </c>
      <c r="AV738" s="14" t="s">
        <v>84</v>
      </c>
      <c r="AW738" s="14" t="s">
        <v>35</v>
      </c>
      <c r="AX738" s="14" t="s">
        <v>74</v>
      </c>
      <c r="AY738" s="239" t="s">
        <v>148</v>
      </c>
    </row>
    <row r="739" spans="1:51" s="13" customFormat="1" ht="12">
      <c r="A739" s="13"/>
      <c r="B739" s="218"/>
      <c r="C739" s="219"/>
      <c r="D739" s="220" t="s">
        <v>162</v>
      </c>
      <c r="E739" s="221" t="s">
        <v>28</v>
      </c>
      <c r="F739" s="222" t="s">
        <v>170</v>
      </c>
      <c r="G739" s="219"/>
      <c r="H739" s="221" t="s">
        <v>28</v>
      </c>
      <c r="I739" s="223"/>
      <c r="J739" s="219"/>
      <c r="K739" s="219"/>
      <c r="L739" s="224"/>
      <c r="M739" s="225"/>
      <c r="N739" s="226"/>
      <c r="O739" s="226"/>
      <c r="P739" s="226"/>
      <c r="Q739" s="226"/>
      <c r="R739" s="226"/>
      <c r="S739" s="226"/>
      <c r="T739" s="227"/>
      <c r="U739" s="13"/>
      <c r="V739" s="13"/>
      <c r="W739" s="13"/>
      <c r="X739" s="13"/>
      <c r="Y739" s="13"/>
      <c r="Z739" s="13"/>
      <c r="AA739" s="13"/>
      <c r="AB739" s="13"/>
      <c r="AC739" s="13"/>
      <c r="AD739" s="13"/>
      <c r="AE739" s="13"/>
      <c r="AT739" s="228" t="s">
        <v>162</v>
      </c>
      <c r="AU739" s="228" t="s">
        <v>84</v>
      </c>
      <c r="AV739" s="13" t="s">
        <v>82</v>
      </c>
      <c r="AW739" s="13" t="s">
        <v>35</v>
      </c>
      <c r="AX739" s="13" t="s">
        <v>74</v>
      </c>
      <c r="AY739" s="228" t="s">
        <v>148</v>
      </c>
    </row>
    <row r="740" spans="1:51" s="14" customFormat="1" ht="12">
      <c r="A740" s="14"/>
      <c r="B740" s="229"/>
      <c r="C740" s="230"/>
      <c r="D740" s="220" t="s">
        <v>162</v>
      </c>
      <c r="E740" s="231" t="s">
        <v>28</v>
      </c>
      <c r="F740" s="232" t="s">
        <v>149</v>
      </c>
      <c r="G740" s="230"/>
      <c r="H740" s="233">
        <v>3</v>
      </c>
      <c r="I740" s="234"/>
      <c r="J740" s="230"/>
      <c r="K740" s="230"/>
      <c r="L740" s="235"/>
      <c r="M740" s="236"/>
      <c r="N740" s="237"/>
      <c r="O740" s="237"/>
      <c r="P740" s="237"/>
      <c r="Q740" s="237"/>
      <c r="R740" s="237"/>
      <c r="S740" s="237"/>
      <c r="T740" s="238"/>
      <c r="U740" s="14"/>
      <c r="V740" s="14"/>
      <c r="W740" s="14"/>
      <c r="X740" s="14"/>
      <c r="Y740" s="14"/>
      <c r="Z740" s="14"/>
      <c r="AA740" s="14"/>
      <c r="AB740" s="14"/>
      <c r="AC740" s="14"/>
      <c r="AD740" s="14"/>
      <c r="AE740" s="14"/>
      <c r="AT740" s="239" t="s">
        <v>162</v>
      </c>
      <c r="AU740" s="239" t="s">
        <v>84</v>
      </c>
      <c r="AV740" s="14" t="s">
        <v>84</v>
      </c>
      <c r="AW740" s="14" t="s">
        <v>35</v>
      </c>
      <c r="AX740" s="14" t="s">
        <v>74</v>
      </c>
      <c r="AY740" s="239" t="s">
        <v>148</v>
      </c>
    </row>
    <row r="741" spans="1:51" s="15" customFormat="1" ht="12">
      <c r="A741" s="15"/>
      <c r="B741" s="240"/>
      <c r="C741" s="241"/>
      <c r="D741" s="220" t="s">
        <v>162</v>
      </c>
      <c r="E741" s="242" t="s">
        <v>28</v>
      </c>
      <c r="F741" s="243" t="s">
        <v>188</v>
      </c>
      <c r="G741" s="241"/>
      <c r="H741" s="244">
        <v>9</v>
      </c>
      <c r="I741" s="245"/>
      <c r="J741" s="241"/>
      <c r="K741" s="241"/>
      <c r="L741" s="246"/>
      <c r="M741" s="247"/>
      <c r="N741" s="248"/>
      <c r="O741" s="248"/>
      <c r="P741" s="248"/>
      <c r="Q741" s="248"/>
      <c r="R741" s="248"/>
      <c r="S741" s="248"/>
      <c r="T741" s="249"/>
      <c r="U741" s="15"/>
      <c r="V741" s="15"/>
      <c r="W741" s="15"/>
      <c r="X741" s="15"/>
      <c r="Y741" s="15"/>
      <c r="Z741" s="15"/>
      <c r="AA741" s="15"/>
      <c r="AB741" s="15"/>
      <c r="AC741" s="15"/>
      <c r="AD741" s="15"/>
      <c r="AE741" s="15"/>
      <c r="AT741" s="250" t="s">
        <v>162</v>
      </c>
      <c r="AU741" s="250" t="s">
        <v>84</v>
      </c>
      <c r="AV741" s="15" t="s">
        <v>155</v>
      </c>
      <c r="AW741" s="15" t="s">
        <v>35</v>
      </c>
      <c r="AX741" s="15" t="s">
        <v>82</v>
      </c>
      <c r="AY741" s="250" t="s">
        <v>148</v>
      </c>
    </row>
    <row r="742" spans="1:65" s="2" customFormat="1" ht="12">
      <c r="A742" s="39"/>
      <c r="B742" s="40"/>
      <c r="C742" s="205" t="s">
        <v>908</v>
      </c>
      <c r="D742" s="205" t="s">
        <v>151</v>
      </c>
      <c r="E742" s="206" t="s">
        <v>909</v>
      </c>
      <c r="F742" s="207" t="s">
        <v>910</v>
      </c>
      <c r="G742" s="208" t="s">
        <v>197</v>
      </c>
      <c r="H742" s="209">
        <v>111.58</v>
      </c>
      <c r="I742" s="210"/>
      <c r="J742" s="211">
        <f>ROUND(I742*H742,2)</f>
        <v>0</v>
      </c>
      <c r="K742" s="207" t="s">
        <v>160</v>
      </c>
      <c r="L742" s="45"/>
      <c r="M742" s="212" t="s">
        <v>28</v>
      </c>
      <c r="N742" s="213" t="s">
        <v>45</v>
      </c>
      <c r="O742" s="85"/>
      <c r="P742" s="214">
        <f>O742*H742</f>
        <v>0</v>
      </c>
      <c r="Q742" s="214">
        <v>0</v>
      </c>
      <c r="R742" s="214">
        <f>Q742*H742</f>
        <v>0</v>
      </c>
      <c r="S742" s="214">
        <v>0.01174</v>
      </c>
      <c r="T742" s="215">
        <f>S742*H742</f>
        <v>1.3099492</v>
      </c>
      <c r="U742" s="39"/>
      <c r="V742" s="39"/>
      <c r="W742" s="39"/>
      <c r="X742" s="39"/>
      <c r="Y742" s="39"/>
      <c r="Z742" s="39"/>
      <c r="AA742" s="39"/>
      <c r="AB742" s="39"/>
      <c r="AC742" s="39"/>
      <c r="AD742" s="39"/>
      <c r="AE742" s="39"/>
      <c r="AR742" s="216" t="s">
        <v>257</v>
      </c>
      <c r="AT742" s="216" t="s">
        <v>151</v>
      </c>
      <c r="AU742" s="216" t="s">
        <v>84</v>
      </c>
      <c r="AY742" s="18" t="s">
        <v>148</v>
      </c>
      <c r="BE742" s="217">
        <f>IF(N742="základní",J742,0)</f>
        <v>0</v>
      </c>
      <c r="BF742" s="217">
        <f>IF(N742="snížená",J742,0)</f>
        <v>0</v>
      </c>
      <c r="BG742" s="217">
        <f>IF(N742="zákl. přenesená",J742,0)</f>
        <v>0</v>
      </c>
      <c r="BH742" s="217">
        <f>IF(N742="sníž. přenesená",J742,0)</f>
        <v>0</v>
      </c>
      <c r="BI742" s="217">
        <f>IF(N742="nulová",J742,0)</f>
        <v>0</v>
      </c>
      <c r="BJ742" s="18" t="s">
        <v>82</v>
      </c>
      <c r="BK742" s="217">
        <f>ROUND(I742*H742,2)</f>
        <v>0</v>
      </c>
      <c r="BL742" s="18" t="s">
        <v>257</v>
      </c>
      <c r="BM742" s="216" t="s">
        <v>911</v>
      </c>
    </row>
    <row r="743" spans="1:51" s="13" customFormat="1" ht="12">
      <c r="A743" s="13"/>
      <c r="B743" s="218"/>
      <c r="C743" s="219"/>
      <c r="D743" s="220" t="s">
        <v>162</v>
      </c>
      <c r="E743" s="221" t="s">
        <v>28</v>
      </c>
      <c r="F743" s="222" t="s">
        <v>176</v>
      </c>
      <c r="G743" s="219"/>
      <c r="H743" s="221" t="s">
        <v>28</v>
      </c>
      <c r="I743" s="223"/>
      <c r="J743" s="219"/>
      <c r="K743" s="219"/>
      <c r="L743" s="224"/>
      <c r="M743" s="225"/>
      <c r="N743" s="226"/>
      <c r="O743" s="226"/>
      <c r="P743" s="226"/>
      <c r="Q743" s="226"/>
      <c r="R743" s="226"/>
      <c r="S743" s="226"/>
      <c r="T743" s="227"/>
      <c r="U743" s="13"/>
      <c r="V743" s="13"/>
      <c r="W743" s="13"/>
      <c r="X743" s="13"/>
      <c r="Y743" s="13"/>
      <c r="Z743" s="13"/>
      <c r="AA743" s="13"/>
      <c r="AB743" s="13"/>
      <c r="AC743" s="13"/>
      <c r="AD743" s="13"/>
      <c r="AE743" s="13"/>
      <c r="AT743" s="228" t="s">
        <v>162</v>
      </c>
      <c r="AU743" s="228" t="s">
        <v>84</v>
      </c>
      <c r="AV743" s="13" t="s">
        <v>82</v>
      </c>
      <c r="AW743" s="13" t="s">
        <v>35</v>
      </c>
      <c r="AX743" s="13" t="s">
        <v>74</v>
      </c>
      <c r="AY743" s="228" t="s">
        <v>148</v>
      </c>
    </row>
    <row r="744" spans="1:51" s="13" customFormat="1" ht="12">
      <c r="A744" s="13"/>
      <c r="B744" s="218"/>
      <c r="C744" s="219"/>
      <c r="D744" s="220" t="s">
        <v>162</v>
      </c>
      <c r="E744" s="221" t="s">
        <v>28</v>
      </c>
      <c r="F744" s="222" t="s">
        <v>912</v>
      </c>
      <c r="G744" s="219"/>
      <c r="H744" s="221" t="s">
        <v>28</v>
      </c>
      <c r="I744" s="223"/>
      <c r="J744" s="219"/>
      <c r="K744" s="219"/>
      <c r="L744" s="224"/>
      <c r="M744" s="225"/>
      <c r="N744" s="226"/>
      <c r="O744" s="226"/>
      <c r="P744" s="226"/>
      <c r="Q744" s="226"/>
      <c r="R744" s="226"/>
      <c r="S744" s="226"/>
      <c r="T744" s="227"/>
      <c r="U744" s="13"/>
      <c r="V744" s="13"/>
      <c r="W744" s="13"/>
      <c r="X744" s="13"/>
      <c r="Y744" s="13"/>
      <c r="Z744" s="13"/>
      <c r="AA744" s="13"/>
      <c r="AB744" s="13"/>
      <c r="AC744" s="13"/>
      <c r="AD744" s="13"/>
      <c r="AE744" s="13"/>
      <c r="AT744" s="228" t="s">
        <v>162</v>
      </c>
      <c r="AU744" s="228" t="s">
        <v>84</v>
      </c>
      <c r="AV744" s="13" t="s">
        <v>82</v>
      </c>
      <c r="AW744" s="13" t="s">
        <v>35</v>
      </c>
      <c r="AX744" s="13" t="s">
        <v>74</v>
      </c>
      <c r="AY744" s="228" t="s">
        <v>148</v>
      </c>
    </row>
    <row r="745" spans="1:51" s="14" customFormat="1" ht="12">
      <c r="A745" s="14"/>
      <c r="B745" s="229"/>
      <c r="C745" s="230"/>
      <c r="D745" s="220" t="s">
        <v>162</v>
      </c>
      <c r="E745" s="231" t="s">
        <v>28</v>
      </c>
      <c r="F745" s="232" t="s">
        <v>913</v>
      </c>
      <c r="G745" s="230"/>
      <c r="H745" s="233">
        <v>17.58</v>
      </c>
      <c r="I745" s="234"/>
      <c r="J745" s="230"/>
      <c r="K745" s="230"/>
      <c r="L745" s="235"/>
      <c r="M745" s="236"/>
      <c r="N745" s="237"/>
      <c r="O745" s="237"/>
      <c r="P745" s="237"/>
      <c r="Q745" s="237"/>
      <c r="R745" s="237"/>
      <c r="S745" s="237"/>
      <c r="T745" s="238"/>
      <c r="U745" s="14"/>
      <c r="V745" s="14"/>
      <c r="W745" s="14"/>
      <c r="X745" s="14"/>
      <c r="Y745" s="14"/>
      <c r="Z745" s="14"/>
      <c r="AA745" s="14"/>
      <c r="AB745" s="14"/>
      <c r="AC745" s="14"/>
      <c r="AD745" s="14"/>
      <c r="AE745" s="14"/>
      <c r="AT745" s="239" t="s">
        <v>162</v>
      </c>
      <c r="AU745" s="239" t="s">
        <v>84</v>
      </c>
      <c r="AV745" s="14" t="s">
        <v>84</v>
      </c>
      <c r="AW745" s="14" t="s">
        <v>35</v>
      </c>
      <c r="AX745" s="14" t="s">
        <v>74</v>
      </c>
      <c r="AY745" s="239" t="s">
        <v>148</v>
      </c>
    </row>
    <row r="746" spans="1:51" s="14" customFormat="1" ht="12">
      <c r="A746" s="14"/>
      <c r="B746" s="229"/>
      <c r="C746" s="230"/>
      <c r="D746" s="220" t="s">
        <v>162</v>
      </c>
      <c r="E746" s="231" t="s">
        <v>28</v>
      </c>
      <c r="F746" s="232" t="s">
        <v>914</v>
      </c>
      <c r="G746" s="230"/>
      <c r="H746" s="233">
        <v>16.4</v>
      </c>
      <c r="I746" s="234"/>
      <c r="J746" s="230"/>
      <c r="K746" s="230"/>
      <c r="L746" s="235"/>
      <c r="M746" s="236"/>
      <c r="N746" s="237"/>
      <c r="O746" s="237"/>
      <c r="P746" s="237"/>
      <c r="Q746" s="237"/>
      <c r="R746" s="237"/>
      <c r="S746" s="237"/>
      <c r="T746" s="238"/>
      <c r="U746" s="14"/>
      <c r="V746" s="14"/>
      <c r="W746" s="14"/>
      <c r="X746" s="14"/>
      <c r="Y746" s="14"/>
      <c r="Z746" s="14"/>
      <c r="AA746" s="14"/>
      <c r="AB746" s="14"/>
      <c r="AC746" s="14"/>
      <c r="AD746" s="14"/>
      <c r="AE746" s="14"/>
      <c r="AT746" s="239" t="s">
        <v>162</v>
      </c>
      <c r="AU746" s="239" t="s">
        <v>84</v>
      </c>
      <c r="AV746" s="14" t="s">
        <v>84</v>
      </c>
      <c r="AW746" s="14" t="s">
        <v>35</v>
      </c>
      <c r="AX746" s="14" t="s">
        <v>74</v>
      </c>
      <c r="AY746" s="239" t="s">
        <v>148</v>
      </c>
    </row>
    <row r="747" spans="1:51" s="14" customFormat="1" ht="12">
      <c r="A747" s="14"/>
      <c r="B747" s="229"/>
      <c r="C747" s="230"/>
      <c r="D747" s="220" t="s">
        <v>162</v>
      </c>
      <c r="E747" s="231" t="s">
        <v>28</v>
      </c>
      <c r="F747" s="232" t="s">
        <v>915</v>
      </c>
      <c r="G747" s="230"/>
      <c r="H747" s="233">
        <v>27.7</v>
      </c>
      <c r="I747" s="234"/>
      <c r="J747" s="230"/>
      <c r="K747" s="230"/>
      <c r="L747" s="235"/>
      <c r="M747" s="236"/>
      <c r="N747" s="237"/>
      <c r="O747" s="237"/>
      <c r="P747" s="237"/>
      <c r="Q747" s="237"/>
      <c r="R747" s="237"/>
      <c r="S747" s="237"/>
      <c r="T747" s="238"/>
      <c r="U747" s="14"/>
      <c r="V747" s="14"/>
      <c r="W747" s="14"/>
      <c r="X747" s="14"/>
      <c r="Y747" s="14"/>
      <c r="Z747" s="14"/>
      <c r="AA747" s="14"/>
      <c r="AB747" s="14"/>
      <c r="AC747" s="14"/>
      <c r="AD747" s="14"/>
      <c r="AE747" s="14"/>
      <c r="AT747" s="239" t="s">
        <v>162</v>
      </c>
      <c r="AU747" s="239" t="s">
        <v>84</v>
      </c>
      <c r="AV747" s="14" t="s">
        <v>84</v>
      </c>
      <c r="AW747" s="14" t="s">
        <v>35</v>
      </c>
      <c r="AX747" s="14" t="s">
        <v>74</v>
      </c>
      <c r="AY747" s="239" t="s">
        <v>148</v>
      </c>
    </row>
    <row r="748" spans="1:51" s="14" customFormat="1" ht="12">
      <c r="A748" s="14"/>
      <c r="B748" s="229"/>
      <c r="C748" s="230"/>
      <c r="D748" s="220" t="s">
        <v>162</v>
      </c>
      <c r="E748" s="231" t="s">
        <v>28</v>
      </c>
      <c r="F748" s="232" t="s">
        <v>916</v>
      </c>
      <c r="G748" s="230"/>
      <c r="H748" s="233">
        <v>16.3</v>
      </c>
      <c r="I748" s="234"/>
      <c r="J748" s="230"/>
      <c r="K748" s="230"/>
      <c r="L748" s="235"/>
      <c r="M748" s="236"/>
      <c r="N748" s="237"/>
      <c r="O748" s="237"/>
      <c r="P748" s="237"/>
      <c r="Q748" s="237"/>
      <c r="R748" s="237"/>
      <c r="S748" s="237"/>
      <c r="T748" s="238"/>
      <c r="U748" s="14"/>
      <c r="V748" s="14"/>
      <c r="W748" s="14"/>
      <c r="X748" s="14"/>
      <c r="Y748" s="14"/>
      <c r="Z748" s="14"/>
      <c r="AA748" s="14"/>
      <c r="AB748" s="14"/>
      <c r="AC748" s="14"/>
      <c r="AD748" s="14"/>
      <c r="AE748" s="14"/>
      <c r="AT748" s="239" t="s">
        <v>162</v>
      </c>
      <c r="AU748" s="239" t="s">
        <v>84</v>
      </c>
      <c r="AV748" s="14" t="s">
        <v>84</v>
      </c>
      <c r="AW748" s="14" t="s">
        <v>35</v>
      </c>
      <c r="AX748" s="14" t="s">
        <v>74</v>
      </c>
      <c r="AY748" s="239" t="s">
        <v>148</v>
      </c>
    </row>
    <row r="749" spans="1:51" s="14" customFormat="1" ht="12">
      <c r="A749" s="14"/>
      <c r="B749" s="229"/>
      <c r="C749" s="230"/>
      <c r="D749" s="220" t="s">
        <v>162</v>
      </c>
      <c r="E749" s="231" t="s">
        <v>28</v>
      </c>
      <c r="F749" s="232" t="s">
        <v>917</v>
      </c>
      <c r="G749" s="230"/>
      <c r="H749" s="233">
        <v>33.6</v>
      </c>
      <c r="I749" s="234"/>
      <c r="J749" s="230"/>
      <c r="K749" s="230"/>
      <c r="L749" s="235"/>
      <c r="M749" s="236"/>
      <c r="N749" s="237"/>
      <c r="O749" s="237"/>
      <c r="P749" s="237"/>
      <c r="Q749" s="237"/>
      <c r="R749" s="237"/>
      <c r="S749" s="237"/>
      <c r="T749" s="238"/>
      <c r="U749" s="14"/>
      <c r="V749" s="14"/>
      <c r="W749" s="14"/>
      <c r="X749" s="14"/>
      <c r="Y749" s="14"/>
      <c r="Z749" s="14"/>
      <c r="AA749" s="14"/>
      <c r="AB749" s="14"/>
      <c r="AC749" s="14"/>
      <c r="AD749" s="14"/>
      <c r="AE749" s="14"/>
      <c r="AT749" s="239" t="s">
        <v>162</v>
      </c>
      <c r="AU749" s="239" t="s">
        <v>84</v>
      </c>
      <c r="AV749" s="14" t="s">
        <v>84</v>
      </c>
      <c r="AW749" s="14" t="s">
        <v>35</v>
      </c>
      <c r="AX749" s="14" t="s">
        <v>74</v>
      </c>
      <c r="AY749" s="239" t="s">
        <v>148</v>
      </c>
    </row>
    <row r="750" spans="1:51" s="15" customFormat="1" ht="12">
      <c r="A750" s="15"/>
      <c r="B750" s="240"/>
      <c r="C750" s="241"/>
      <c r="D750" s="220" t="s">
        <v>162</v>
      </c>
      <c r="E750" s="242" t="s">
        <v>28</v>
      </c>
      <c r="F750" s="243" t="s">
        <v>188</v>
      </c>
      <c r="G750" s="241"/>
      <c r="H750" s="244">
        <v>111.57999999999998</v>
      </c>
      <c r="I750" s="245"/>
      <c r="J750" s="241"/>
      <c r="K750" s="241"/>
      <c r="L750" s="246"/>
      <c r="M750" s="247"/>
      <c r="N750" s="248"/>
      <c r="O750" s="248"/>
      <c r="P750" s="248"/>
      <c r="Q750" s="248"/>
      <c r="R750" s="248"/>
      <c r="S750" s="248"/>
      <c r="T750" s="249"/>
      <c r="U750" s="15"/>
      <c r="V750" s="15"/>
      <c r="W750" s="15"/>
      <c r="X750" s="15"/>
      <c r="Y750" s="15"/>
      <c r="Z750" s="15"/>
      <c r="AA750" s="15"/>
      <c r="AB750" s="15"/>
      <c r="AC750" s="15"/>
      <c r="AD750" s="15"/>
      <c r="AE750" s="15"/>
      <c r="AT750" s="250" t="s">
        <v>162</v>
      </c>
      <c r="AU750" s="250" t="s">
        <v>84</v>
      </c>
      <c r="AV750" s="15" t="s">
        <v>155</v>
      </c>
      <c r="AW750" s="15" t="s">
        <v>35</v>
      </c>
      <c r="AX750" s="15" t="s">
        <v>82</v>
      </c>
      <c r="AY750" s="250" t="s">
        <v>148</v>
      </c>
    </row>
    <row r="751" spans="1:65" s="2" customFormat="1" ht="12">
      <c r="A751" s="39"/>
      <c r="B751" s="40"/>
      <c r="C751" s="205" t="s">
        <v>918</v>
      </c>
      <c r="D751" s="205" t="s">
        <v>151</v>
      </c>
      <c r="E751" s="206" t="s">
        <v>919</v>
      </c>
      <c r="F751" s="207" t="s">
        <v>920</v>
      </c>
      <c r="G751" s="208" t="s">
        <v>159</v>
      </c>
      <c r="H751" s="209">
        <v>328.94</v>
      </c>
      <c r="I751" s="210"/>
      <c r="J751" s="211">
        <f>ROUND(I751*H751,2)</f>
        <v>0</v>
      </c>
      <c r="K751" s="207" t="s">
        <v>160</v>
      </c>
      <c r="L751" s="45"/>
      <c r="M751" s="212" t="s">
        <v>28</v>
      </c>
      <c r="N751" s="213" t="s">
        <v>45</v>
      </c>
      <c r="O751" s="85"/>
      <c r="P751" s="214">
        <f>O751*H751</f>
        <v>0</v>
      </c>
      <c r="Q751" s="214">
        <v>0</v>
      </c>
      <c r="R751" s="214">
        <f>Q751*H751</f>
        <v>0</v>
      </c>
      <c r="S751" s="214">
        <v>0.003</v>
      </c>
      <c r="T751" s="215">
        <f>S751*H751</f>
        <v>0.98682</v>
      </c>
      <c r="U751" s="39"/>
      <c r="V751" s="39"/>
      <c r="W751" s="39"/>
      <c r="X751" s="39"/>
      <c r="Y751" s="39"/>
      <c r="Z751" s="39"/>
      <c r="AA751" s="39"/>
      <c r="AB751" s="39"/>
      <c r="AC751" s="39"/>
      <c r="AD751" s="39"/>
      <c r="AE751" s="39"/>
      <c r="AR751" s="216" t="s">
        <v>155</v>
      </c>
      <c r="AT751" s="216" t="s">
        <v>151</v>
      </c>
      <c r="AU751" s="216" t="s">
        <v>84</v>
      </c>
      <c r="AY751" s="18" t="s">
        <v>148</v>
      </c>
      <c r="BE751" s="217">
        <f>IF(N751="základní",J751,0)</f>
        <v>0</v>
      </c>
      <c r="BF751" s="217">
        <f>IF(N751="snížená",J751,0)</f>
        <v>0</v>
      </c>
      <c r="BG751" s="217">
        <f>IF(N751="zákl. přenesená",J751,0)</f>
        <v>0</v>
      </c>
      <c r="BH751" s="217">
        <f>IF(N751="sníž. přenesená",J751,0)</f>
        <v>0</v>
      </c>
      <c r="BI751" s="217">
        <f>IF(N751="nulová",J751,0)</f>
        <v>0</v>
      </c>
      <c r="BJ751" s="18" t="s">
        <v>82</v>
      </c>
      <c r="BK751" s="217">
        <f>ROUND(I751*H751,2)</f>
        <v>0</v>
      </c>
      <c r="BL751" s="18" t="s">
        <v>155</v>
      </c>
      <c r="BM751" s="216" t="s">
        <v>921</v>
      </c>
    </row>
    <row r="752" spans="1:51" s="13" customFormat="1" ht="12">
      <c r="A752" s="13"/>
      <c r="B752" s="218"/>
      <c r="C752" s="219"/>
      <c r="D752" s="220" t="s">
        <v>162</v>
      </c>
      <c r="E752" s="221" t="s">
        <v>28</v>
      </c>
      <c r="F752" s="222" t="s">
        <v>922</v>
      </c>
      <c r="G752" s="219"/>
      <c r="H752" s="221" t="s">
        <v>28</v>
      </c>
      <c r="I752" s="223"/>
      <c r="J752" s="219"/>
      <c r="K752" s="219"/>
      <c r="L752" s="224"/>
      <c r="M752" s="225"/>
      <c r="N752" s="226"/>
      <c r="O752" s="226"/>
      <c r="P752" s="226"/>
      <c r="Q752" s="226"/>
      <c r="R752" s="226"/>
      <c r="S752" s="226"/>
      <c r="T752" s="227"/>
      <c r="U752" s="13"/>
      <c r="V752" s="13"/>
      <c r="W752" s="13"/>
      <c r="X752" s="13"/>
      <c r="Y752" s="13"/>
      <c r="Z752" s="13"/>
      <c r="AA752" s="13"/>
      <c r="AB752" s="13"/>
      <c r="AC752" s="13"/>
      <c r="AD752" s="13"/>
      <c r="AE752" s="13"/>
      <c r="AT752" s="228" t="s">
        <v>162</v>
      </c>
      <c r="AU752" s="228" t="s">
        <v>84</v>
      </c>
      <c r="AV752" s="13" t="s">
        <v>82</v>
      </c>
      <c r="AW752" s="13" t="s">
        <v>35</v>
      </c>
      <c r="AX752" s="13" t="s">
        <v>74</v>
      </c>
      <c r="AY752" s="228" t="s">
        <v>148</v>
      </c>
    </row>
    <row r="753" spans="1:51" s="13" customFormat="1" ht="12">
      <c r="A753" s="13"/>
      <c r="B753" s="218"/>
      <c r="C753" s="219"/>
      <c r="D753" s="220" t="s">
        <v>162</v>
      </c>
      <c r="E753" s="221" t="s">
        <v>28</v>
      </c>
      <c r="F753" s="222" t="s">
        <v>176</v>
      </c>
      <c r="G753" s="219"/>
      <c r="H753" s="221" t="s">
        <v>28</v>
      </c>
      <c r="I753" s="223"/>
      <c r="J753" s="219"/>
      <c r="K753" s="219"/>
      <c r="L753" s="224"/>
      <c r="M753" s="225"/>
      <c r="N753" s="226"/>
      <c r="O753" s="226"/>
      <c r="P753" s="226"/>
      <c r="Q753" s="226"/>
      <c r="R753" s="226"/>
      <c r="S753" s="226"/>
      <c r="T753" s="227"/>
      <c r="U753" s="13"/>
      <c r="V753" s="13"/>
      <c r="W753" s="13"/>
      <c r="X753" s="13"/>
      <c r="Y753" s="13"/>
      <c r="Z753" s="13"/>
      <c r="AA753" s="13"/>
      <c r="AB753" s="13"/>
      <c r="AC753" s="13"/>
      <c r="AD753" s="13"/>
      <c r="AE753" s="13"/>
      <c r="AT753" s="228" t="s">
        <v>162</v>
      </c>
      <c r="AU753" s="228" t="s">
        <v>84</v>
      </c>
      <c r="AV753" s="13" t="s">
        <v>82</v>
      </c>
      <c r="AW753" s="13" t="s">
        <v>35</v>
      </c>
      <c r="AX753" s="13" t="s">
        <v>74</v>
      </c>
      <c r="AY753" s="228" t="s">
        <v>148</v>
      </c>
    </row>
    <row r="754" spans="1:51" s="13" customFormat="1" ht="12">
      <c r="A754" s="13"/>
      <c r="B754" s="218"/>
      <c r="C754" s="219"/>
      <c r="D754" s="220" t="s">
        <v>162</v>
      </c>
      <c r="E754" s="221" t="s">
        <v>28</v>
      </c>
      <c r="F754" s="222" t="s">
        <v>262</v>
      </c>
      <c r="G754" s="219"/>
      <c r="H754" s="221" t="s">
        <v>28</v>
      </c>
      <c r="I754" s="223"/>
      <c r="J754" s="219"/>
      <c r="K754" s="219"/>
      <c r="L754" s="224"/>
      <c r="M754" s="225"/>
      <c r="N754" s="226"/>
      <c r="O754" s="226"/>
      <c r="P754" s="226"/>
      <c r="Q754" s="226"/>
      <c r="R754" s="226"/>
      <c r="S754" s="226"/>
      <c r="T754" s="227"/>
      <c r="U754" s="13"/>
      <c r="V754" s="13"/>
      <c r="W754" s="13"/>
      <c r="X754" s="13"/>
      <c r="Y754" s="13"/>
      <c r="Z754" s="13"/>
      <c r="AA754" s="13"/>
      <c r="AB754" s="13"/>
      <c r="AC754" s="13"/>
      <c r="AD754" s="13"/>
      <c r="AE754" s="13"/>
      <c r="AT754" s="228" t="s">
        <v>162</v>
      </c>
      <c r="AU754" s="228" t="s">
        <v>84</v>
      </c>
      <c r="AV754" s="13" t="s">
        <v>82</v>
      </c>
      <c r="AW754" s="13" t="s">
        <v>35</v>
      </c>
      <c r="AX754" s="13" t="s">
        <v>74</v>
      </c>
      <c r="AY754" s="228" t="s">
        <v>148</v>
      </c>
    </row>
    <row r="755" spans="1:51" s="14" customFormat="1" ht="12">
      <c r="A755" s="14"/>
      <c r="B755" s="229"/>
      <c r="C755" s="230"/>
      <c r="D755" s="220" t="s">
        <v>162</v>
      </c>
      <c r="E755" s="231" t="s">
        <v>28</v>
      </c>
      <c r="F755" s="232" t="s">
        <v>263</v>
      </c>
      <c r="G755" s="230"/>
      <c r="H755" s="233">
        <v>66.95</v>
      </c>
      <c r="I755" s="234"/>
      <c r="J755" s="230"/>
      <c r="K755" s="230"/>
      <c r="L755" s="235"/>
      <c r="M755" s="236"/>
      <c r="N755" s="237"/>
      <c r="O755" s="237"/>
      <c r="P755" s="237"/>
      <c r="Q755" s="237"/>
      <c r="R755" s="237"/>
      <c r="S755" s="237"/>
      <c r="T755" s="238"/>
      <c r="U755" s="14"/>
      <c r="V755" s="14"/>
      <c r="W755" s="14"/>
      <c r="X755" s="14"/>
      <c r="Y755" s="14"/>
      <c r="Z755" s="14"/>
      <c r="AA755" s="14"/>
      <c r="AB755" s="14"/>
      <c r="AC755" s="14"/>
      <c r="AD755" s="14"/>
      <c r="AE755" s="14"/>
      <c r="AT755" s="239" t="s">
        <v>162</v>
      </c>
      <c r="AU755" s="239" t="s">
        <v>84</v>
      </c>
      <c r="AV755" s="14" t="s">
        <v>84</v>
      </c>
      <c r="AW755" s="14" t="s">
        <v>35</v>
      </c>
      <c r="AX755" s="14" t="s">
        <v>74</v>
      </c>
      <c r="AY755" s="239" t="s">
        <v>148</v>
      </c>
    </row>
    <row r="756" spans="1:51" s="13" customFormat="1" ht="12">
      <c r="A756" s="13"/>
      <c r="B756" s="218"/>
      <c r="C756" s="219"/>
      <c r="D756" s="220" t="s">
        <v>162</v>
      </c>
      <c r="E756" s="221" t="s">
        <v>28</v>
      </c>
      <c r="F756" s="222" t="s">
        <v>232</v>
      </c>
      <c r="G756" s="219"/>
      <c r="H756" s="221" t="s">
        <v>28</v>
      </c>
      <c r="I756" s="223"/>
      <c r="J756" s="219"/>
      <c r="K756" s="219"/>
      <c r="L756" s="224"/>
      <c r="M756" s="225"/>
      <c r="N756" s="226"/>
      <c r="O756" s="226"/>
      <c r="P756" s="226"/>
      <c r="Q756" s="226"/>
      <c r="R756" s="226"/>
      <c r="S756" s="226"/>
      <c r="T756" s="227"/>
      <c r="U756" s="13"/>
      <c r="V756" s="13"/>
      <c r="W756" s="13"/>
      <c r="X756" s="13"/>
      <c r="Y756" s="13"/>
      <c r="Z756" s="13"/>
      <c r="AA756" s="13"/>
      <c r="AB756" s="13"/>
      <c r="AC756" s="13"/>
      <c r="AD756" s="13"/>
      <c r="AE756" s="13"/>
      <c r="AT756" s="228" t="s">
        <v>162</v>
      </c>
      <c r="AU756" s="228" t="s">
        <v>84</v>
      </c>
      <c r="AV756" s="13" t="s">
        <v>82</v>
      </c>
      <c r="AW756" s="13" t="s">
        <v>35</v>
      </c>
      <c r="AX756" s="13" t="s">
        <v>74</v>
      </c>
      <c r="AY756" s="228" t="s">
        <v>148</v>
      </c>
    </row>
    <row r="757" spans="1:51" s="14" customFormat="1" ht="12">
      <c r="A757" s="14"/>
      <c r="B757" s="229"/>
      <c r="C757" s="230"/>
      <c r="D757" s="220" t="s">
        <v>162</v>
      </c>
      <c r="E757" s="231" t="s">
        <v>28</v>
      </c>
      <c r="F757" s="232" t="s">
        <v>264</v>
      </c>
      <c r="G757" s="230"/>
      <c r="H757" s="233">
        <v>64.88</v>
      </c>
      <c r="I757" s="234"/>
      <c r="J757" s="230"/>
      <c r="K757" s="230"/>
      <c r="L757" s="235"/>
      <c r="M757" s="236"/>
      <c r="N757" s="237"/>
      <c r="O757" s="237"/>
      <c r="P757" s="237"/>
      <c r="Q757" s="237"/>
      <c r="R757" s="237"/>
      <c r="S757" s="237"/>
      <c r="T757" s="238"/>
      <c r="U757" s="14"/>
      <c r="V757" s="14"/>
      <c r="W757" s="14"/>
      <c r="X757" s="14"/>
      <c r="Y757" s="14"/>
      <c r="Z757" s="14"/>
      <c r="AA757" s="14"/>
      <c r="AB757" s="14"/>
      <c r="AC757" s="14"/>
      <c r="AD757" s="14"/>
      <c r="AE757" s="14"/>
      <c r="AT757" s="239" t="s">
        <v>162</v>
      </c>
      <c r="AU757" s="239" t="s">
        <v>84</v>
      </c>
      <c r="AV757" s="14" t="s">
        <v>84</v>
      </c>
      <c r="AW757" s="14" t="s">
        <v>35</v>
      </c>
      <c r="AX757" s="14" t="s">
        <v>74</v>
      </c>
      <c r="AY757" s="239" t="s">
        <v>148</v>
      </c>
    </row>
    <row r="758" spans="1:51" s="13" customFormat="1" ht="12">
      <c r="A758" s="13"/>
      <c r="B758" s="218"/>
      <c r="C758" s="219"/>
      <c r="D758" s="220" t="s">
        <v>162</v>
      </c>
      <c r="E758" s="221" t="s">
        <v>28</v>
      </c>
      <c r="F758" s="222" t="s">
        <v>234</v>
      </c>
      <c r="G758" s="219"/>
      <c r="H758" s="221" t="s">
        <v>28</v>
      </c>
      <c r="I758" s="223"/>
      <c r="J758" s="219"/>
      <c r="K758" s="219"/>
      <c r="L758" s="224"/>
      <c r="M758" s="225"/>
      <c r="N758" s="226"/>
      <c r="O758" s="226"/>
      <c r="P758" s="226"/>
      <c r="Q758" s="226"/>
      <c r="R758" s="226"/>
      <c r="S758" s="226"/>
      <c r="T758" s="227"/>
      <c r="U758" s="13"/>
      <c r="V758" s="13"/>
      <c r="W758" s="13"/>
      <c r="X758" s="13"/>
      <c r="Y758" s="13"/>
      <c r="Z758" s="13"/>
      <c r="AA758" s="13"/>
      <c r="AB758" s="13"/>
      <c r="AC758" s="13"/>
      <c r="AD758" s="13"/>
      <c r="AE758" s="13"/>
      <c r="AT758" s="228" t="s">
        <v>162</v>
      </c>
      <c r="AU758" s="228" t="s">
        <v>84</v>
      </c>
      <c r="AV758" s="13" t="s">
        <v>82</v>
      </c>
      <c r="AW758" s="13" t="s">
        <v>35</v>
      </c>
      <c r="AX758" s="13" t="s">
        <v>74</v>
      </c>
      <c r="AY758" s="228" t="s">
        <v>148</v>
      </c>
    </row>
    <row r="759" spans="1:51" s="14" customFormat="1" ht="12">
      <c r="A759" s="14"/>
      <c r="B759" s="229"/>
      <c r="C759" s="230"/>
      <c r="D759" s="220" t="s">
        <v>162</v>
      </c>
      <c r="E759" s="231" t="s">
        <v>28</v>
      </c>
      <c r="F759" s="232" t="s">
        <v>265</v>
      </c>
      <c r="G759" s="230"/>
      <c r="H759" s="233">
        <v>19.27</v>
      </c>
      <c r="I759" s="234"/>
      <c r="J759" s="230"/>
      <c r="K759" s="230"/>
      <c r="L759" s="235"/>
      <c r="M759" s="236"/>
      <c r="N759" s="237"/>
      <c r="O759" s="237"/>
      <c r="P759" s="237"/>
      <c r="Q759" s="237"/>
      <c r="R759" s="237"/>
      <c r="S759" s="237"/>
      <c r="T759" s="238"/>
      <c r="U759" s="14"/>
      <c r="V759" s="14"/>
      <c r="W759" s="14"/>
      <c r="X759" s="14"/>
      <c r="Y759" s="14"/>
      <c r="Z759" s="14"/>
      <c r="AA759" s="14"/>
      <c r="AB759" s="14"/>
      <c r="AC759" s="14"/>
      <c r="AD759" s="14"/>
      <c r="AE759" s="14"/>
      <c r="AT759" s="239" t="s">
        <v>162</v>
      </c>
      <c r="AU759" s="239" t="s">
        <v>84</v>
      </c>
      <c r="AV759" s="14" t="s">
        <v>84</v>
      </c>
      <c r="AW759" s="14" t="s">
        <v>35</v>
      </c>
      <c r="AX759" s="14" t="s">
        <v>74</v>
      </c>
      <c r="AY759" s="239" t="s">
        <v>148</v>
      </c>
    </row>
    <row r="760" spans="1:51" s="13" customFormat="1" ht="12">
      <c r="A760" s="13"/>
      <c r="B760" s="218"/>
      <c r="C760" s="219"/>
      <c r="D760" s="220" t="s">
        <v>162</v>
      </c>
      <c r="E760" s="221" t="s">
        <v>28</v>
      </c>
      <c r="F760" s="222" t="s">
        <v>236</v>
      </c>
      <c r="G760" s="219"/>
      <c r="H760" s="221" t="s">
        <v>28</v>
      </c>
      <c r="I760" s="223"/>
      <c r="J760" s="219"/>
      <c r="K760" s="219"/>
      <c r="L760" s="224"/>
      <c r="M760" s="225"/>
      <c r="N760" s="226"/>
      <c r="O760" s="226"/>
      <c r="P760" s="226"/>
      <c r="Q760" s="226"/>
      <c r="R760" s="226"/>
      <c r="S760" s="226"/>
      <c r="T760" s="227"/>
      <c r="U760" s="13"/>
      <c r="V760" s="13"/>
      <c r="W760" s="13"/>
      <c r="X760" s="13"/>
      <c r="Y760" s="13"/>
      <c r="Z760" s="13"/>
      <c r="AA760" s="13"/>
      <c r="AB760" s="13"/>
      <c r="AC760" s="13"/>
      <c r="AD760" s="13"/>
      <c r="AE760" s="13"/>
      <c r="AT760" s="228" t="s">
        <v>162</v>
      </c>
      <c r="AU760" s="228" t="s">
        <v>84</v>
      </c>
      <c r="AV760" s="13" t="s">
        <v>82</v>
      </c>
      <c r="AW760" s="13" t="s">
        <v>35</v>
      </c>
      <c r="AX760" s="13" t="s">
        <v>74</v>
      </c>
      <c r="AY760" s="228" t="s">
        <v>148</v>
      </c>
    </row>
    <row r="761" spans="1:51" s="14" customFormat="1" ht="12">
      <c r="A761" s="14"/>
      <c r="B761" s="229"/>
      <c r="C761" s="230"/>
      <c r="D761" s="220" t="s">
        <v>162</v>
      </c>
      <c r="E761" s="231" t="s">
        <v>28</v>
      </c>
      <c r="F761" s="232" t="s">
        <v>264</v>
      </c>
      <c r="G761" s="230"/>
      <c r="H761" s="233">
        <v>64.88</v>
      </c>
      <c r="I761" s="234"/>
      <c r="J761" s="230"/>
      <c r="K761" s="230"/>
      <c r="L761" s="235"/>
      <c r="M761" s="236"/>
      <c r="N761" s="237"/>
      <c r="O761" s="237"/>
      <c r="P761" s="237"/>
      <c r="Q761" s="237"/>
      <c r="R761" s="237"/>
      <c r="S761" s="237"/>
      <c r="T761" s="238"/>
      <c r="U761" s="14"/>
      <c r="V761" s="14"/>
      <c r="W761" s="14"/>
      <c r="X761" s="14"/>
      <c r="Y761" s="14"/>
      <c r="Z761" s="14"/>
      <c r="AA761" s="14"/>
      <c r="AB761" s="14"/>
      <c r="AC761" s="14"/>
      <c r="AD761" s="14"/>
      <c r="AE761" s="14"/>
      <c r="AT761" s="239" t="s">
        <v>162</v>
      </c>
      <c r="AU761" s="239" t="s">
        <v>84</v>
      </c>
      <c r="AV761" s="14" t="s">
        <v>84</v>
      </c>
      <c r="AW761" s="14" t="s">
        <v>35</v>
      </c>
      <c r="AX761" s="14" t="s">
        <v>74</v>
      </c>
      <c r="AY761" s="239" t="s">
        <v>148</v>
      </c>
    </row>
    <row r="762" spans="1:51" s="13" customFormat="1" ht="12">
      <c r="A762" s="13"/>
      <c r="B762" s="218"/>
      <c r="C762" s="219"/>
      <c r="D762" s="220" t="s">
        <v>162</v>
      </c>
      <c r="E762" s="221" t="s">
        <v>28</v>
      </c>
      <c r="F762" s="222" t="s">
        <v>170</v>
      </c>
      <c r="G762" s="219"/>
      <c r="H762" s="221" t="s">
        <v>28</v>
      </c>
      <c r="I762" s="223"/>
      <c r="J762" s="219"/>
      <c r="K762" s="219"/>
      <c r="L762" s="224"/>
      <c r="M762" s="225"/>
      <c r="N762" s="226"/>
      <c r="O762" s="226"/>
      <c r="P762" s="226"/>
      <c r="Q762" s="226"/>
      <c r="R762" s="226"/>
      <c r="S762" s="226"/>
      <c r="T762" s="227"/>
      <c r="U762" s="13"/>
      <c r="V762" s="13"/>
      <c r="W762" s="13"/>
      <c r="X762" s="13"/>
      <c r="Y762" s="13"/>
      <c r="Z762" s="13"/>
      <c r="AA762" s="13"/>
      <c r="AB762" s="13"/>
      <c r="AC762" s="13"/>
      <c r="AD762" s="13"/>
      <c r="AE762" s="13"/>
      <c r="AT762" s="228" t="s">
        <v>162</v>
      </c>
      <c r="AU762" s="228" t="s">
        <v>84</v>
      </c>
      <c r="AV762" s="13" t="s">
        <v>82</v>
      </c>
      <c r="AW762" s="13" t="s">
        <v>35</v>
      </c>
      <c r="AX762" s="13" t="s">
        <v>74</v>
      </c>
      <c r="AY762" s="228" t="s">
        <v>148</v>
      </c>
    </row>
    <row r="763" spans="1:51" s="14" customFormat="1" ht="12">
      <c r="A763" s="14"/>
      <c r="B763" s="229"/>
      <c r="C763" s="230"/>
      <c r="D763" s="220" t="s">
        <v>162</v>
      </c>
      <c r="E763" s="231" t="s">
        <v>28</v>
      </c>
      <c r="F763" s="232" t="s">
        <v>266</v>
      </c>
      <c r="G763" s="230"/>
      <c r="H763" s="233">
        <v>90.12</v>
      </c>
      <c r="I763" s="234"/>
      <c r="J763" s="230"/>
      <c r="K763" s="230"/>
      <c r="L763" s="235"/>
      <c r="M763" s="236"/>
      <c r="N763" s="237"/>
      <c r="O763" s="237"/>
      <c r="P763" s="237"/>
      <c r="Q763" s="237"/>
      <c r="R763" s="237"/>
      <c r="S763" s="237"/>
      <c r="T763" s="238"/>
      <c r="U763" s="14"/>
      <c r="V763" s="14"/>
      <c r="W763" s="14"/>
      <c r="X763" s="14"/>
      <c r="Y763" s="14"/>
      <c r="Z763" s="14"/>
      <c r="AA763" s="14"/>
      <c r="AB763" s="14"/>
      <c r="AC763" s="14"/>
      <c r="AD763" s="14"/>
      <c r="AE763" s="14"/>
      <c r="AT763" s="239" t="s">
        <v>162</v>
      </c>
      <c r="AU763" s="239" t="s">
        <v>84</v>
      </c>
      <c r="AV763" s="14" t="s">
        <v>84</v>
      </c>
      <c r="AW763" s="14" t="s">
        <v>35</v>
      </c>
      <c r="AX763" s="14" t="s">
        <v>74</v>
      </c>
      <c r="AY763" s="239" t="s">
        <v>148</v>
      </c>
    </row>
    <row r="764" spans="1:51" s="13" customFormat="1" ht="12">
      <c r="A764" s="13"/>
      <c r="B764" s="218"/>
      <c r="C764" s="219"/>
      <c r="D764" s="220" t="s">
        <v>162</v>
      </c>
      <c r="E764" s="221" t="s">
        <v>28</v>
      </c>
      <c r="F764" s="222" t="s">
        <v>186</v>
      </c>
      <c r="G764" s="219"/>
      <c r="H764" s="221" t="s">
        <v>28</v>
      </c>
      <c r="I764" s="223"/>
      <c r="J764" s="219"/>
      <c r="K764" s="219"/>
      <c r="L764" s="224"/>
      <c r="M764" s="225"/>
      <c r="N764" s="226"/>
      <c r="O764" s="226"/>
      <c r="P764" s="226"/>
      <c r="Q764" s="226"/>
      <c r="R764" s="226"/>
      <c r="S764" s="226"/>
      <c r="T764" s="227"/>
      <c r="U764" s="13"/>
      <c r="V764" s="13"/>
      <c r="W764" s="13"/>
      <c r="X764" s="13"/>
      <c r="Y764" s="13"/>
      <c r="Z764" s="13"/>
      <c r="AA764" s="13"/>
      <c r="AB764" s="13"/>
      <c r="AC764" s="13"/>
      <c r="AD764" s="13"/>
      <c r="AE764" s="13"/>
      <c r="AT764" s="228" t="s">
        <v>162</v>
      </c>
      <c r="AU764" s="228" t="s">
        <v>84</v>
      </c>
      <c r="AV764" s="13" t="s">
        <v>82</v>
      </c>
      <c r="AW764" s="13" t="s">
        <v>35</v>
      </c>
      <c r="AX764" s="13" t="s">
        <v>74</v>
      </c>
      <c r="AY764" s="228" t="s">
        <v>148</v>
      </c>
    </row>
    <row r="765" spans="1:51" s="14" customFormat="1" ht="12">
      <c r="A765" s="14"/>
      <c r="B765" s="229"/>
      <c r="C765" s="230"/>
      <c r="D765" s="220" t="s">
        <v>162</v>
      </c>
      <c r="E765" s="231" t="s">
        <v>28</v>
      </c>
      <c r="F765" s="232" t="s">
        <v>267</v>
      </c>
      <c r="G765" s="230"/>
      <c r="H765" s="233">
        <v>22.84</v>
      </c>
      <c r="I765" s="234"/>
      <c r="J765" s="230"/>
      <c r="K765" s="230"/>
      <c r="L765" s="235"/>
      <c r="M765" s="236"/>
      <c r="N765" s="237"/>
      <c r="O765" s="237"/>
      <c r="P765" s="237"/>
      <c r="Q765" s="237"/>
      <c r="R765" s="237"/>
      <c r="S765" s="237"/>
      <c r="T765" s="238"/>
      <c r="U765" s="14"/>
      <c r="V765" s="14"/>
      <c r="W765" s="14"/>
      <c r="X765" s="14"/>
      <c r="Y765" s="14"/>
      <c r="Z765" s="14"/>
      <c r="AA765" s="14"/>
      <c r="AB765" s="14"/>
      <c r="AC765" s="14"/>
      <c r="AD765" s="14"/>
      <c r="AE765" s="14"/>
      <c r="AT765" s="239" t="s">
        <v>162</v>
      </c>
      <c r="AU765" s="239" t="s">
        <v>84</v>
      </c>
      <c r="AV765" s="14" t="s">
        <v>84</v>
      </c>
      <c r="AW765" s="14" t="s">
        <v>35</v>
      </c>
      <c r="AX765" s="14" t="s">
        <v>74</v>
      </c>
      <c r="AY765" s="239" t="s">
        <v>148</v>
      </c>
    </row>
    <row r="766" spans="1:51" s="15" customFormat="1" ht="12">
      <c r="A766" s="15"/>
      <c r="B766" s="240"/>
      <c r="C766" s="241"/>
      <c r="D766" s="220" t="s">
        <v>162</v>
      </c>
      <c r="E766" s="242" t="s">
        <v>28</v>
      </c>
      <c r="F766" s="243" t="s">
        <v>188</v>
      </c>
      <c r="G766" s="241"/>
      <c r="H766" s="244">
        <v>328.94</v>
      </c>
      <c r="I766" s="245"/>
      <c r="J766" s="241"/>
      <c r="K766" s="241"/>
      <c r="L766" s="246"/>
      <c r="M766" s="247"/>
      <c r="N766" s="248"/>
      <c r="O766" s="248"/>
      <c r="P766" s="248"/>
      <c r="Q766" s="248"/>
      <c r="R766" s="248"/>
      <c r="S766" s="248"/>
      <c r="T766" s="249"/>
      <c r="U766" s="15"/>
      <c r="V766" s="15"/>
      <c r="W766" s="15"/>
      <c r="X766" s="15"/>
      <c r="Y766" s="15"/>
      <c r="Z766" s="15"/>
      <c r="AA766" s="15"/>
      <c r="AB766" s="15"/>
      <c r="AC766" s="15"/>
      <c r="AD766" s="15"/>
      <c r="AE766" s="15"/>
      <c r="AT766" s="250" t="s">
        <v>162</v>
      </c>
      <c r="AU766" s="250" t="s">
        <v>84</v>
      </c>
      <c r="AV766" s="15" t="s">
        <v>155</v>
      </c>
      <c r="AW766" s="15" t="s">
        <v>35</v>
      </c>
      <c r="AX766" s="15" t="s">
        <v>82</v>
      </c>
      <c r="AY766" s="250" t="s">
        <v>148</v>
      </c>
    </row>
    <row r="767" spans="1:65" s="2" customFormat="1" ht="21.75" customHeight="1">
      <c r="A767" s="39"/>
      <c r="B767" s="40"/>
      <c r="C767" s="205" t="s">
        <v>923</v>
      </c>
      <c r="D767" s="205" t="s">
        <v>151</v>
      </c>
      <c r="E767" s="206" t="s">
        <v>924</v>
      </c>
      <c r="F767" s="207" t="s">
        <v>925</v>
      </c>
      <c r="G767" s="208" t="s">
        <v>197</v>
      </c>
      <c r="H767" s="209">
        <v>205.65</v>
      </c>
      <c r="I767" s="210"/>
      <c r="J767" s="211">
        <f>ROUND(I767*H767,2)</f>
        <v>0</v>
      </c>
      <c r="K767" s="207" t="s">
        <v>160</v>
      </c>
      <c r="L767" s="45"/>
      <c r="M767" s="212" t="s">
        <v>28</v>
      </c>
      <c r="N767" s="213" t="s">
        <v>45</v>
      </c>
      <c r="O767" s="85"/>
      <c r="P767" s="214">
        <f>O767*H767</f>
        <v>0</v>
      </c>
      <c r="Q767" s="214">
        <v>0</v>
      </c>
      <c r="R767" s="214">
        <f>Q767*H767</f>
        <v>0</v>
      </c>
      <c r="S767" s="214">
        <v>0.0003</v>
      </c>
      <c r="T767" s="215">
        <f>S767*H767</f>
        <v>0.06169499999999999</v>
      </c>
      <c r="U767" s="39"/>
      <c r="V767" s="39"/>
      <c r="W767" s="39"/>
      <c r="X767" s="39"/>
      <c r="Y767" s="39"/>
      <c r="Z767" s="39"/>
      <c r="AA767" s="39"/>
      <c r="AB767" s="39"/>
      <c r="AC767" s="39"/>
      <c r="AD767" s="39"/>
      <c r="AE767" s="39"/>
      <c r="AR767" s="216" t="s">
        <v>155</v>
      </c>
      <c r="AT767" s="216" t="s">
        <v>151</v>
      </c>
      <c r="AU767" s="216" t="s">
        <v>84</v>
      </c>
      <c r="AY767" s="18" t="s">
        <v>148</v>
      </c>
      <c r="BE767" s="217">
        <f>IF(N767="základní",J767,0)</f>
        <v>0</v>
      </c>
      <c r="BF767" s="217">
        <f>IF(N767="snížená",J767,0)</f>
        <v>0</v>
      </c>
      <c r="BG767" s="217">
        <f>IF(N767="zákl. přenesená",J767,0)</f>
        <v>0</v>
      </c>
      <c r="BH767" s="217">
        <f>IF(N767="sníž. přenesená",J767,0)</f>
        <v>0</v>
      </c>
      <c r="BI767" s="217">
        <f>IF(N767="nulová",J767,0)</f>
        <v>0</v>
      </c>
      <c r="BJ767" s="18" t="s">
        <v>82</v>
      </c>
      <c r="BK767" s="217">
        <f>ROUND(I767*H767,2)</f>
        <v>0</v>
      </c>
      <c r="BL767" s="18" t="s">
        <v>155</v>
      </c>
      <c r="BM767" s="216" t="s">
        <v>926</v>
      </c>
    </row>
    <row r="768" spans="1:51" s="13" customFormat="1" ht="12">
      <c r="A768" s="13"/>
      <c r="B768" s="218"/>
      <c r="C768" s="219"/>
      <c r="D768" s="220" t="s">
        <v>162</v>
      </c>
      <c r="E768" s="221" t="s">
        <v>28</v>
      </c>
      <c r="F768" s="222" t="s">
        <v>176</v>
      </c>
      <c r="G768" s="219"/>
      <c r="H768" s="221" t="s">
        <v>28</v>
      </c>
      <c r="I768" s="223"/>
      <c r="J768" s="219"/>
      <c r="K768" s="219"/>
      <c r="L768" s="224"/>
      <c r="M768" s="225"/>
      <c r="N768" s="226"/>
      <c r="O768" s="226"/>
      <c r="P768" s="226"/>
      <c r="Q768" s="226"/>
      <c r="R768" s="226"/>
      <c r="S768" s="226"/>
      <c r="T768" s="227"/>
      <c r="U768" s="13"/>
      <c r="V768" s="13"/>
      <c r="W768" s="13"/>
      <c r="X768" s="13"/>
      <c r="Y768" s="13"/>
      <c r="Z768" s="13"/>
      <c r="AA768" s="13"/>
      <c r="AB768" s="13"/>
      <c r="AC768" s="13"/>
      <c r="AD768" s="13"/>
      <c r="AE768" s="13"/>
      <c r="AT768" s="228" t="s">
        <v>162</v>
      </c>
      <c r="AU768" s="228" t="s">
        <v>84</v>
      </c>
      <c r="AV768" s="13" t="s">
        <v>82</v>
      </c>
      <c r="AW768" s="13" t="s">
        <v>35</v>
      </c>
      <c r="AX768" s="13" t="s">
        <v>74</v>
      </c>
      <c r="AY768" s="228" t="s">
        <v>148</v>
      </c>
    </row>
    <row r="769" spans="1:51" s="13" customFormat="1" ht="12">
      <c r="A769" s="13"/>
      <c r="B769" s="218"/>
      <c r="C769" s="219"/>
      <c r="D769" s="220" t="s">
        <v>162</v>
      </c>
      <c r="E769" s="221" t="s">
        <v>28</v>
      </c>
      <c r="F769" s="222" t="s">
        <v>262</v>
      </c>
      <c r="G769" s="219"/>
      <c r="H769" s="221" t="s">
        <v>28</v>
      </c>
      <c r="I769" s="223"/>
      <c r="J769" s="219"/>
      <c r="K769" s="219"/>
      <c r="L769" s="224"/>
      <c r="M769" s="225"/>
      <c r="N769" s="226"/>
      <c r="O769" s="226"/>
      <c r="P769" s="226"/>
      <c r="Q769" s="226"/>
      <c r="R769" s="226"/>
      <c r="S769" s="226"/>
      <c r="T769" s="227"/>
      <c r="U769" s="13"/>
      <c r="V769" s="13"/>
      <c r="W769" s="13"/>
      <c r="X769" s="13"/>
      <c r="Y769" s="13"/>
      <c r="Z769" s="13"/>
      <c r="AA769" s="13"/>
      <c r="AB769" s="13"/>
      <c r="AC769" s="13"/>
      <c r="AD769" s="13"/>
      <c r="AE769" s="13"/>
      <c r="AT769" s="228" t="s">
        <v>162</v>
      </c>
      <c r="AU769" s="228" t="s">
        <v>84</v>
      </c>
      <c r="AV769" s="13" t="s">
        <v>82</v>
      </c>
      <c r="AW769" s="13" t="s">
        <v>35</v>
      </c>
      <c r="AX769" s="13" t="s">
        <v>74</v>
      </c>
      <c r="AY769" s="228" t="s">
        <v>148</v>
      </c>
    </row>
    <row r="770" spans="1:51" s="14" customFormat="1" ht="12">
      <c r="A770" s="14"/>
      <c r="B770" s="229"/>
      <c r="C770" s="230"/>
      <c r="D770" s="220" t="s">
        <v>162</v>
      </c>
      <c r="E770" s="231" t="s">
        <v>28</v>
      </c>
      <c r="F770" s="232" t="s">
        <v>927</v>
      </c>
      <c r="G770" s="230"/>
      <c r="H770" s="233">
        <v>31.3</v>
      </c>
      <c r="I770" s="234"/>
      <c r="J770" s="230"/>
      <c r="K770" s="230"/>
      <c r="L770" s="235"/>
      <c r="M770" s="236"/>
      <c r="N770" s="237"/>
      <c r="O770" s="237"/>
      <c r="P770" s="237"/>
      <c r="Q770" s="237"/>
      <c r="R770" s="237"/>
      <c r="S770" s="237"/>
      <c r="T770" s="238"/>
      <c r="U770" s="14"/>
      <c r="V770" s="14"/>
      <c r="W770" s="14"/>
      <c r="X770" s="14"/>
      <c r="Y770" s="14"/>
      <c r="Z770" s="14"/>
      <c r="AA770" s="14"/>
      <c r="AB770" s="14"/>
      <c r="AC770" s="14"/>
      <c r="AD770" s="14"/>
      <c r="AE770" s="14"/>
      <c r="AT770" s="239" t="s">
        <v>162</v>
      </c>
      <c r="AU770" s="239" t="s">
        <v>84</v>
      </c>
      <c r="AV770" s="14" t="s">
        <v>84</v>
      </c>
      <c r="AW770" s="14" t="s">
        <v>35</v>
      </c>
      <c r="AX770" s="14" t="s">
        <v>74</v>
      </c>
      <c r="AY770" s="239" t="s">
        <v>148</v>
      </c>
    </row>
    <row r="771" spans="1:51" s="14" customFormat="1" ht="12">
      <c r="A771" s="14"/>
      <c r="B771" s="229"/>
      <c r="C771" s="230"/>
      <c r="D771" s="220" t="s">
        <v>162</v>
      </c>
      <c r="E771" s="231" t="s">
        <v>28</v>
      </c>
      <c r="F771" s="232" t="s">
        <v>916</v>
      </c>
      <c r="G771" s="230"/>
      <c r="H771" s="233">
        <v>16.3</v>
      </c>
      <c r="I771" s="234"/>
      <c r="J771" s="230"/>
      <c r="K771" s="230"/>
      <c r="L771" s="235"/>
      <c r="M771" s="236"/>
      <c r="N771" s="237"/>
      <c r="O771" s="237"/>
      <c r="P771" s="237"/>
      <c r="Q771" s="237"/>
      <c r="R771" s="237"/>
      <c r="S771" s="237"/>
      <c r="T771" s="238"/>
      <c r="U771" s="14"/>
      <c r="V771" s="14"/>
      <c r="W771" s="14"/>
      <c r="X771" s="14"/>
      <c r="Y771" s="14"/>
      <c r="Z771" s="14"/>
      <c r="AA771" s="14"/>
      <c r="AB771" s="14"/>
      <c r="AC771" s="14"/>
      <c r="AD771" s="14"/>
      <c r="AE771" s="14"/>
      <c r="AT771" s="239" t="s">
        <v>162</v>
      </c>
      <c r="AU771" s="239" t="s">
        <v>84</v>
      </c>
      <c r="AV771" s="14" t="s">
        <v>84</v>
      </c>
      <c r="AW771" s="14" t="s">
        <v>35</v>
      </c>
      <c r="AX771" s="14" t="s">
        <v>74</v>
      </c>
      <c r="AY771" s="239" t="s">
        <v>148</v>
      </c>
    </row>
    <row r="772" spans="1:51" s="13" customFormat="1" ht="12">
      <c r="A772" s="13"/>
      <c r="B772" s="218"/>
      <c r="C772" s="219"/>
      <c r="D772" s="220" t="s">
        <v>162</v>
      </c>
      <c r="E772" s="221" t="s">
        <v>28</v>
      </c>
      <c r="F772" s="222" t="s">
        <v>232</v>
      </c>
      <c r="G772" s="219"/>
      <c r="H772" s="221" t="s">
        <v>28</v>
      </c>
      <c r="I772" s="223"/>
      <c r="J772" s="219"/>
      <c r="K772" s="219"/>
      <c r="L772" s="224"/>
      <c r="M772" s="225"/>
      <c r="N772" s="226"/>
      <c r="O772" s="226"/>
      <c r="P772" s="226"/>
      <c r="Q772" s="226"/>
      <c r="R772" s="226"/>
      <c r="S772" s="226"/>
      <c r="T772" s="227"/>
      <c r="U772" s="13"/>
      <c r="V772" s="13"/>
      <c r="W772" s="13"/>
      <c r="X772" s="13"/>
      <c r="Y772" s="13"/>
      <c r="Z772" s="13"/>
      <c r="AA772" s="13"/>
      <c r="AB772" s="13"/>
      <c r="AC772" s="13"/>
      <c r="AD772" s="13"/>
      <c r="AE772" s="13"/>
      <c r="AT772" s="228" t="s">
        <v>162</v>
      </c>
      <c r="AU772" s="228" t="s">
        <v>84</v>
      </c>
      <c r="AV772" s="13" t="s">
        <v>82</v>
      </c>
      <c r="AW772" s="13" t="s">
        <v>35</v>
      </c>
      <c r="AX772" s="13" t="s">
        <v>74</v>
      </c>
      <c r="AY772" s="228" t="s">
        <v>148</v>
      </c>
    </row>
    <row r="773" spans="1:51" s="14" customFormat="1" ht="12">
      <c r="A773" s="14"/>
      <c r="B773" s="229"/>
      <c r="C773" s="230"/>
      <c r="D773" s="220" t="s">
        <v>162</v>
      </c>
      <c r="E773" s="231" t="s">
        <v>28</v>
      </c>
      <c r="F773" s="232" t="s">
        <v>730</v>
      </c>
      <c r="G773" s="230"/>
      <c r="H773" s="233">
        <v>36.5</v>
      </c>
      <c r="I773" s="234"/>
      <c r="J773" s="230"/>
      <c r="K773" s="230"/>
      <c r="L773" s="235"/>
      <c r="M773" s="236"/>
      <c r="N773" s="237"/>
      <c r="O773" s="237"/>
      <c r="P773" s="237"/>
      <c r="Q773" s="237"/>
      <c r="R773" s="237"/>
      <c r="S773" s="237"/>
      <c r="T773" s="238"/>
      <c r="U773" s="14"/>
      <c r="V773" s="14"/>
      <c r="W773" s="14"/>
      <c r="X773" s="14"/>
      <c r="Y773" s="14"/>
      <c r="Z773" s="14"/>
      <c r="AA773" s="14"/>
      <c r="AB773" s="14"/>
      <c r="AC773" s="14"/>
      <c r="AD773" s="14"/>
      <c r="AE773" s="14"/>
      <c r="AT773" s="239" t="s">
        <v>162</v>
      </c>
      <c r="AU773" s="239" t="s">
        <v>84</v>
      </c>
      <c r="AV773" s="14" t="s">
        <v>84</v>
      </c>
      <c r="AW773" s="14" t="s">
        <v>35</v>
      </c>
      <c r="AX773" s="14" t="s">
        <v>74</v>
      </c>
      <c r="AY773" s="239" t="s">
        <v>148</v>
      </c>
    </row>
    <row r="774" spans="1:51" s="13" customFormat="1" ht="12">
      <c r="A774" s="13"/>
      <c r="B774" s="218"/>
      <c r="C774" s="219"/>
      <c r="D774" s="220" t="s">
        <v>162</v>
      </c>
      <c r="E774" s="221" t="s">
        <v>28</v>
      </c>
      <c r="F774" s="222" t="s">
        <v>234</v>
      </c>
      <c r="G774" s="219"/>
      <c r="H774" s="221" t="s">
        <v>28</v>
      </c>
      <c r="I774" s="223"/>
      <c r="J774" s="219"/>
      <c r="K774" s="219"/>
      <c r="L774" s="224"/>
      <c r="M774" s="225"/>
      <c r="N774" s="226"/>
      <c r="O774" s="226"/>
      <c r="P774" s="226"/>
      <c r="Q774" s="226"/>
      <c r="R774" s="226"/>
      <c r="S774" s="226"/>
      <c r="T774" s="227"/>
      <c r="U774" s="13"/>
      <c r="V774" s="13"/>
      <c r="W774" s="13"/>
      <c r="X774" s="13"/>
      <c r="Y774" s="13"/>
      <c r="Z774" s="13"/>
      <c r="AA774" s="13"/>
      <c r="AB774" s="13"/>
      <c r="AC774" s="13"/>
      <c r="AD774" s="13"/>
      <c r="AE774" s="13"/>
      <c r="AT774" s="228" t="s">
        <v>162</v>
      </c>
      <c r="AU774" s="228" t="s">
        <v>84</v>
      </c>
      <c r="AV774" s="13" t="s">
        <v>82</v>
      </c>
      <c r="AW774" s="13" t="s">
        <v>35</v>
      </c>
      <c r="AX774" s="13" t="s">
        <v>74</v>
      </c>
      <c r="AY774" s="228" t="s">
        <v>148</v>
      </c>
    </row>
    <row r="775" spans="1:51" s="14" customFormat="1" ht="12">
      <c r="A775" s="14"/>
      <c r="B775" s="229"/>
      <c r="C775" s="230"/>
      <c r="D775" s="220" t="s">
        <v>162</v>
      </c>
      <c r="E775" s="231" t="s">
        <v>28</v>
      </c>
      <c r="F775" s="232" t="s">
        <v>731</v>
      </c>
      <c r="G775" s="230"/>
      <c r="H775" s="233">
        <v>19.8</v>
      </c>
      <c r="I775" s="234"/>
      <c r="J775" s="230"/>
      <c r="K775" s="230"/>
      <c r="L775" s="235"/>
      <c r="M775" s="236"/>
      <c r="N775" s="237"/>
      <c r="O775" s="237"/>
      <c r="P775" s="237"/>
      <c r="Q775" s="237"/>
      <c r="R775" s="237"/>
      <c r="S775" s="237"/>
      <c r="T775" s="238"/>
      <c r="U775" s="14"/>
      <c r="V775" s="14"/>
      <c r="W775" s="14"/>
      <c r="X775" s="14"/>
      <c r="Y775" s="14"/>
      <c r="Z775" s="14"/>
      <c r="AA775" s="14"/>
      <c r="AB775" s="14"/>
      <c r="AC775" s="14"/>
      <c r="AD775" s="14"/>
      <c r="AE775" s="14"/>
      <c r="AT775" s="239" t="s">
        <v>162</v>
      </c>
      <c r="AU775" s="239" t="s">
        <v>84</v>
      </c>
      <c r="AV775" s="14" t="s">
        <v>84</v>
      </c>
      <c r="AW775" s="14" t="s">
        <v>35</v>
      </c>
      <c r="AX775" s="14" t="s">
        <v>74</v>
      </c>
      <c r="AY775" s="239" t="s">
        <v>148</v>
      </c>
    </row>
    <row r="776" spans="1:51" s="13" customFormat="1" ht="12">
      <c r="A776" s="13"/>
      <c r="B776" s="218"/>
      <c r="C776" s="219"/>
      <c r="D776" s="220" t="s">
        <v>162</v>
      </c>
      <c r="E776" s="221" t="s">
        <v>28</v>
      </c>
      <c r="F776" s="222" t="s">
        <v>236</v>
      </c>
      <c r="G776" s="219"/>
      <c r="H776" s="221" t="s">
        <v>28</v>
      </c>
      <c r="I776" s="223"/>
      <c r="J776" s="219"/>
      <c r="K776" s="219"/>
      <c r="L776" s="224"/>
      <c r="M776" s="225"/>
      <c r="N776" s="226"/>
      <c r="O776" s="226"/>
      <c r="P776" s="226"/>
      <c r="Q776" s="226"/>
      <c r="R776" s="226"/>
      <c r="S776" s="226"/>
      <c r="T776" s="227"/>
      <c r="U776" s="13"/>
      <c r="V776" s="13"/>
      <c r="W776" s="13"/>
      <c r="X776" s="13"/>
      <c r="Y776" s="13"/>
      <c r="Z776" s="13"/>
      <c r="AA776" s="13"/>
      <c r="AB776" s="13"/>
      <c r="AC776" s="13"/>
      <c r="AD776" s="13"/>
      <c r="AE776" s="13"/>
      <c r="AT776" s="228" t="s">
        <v>162</v>
      </c>
      <c r="AU776" s="228" t="s">
        <v>84</v>
      </c>
      <c r="AV776" s="13" t="s">
        <v>82</v>
      </c>
      <c r="AW776" s="13" t="s">
        <v>35</v>
      </c>
      <c r="AX776" s="13" t="s">
        <v>74</v>
      </c>
      <c r="AY776" s="228" t="s">
        <v>148</v>
      </c>
    </row>
    <row r="777" spans="1:51" s="14" customFormat="1" ht="12">
      <c r="A777" s="14"/>
      <c r="B777" s="229"/>
      <c r="C777" s="230"/>
      <c r="D777" s="220" t="s">
        <v>162</v>
      </c>
      <c r="E777" s="231" t="s">
        <v>28</v>
      </c>
      <c r="F777" s="232" t="s">
        <v>730</v>
      </c>
      <c r="G777" s="230"/>
      <c r="H777" s="233">
        <v>36.5</v>
      </c>
      <c r="I777" s="234"/>
      <c r="J777" s="230"/>
      <c r="K777" s="230"/>
      <c r="L777" s="235"/>
      <c r="M777" s="236"/>
      <c r="N777" s="237"/>
      <c r="O777" s="237"/>
      <c r="P777" s="237"/>
      <c r="Q777" s="237"/>
      <c r="R777" s="237"/>
      <c r="S777" s="237"/>
      <c r="T777" s="238"/>
      <c r="U777" s="14"/>
      <c r="V777" s="14"/>
      <c r="W777" s="14"/>
      <c r="X777" s="14"/>
      <c r="Y777" s="14"/>
      <c r="Z777" s="14"/>
      <c r="AA777" s="14"/>
      <c r="AB777" s="14"/>
      <c r="AC777" s="14"/>
      <c r="AD777" s="14"/>
      <c r="AE777" s="14"/>
      <c r="AT777" s="239" t="s">
        <v>162</v>
      </c>
      <c r="AU777" s="239" t="s">
        <v>84</v>
      </c>
      <c r="AV777" s="14" t="s">
        <v>84</v>
      </c>
      <c r="AW777" s="14" t="s">
        <v>35</v>
      </c>
      <c r="AX777" s="14" t="s">
        <v>74</v>
      </c>
      <c r="AY777" s="239" t="s">
        <v>148</v>
      </c>
    </row>
    <row r="778" spans="1:51" s="13" customFormat="1" ht="12">
      <c r="A778" s="13"/>
      <c r="B778" s="218"/>
      <c r="C778" s="219"/>
      <c r="D778" s="220" t="s">
        <v>162</v>
      </c>
      <c r="E778" s="221" t="s">
        <v>28</v>
      </c>
      <c r="F778" s="222" t="s">
        <v>170</v>
      </c>
      <c r="G778" s="219"/>
      <c r="H778" s="221" t="s">
        <v>28</v>
      </c>
      <c r="I778" s="223"/>
      <c r="J778" s="219"/>
      <c r="K778" s="219"/>
      <c r="L778" s="224"/>
      <c r="M778" s="225"/>
      <c r="N778" s="226"/>
      <c r="O778" s="226"/>
      <c r="P778" s="226"/>
      <c r="Q778" s="226"/>
      <c r="R778" s="226"/>
      <c r="S778" s="226"/>
      <c r="T778" s="227"/>
      <c r="U778" s="13"/>
      <c r="V778" s="13"/>
      <c r="W778" s="13"/>
      <c r="X778" s="13"/>
      <c r="Y778" s="13"/>
      <c r="Z778" s="13"/>
      <c r="AA778" s="13"/>
      <c r="AB778" s="13"/>
      <c r="AC778" s="13"/>
      <c r="AD778" s="13"/>
      <c r="AE778" s="13"/>
      <c r="AT778" s="228" t="s">
        <v>162</v>
      </c>
      <c r="AU778" s="228" t="s">
        <v>84</v>
      </c>
      <c r="AV778" s="13" t="s">
        <v>82</v>
      </c>
      <c r="AW778" s="13" t="s">
        <v>35</v>
      </c>
      <c r="AX778" s="13" t="s">
        <v>74</v>
      </c>
      <c r="AY778" s="228" t="s">
        <v>148</v>
      </c>
    </row>
    <row r="779" spans="1:51" s="14" customFormat="1" ht="12">
      <c r="A779" s="14"/>
      <c r="B779" s="229"/>
      <c r="C779" s="230"/>
      <c r="D779" s="220" t="s">
        <v>162</v>
      </c>
      <c r="E779" s="231" t="s">
        <v>28</v>
      </c>
      <c r="F779" s="232" t="s">
        <v>732</v>
      </c>
      <c r="G779" s="230"/>
      <c r="H779" s="233">
        <v>44.5</v>
      </c>
      <c r="I779" s="234"/>
      <c r="J779" s="230"/>
      <c r="K779" s="230"/>
      <c r="L779" s="235"/>
      <c r="M779" s="236"/>
      <c r="N779" s="237"/>
      <c r="O779" s="237"/>
      <c r="P779" s="237"/>
      <c r="Q779" s="237"/>
      <c r="R779" s="237"/>
      <c r="S779" s="237"/>
      <c r="T779" s="238"/>
      <c r="U779" s="14"/>
      <c r="V779" s="14"/>
      <c r="W779" s="14"/>
      <c r="X779" s="14"/>
      <c r="Y779" s="14"/>
      <c r="Z779" s="14"/>
      <c r="AA779" s="14"/>
      <c r="AB779" s="14"/>
      <c r="AC779" s="14"/>
      <c r="AD779" s="14"/>
      <c r="AE779" s="14"/>
      <c r="AT779" s="239" t="s">
        <v>162</v>
      </c>
      <c r="AU779" s="239" t="s">
        <v>84</v>
      </c>
      <c r="AV779" s="14" t="s">
        <v>84</v>
      </c>
      <c r="AW779" s="14" t="s">
        <v>35</v>
      </c>
      <c r="AX779" s="14" t="s">
        <v>74</v>
      </c>
      <c r="AY779" s="239" t="s">
        <v>148</v>
      </c>
    </row>
    <row r="780" spans="1:51" s="13" customFormat="1" ht="12">
      <c r="A780" s="13"/>
      <c r="B780" s="218"/>
      <c r="C780" s="219"/>
      <c r="D780" s="220" t="s">
        <v>162</v>
      </c>
      <c r="E780" s="221" t="s">
        <v>28</v>
      </c>
      <c r="F780" s="222" t="s">
        <v>186</v>
      </c>
      <c r="G780" s="219"/>
      <c r="H780" s="221" t="s">
        <v>28</v>
      </c>
      <c r="I780" s="223"/>
      <c r="J780" s="219"/>
      <c r="K780" s="219"/>
      <c r="L780" s="224"/>
      <c r="M780" s="225"/>
      <c r="N780" s="226"/>
      <c r="O780" s="226"/>
      <c r="P780" s="226"/>
      <c r="Q780" s="226"/>
      <c r="R780" s="226"/>
      <c r="S780" s="226"/>
      <c r="T780" s="227"/>
      <c r="U780" s="13"/>
      <c r="V780" s="13"/>
      <c r="W780" s="13"/>
      <c r="X780" s="13"/>
      <c r="Y780" s="13"/>
      <c r="Z780" s="13"/>
      <c r="AA780" s="13"/>
      <c r="AB780" s="13"/>
      <c r="AC780" s="13"/>
      <c r="AD780" s="13"/>
      <c r="AE780" s="13"/>
      <c r="AT780" s="228" t="s">
        <v>162</v>
      </c>
      <c r="AU780" s="228" t="s">
        <v>84</v>
      </c>
      <c r="AV780" s="13" t="s">
        <v>82</v>
      </c>
      <c r="AW780" s="13" t="s">
        <v>35</v>
      </c>
      <c r="AX780" s="13" t="s">
        <v>74</v>
      </c>
      <c r="AY780" s="228" t="s">
        <v>148</v>
      </c>
    </row>
    <row r="781" spans="1:51" s="14" customFormat="1" ht="12">
      <c r="A781" s="14"/>
      <c r="B781" s="229"/>
      <c r="C781" s="230"/>
      <c r="D781" s="220" t="s">
        <v>162</v>
      </c>
      <c r="E781" s="231" t="s">
        <v>28</v>
      </c>
      <c r="F781" s="232" t="s">
        <v>733</v>
      </c>
      <c r="G781" s="230"/>
      <c r="H781" s="233">
        <v>20.75</v>
      </c>
      <c r="I781" s="234"/>
      <c r="J781" s="230"/>
      <c r="K781" s="230"/>
      <c r="L781" s="235"/>
      <c r="M781" s="236"/>
      <c r="N781" s="237"/>
      <c r="O781" s="237"/>
      <c r="P781" s="237"/>
      <c r="Q781" s="237"/>
      <c r="R781" s="237"/>
      <c r="S781" s="237"/>
      <c r="T781" s="238"/>
      <c r="U781" s="14"/>
      <c r="V781" s="14"/>
      <c r="W781" s="14"/>
      <c r="X781" s="14"/>
      <c r="Y781" s="14"/>
      <c r="Z781" s="14"/>
      <c r="AA781" s="14"/>
      <c r="AB781" s="14"/>
      <c r="AC781" s="14"/>
      <c r="AD781" s="14"/>
      <c r="AE781" s="14"/>
      <c r="AT781" s="239" t="s">
        <v>162</v>
      </c>
      <c r="AU781" s="239" t="s">
        <v>84</v>
      </c>
      <c r="AV781" s="14" t="s">
        <v>84</v>
      </c>
      <c r="AW781" s="14" t="s">
        <v>35</v>
      </c>
      <c r="AX781" s="14" t="s">
        <v>74</v>
      </c>
      <c r="AY781" s="239" t="s">
        <v>148</v>
      </c>
    </row>
    <row r="782" spans="1:51" s="15" customFormat="1" ht="12">
      <c r="A782" s="15"/>
      <c r="B782" s="240"/>
      <c r="C782" s="241"/>
      <c r="D782" s="220" t="s">
        <v>162</v>
      </c>
      <c r="E782" s="242" t="s">
        <v>28</v>
      </c>
      <c r="F782" s="243" t="s">
        <v>188</v>
      </c>
      <c r="G782" s="241"/>
      <c r="H782" s="244">
        <v>205.64999999999998</v>
      </c>
      <c r="I782" s="245"/>
      <c r="J782" s="241"/>
      <c r="K782" s="241"/>
      <c r="L782" s="246"/>
      <c r="M782" s="247"/>
      <c r="N782" s="248"/>
      <c r="O782" s="248"/>
      <c r="P782" s="248"/>
      <c r="Q782" s="248"/>
      <c r="R782" s="248"/>
      <c r="S782" s="248"/>
      <c r="T782" s="249"/>
      <c r="U782" s="15"/>
      <c r="V782" s="15"/>
      <c r="W782" s="15"/>
      <c r="X782" s="15"/>
      <c r="Y782" s="15"/>
      <c r="Z782" s="15"/>
      <c r="AA782" s="15"/>
      <c r="AB782" s="15"/>
      <c r="AC782" s="15"/>
      <c r="AD782" s="15"/>
      <c r="AE782" s="15"/>
      <c r="AT782" s="250" t="s">
        <v>162</v>
      </c>
      <c r="AU782" s="250" t="s">
        <v>84</v>
      </c>
      <c r="AV782" s="15" t="s">
        <v>155</v>
      </c>
      <c r="AW782" s="15" t="s">
        <v>35</v>
      </c>
      <c r="AX782" s="15" t="s">
        <v>82</v>
      </c>
      <c r="AY782" s="250" t="s">
        <v>148</v>
      </c>
    </row>
    <row r="783" spans="1:65" s="2" customFormat="1" ht="12">
      <c r="A783" s="39"/>
      <c r="B783" s="40"/>
      <c r="C783" s="205" t="s">
        <v>928</v>
      </c>
      <c r="D783" s="205" t="s">
        <v>151</v>
      </c>
      <c r="E783" s="206" t="s">
        <v>929</v>
      </c>
      <c r="F783" s="207" t="s">
        <v>930</v>
      </c>
      <c r="G783" s="208" t="s">
        <v>159</v>
      </c>
      <c r="H783" s="209">
        <v>3.17</v>
      </c>
      <c r="I783" s="210"/>
      <c r="J783" s="211">
        <f>ROUND(I783*H783,2)</f>
        <v>0</v>
      </c>
      <c r="K783" s="207" t="s">
        <v>160</v>
      </c>
      <c r="L783" s="45"/>
      <c r="M783" s="212" t="s">
        <v>28</v>
      </c>
      <c r="N783" s="213" t="s">
        <v>45</v>
      </c>
      <c r="O783" s="85"/>
      <c r="P783" s="214">
        <f>O783*H783</f>
        <v>0</v>
      </c>
      <c r="Q783" s="214">
        <v>0</v>
      </c>
      <c r="R783" s="214">
        <f>Q783*H783</f>
        <v>0</v>
      </c>
      <c r="S783" s="214">
        <v>0.08317</v>
      </c>
      <c r="T783" s="215">
        <f>S783*H783</f>
        <v>0.26364889999999996</v>
      </c>
      <c r="U783" s="39"/>
      <c r="V783" s="39"/>
      <c r="W783" s="39"/>
      <c r="X783" s="39"/>
      <c r="Y783" s="39"/>
      <c r="Z783" s="39"/>
      <c r="AA783" s="39"/>
      <c r="AB783" s="39"/>
      <c r="AC783" s="39"/>
      <c r="AD783" s="39"/>
      <c r="AE783" s="39"/>
      <c r="AR783" s="216" t="s">
        <v>155</v>
      </c>
      <c r="AT783" s="216" t="s">
        <v>151</v>
      </c>
      <c r="AU783" s="216" t="s">
        <v>84</v>
      </c>
      <c r="AY783" s="18" t="s">
        <v>148</v>
      </c>
      <c r="BE783" s="217">
        <f>IF(N783="základní",J783,0)</f>
        <v>0</v>
      </c>
      <c r="BF783" s="217">
        <f>IF(N783="snížená",J783,0)</f>
        <v>0</v>
      </c>
      <c r="BG783" s="217">
        <f>IF(N783="zákl. přenesená",J783,0)</f>
        <v>0</v>
      </c>
      <c r="BH783" s="217">
        <f>IF(N783="sníž. přenesená",J783,0)</f>
        <v>0</v>
      </c>
      <c r="BI783" s="217">
        <f>IF(N783="nulová",J783,0)</f>
        <v>0</v>
      </c>
      <c r="BJ783" s="18" t="s">
        <v>82</v>
      </c>
      <c r="BK783" s="217">
        <f>ROUND(I783*H783,2)</f>
        <v>0</v>
      </c>
      <c r="BL783" s="18" t="s">
        <v>155</v>
      </c>
      <c r="BM783" s="216" t="s">
        <v>931</v>
      </c>
    </row>
    <row r="784" spans="1:51" s="13" customFormat="1" ht="12">
      <c r="A784" s="13"/>
      <c r="B784" s="218"/>
      <c r="C784" s="219"/>
      <c r="D784" s="220" t="s">
        <v>162</v>
      </c>
      <c r="E784" s="221" t="s">
        <v>28</v>
      </c>
      <c r="F784" s="222" t="s">
        <v>176</v>
      </c>
      <c r="G784" s="219"/>
      <c r="H784" s="221" t="s">
        <v>28</v>
      </c>
      <c r="I784" s="223"/>
      <c r="J784" s="219"/>
      <c r="K784" s="219"/>
      <c r="L784" s="224"/>
      <c r="M784" s="225"/>
      <c r="N784" s="226"/>
      <c r="O784" s="226"/>
      <c r="P784" s="226"/>
      <c r="Q784" s="226"/>
      <c r="R784" s="226"/>
      <c r="S784" s="226"/>
      <c r="T784" s="227"/>
      <c r="U784" s="13"/>
      <c r="V784" s="13"/>
      <c r="W784" s="13"/>
      <c r="X784" s="13"/>
      <c r="Y784" s="13"/>
      <c r="Z784" s="13"/>
      <c r="AA784" s="13"/>
      <c r="AB784" s="13"/>
      <c r="AC784" s="13"/>
      <c r="AD784" s="13"/>
      <c r="AE784" s="13"/>
      <c r="AT784" s="228" t="s">
        <v>162</v>
      </c>
      <c r="AU784" s="228" t="s">
        <v>84</v>
      </c>
      <c r="AV784" s="13" t="s">
        <v>82</v>
      </c>
      <c r="AW784" s="13" t="s">
        <v>35</v>
      </c>
      <c r="AX784" s="13" t="s">
        <v>74</v>
      </c>
      <c r="AY784" s="228" t="s">
        <v>148</v>
      </c>
    </row>
    <row r="785" spans="1:51" s="13" customFormat="1" ht="12">
      <c r="A785" s="13"/>
      <c r="B785" s="218"/>
      <c r="C785" s="219"/>
      <c r="D785" s="220" t="s">
        <v>162</v>
      </c>
      <c r="E785" s="221" t="s">
        <v>28</v>
      </c>
      <c r="F785" s="222" t="s">
        <v>255</v>
      </c>
      <c r="G785" s="219"/>
      <c r="H785" s="221" t="s">
        <v>28</v>
      </c>
      <c r="I785" s="223"/>
      <c r="J785" s="219"/>
      <c r="K785" s="219"/>
      <c r="L785" s="224"/>
      <c r="M785" s="225"/>
      <c r="N785" s="226"/>
      <c r="O785" s="226"/>
      <c r="P785" s="226"/>
      <c r="Q785" s="226"/>
      <c r="R785" s="226"/>
      <c r="S785" s="226"/>
      <c r="T785" s="227"/>
      <c r="U785" s="13"/>
      <c r="V785" s="13"/>
      <c r="W785" s="13"/>
      <c r="X785" s="13"/>
      <c r="Y785" s="13"/>
      <c r="Z785" s="13"/>
      <c r="AA785" s="13"/>
      <c r="AB785" s="13"/>
      <c r="AC785" s="13"/>
      <c r="AD785" s="13"/>
      <c r="AE785" s="13"/>
      <c r="AT785" s="228" t="s">
        <v>162</v>
      </c>
      <c r="AU785" s="228" t="s">
        <v>84</v>
      </c>
      <c r="AV785" s="13" t="s">
        <v>82</v>
      </c>
      <c r="AW785" s="13" t="s">
        <v>35</v>
      </c>
      <c r="AX785" s="13" t="s">
        <v>74</v>
      </c>
      <c r="AY785" s="228" t="s">
        <v>148</v>
      </c>
    </row>
    <row r="786" spans="1:51" s="14" customFormat="1" ht="12">
      <c r="A786" s="14"/>
      <c r="B786" s="229"/>
      <c r="C786" s="230"/>
      <c r="D786" s="220" t="s">
        <v>162</v>
      </c>
      <c r="E786" s="231" t="s">
        <v>28</v>
      </c>
      <c r="F786" s="232" t="s">
        <v>256</v>
      </c>
      <c r="G786" s="230"/>
      <c r="H786" s="233">
        <v>3.17</v>
      </c>
      <c r="I786" s="234"/>
      <c r="J786" s="230"/>
      <c r="K786" s="230"/>
      <c r="L786" s="235"/>
      <c r="M786" s="261"/>
      <c r="N786" s="262"/>
      <c r="O786" s="262"/>
      <c r="P786" s="262"/>
      <c r="Q786" s="262"/>
      <c r="R786" s="262"/>
      <c r="S786" s="262"/>
      <c r="T786" s="263"/>
      <c r="U786" s="14"/>
      <c r="V786" s="14"/>
      <c r="W786" s="14"/>
      <c r="X786" s="14"/>
      <c r="Y786" s="14"/>
      <c r="Z786" s="14"/>
      <c r="AA786" s="14"/>
      <c r="AB786" s="14"/>
      <c r="AC786" s="14"/>
      <c r="AD786" s="14"/>
      <c r="AE786" s="14"/>
      <c r="AT786" s="239" t="s">
        <v>162</v>
      </c>
      <c r="AU786" s="239" t="s">
        <v>84</v>
      </c>
      <c r="AV786" s="14" t="s">
        <v>84</v>
      </c>
      <c r="AW786" s="14" t="s">
        <v>35</v>
      </c>
      <c r="AX786" s="14" t="s">
        <v>82</v>
      </c>
      <c r="AY786" s="239" t="s">
        <v>148</v>
      </c>
    </row>
    <row r="787" spans="1:31" s="2" customFormat="1" ht="6.95" customHeight="1">
      <c r="A787" s="39"/>
      <c r="B787" s="60"/>
      <c r="C787" s="61"/>
      <c r="D787" s="61"/>
      <c r="E787" s="61"/>
      <c r="F787" s="61"/>
      <c r="G787" s="61"/>
      <c r="H787" s="61"/>
      <c r="I787" s="61"/>
      <c r="J787" s="61"/>
      <c r="K787" s="61"/>
      <c r="L787" s="45"/>
      <c r="M787" s="39"/>
      <c r="O787" s="39"/>
      <c r="P787" s="39"/>
      <c r="Q787" s="39"/>
      <c r="R787" s="39"/>
      <c r="S787" s="39"/>
      <c r="T787" s="39"/>
      <c r="U787" s="39"/>
      <c r="V787" s="39"/>
      <c r="W787" s="39"/>
      <c r="X787" s="39"/>
      <c r="Y787" s="39"/>
      <c r="Z787" s="39"/>
      <c r="AA787" s="39"/>
      <c r="AB787" s="39"/>
      <c r="AC787" s="39"/>
      <c r="AD787" s="39"/>
      <c r="AE787" s="39"/>
    </row>
  </sheetData>
  <sheetProtection password="CC35" sheet="1" objects="1" scenarios="1" formatColumns="0" formatRows="0" autoFilter="0"/>
  <autoFilter ref="C103:K786"/>
  <mergeCells count="9">
    <mergeCell ref="E7:H7"/>
    <mergeCell ref="E9:H9"/>
    <mergeCell ref="E18:H18"/>
    <mergeCell ref="E27:H27"/>
    <mergeCell ref="E48:H48"/>
    <mergeCell ref="E50:H50"/>
    <mergeCell ref="E94:H94"/>
    <mergeCell ref="E96:H9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87</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932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933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934</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935</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71.25" customHeight="1">
      <c r="A27" s="139"/>
      <c r="B27" s="140"/>
      <c r="C27" s="139"/>
      <c r="D27" s="139"/>
      <c r="E27" s="141" t="s">
        <v>936</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ROUND(J84,2)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ROUND((SUM(BE84:BE155)),2)</f>
        <v>0</v>
      </c>
      <c r="G33" s="39"/>
      <c r="H33" s="39"/>
      <c r="I33" s="149">
        <v>0.21</v>
      </c>
      <c r="J33" s="148">
        <f>ROUND(((SUM(BE84:BE155))*I33),2)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ROUND((SUM(BF84:BF155)),2)</f>
        <v>0</v>
      </c>
      <c r="G34" s="39"/>
      <c r="H34" s="39"/>
      <c r="I34" s="149">
        <v>0.15</v>
      </c>
      <c r="J34" s="148">
        <f>ROUND(((SUM(BF84:BF155))*I34),2)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ROUND((SUM(BG84:BG155)),2)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ROUND((SUM(BH84:BH155)),2)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ROUND((SUM(BI84:BI155)),2)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02 - Vzduchotechnika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Litvínov</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Litvínov</v>
      </c>
      <c r="G54" s="41"/>
      <c r="H54" s="41"/>
      <c r="I54" s="33" t="s">
        <v>33</v>
      </c>
      <c r="J54" s="37" t="str">
        <f>E21</f>
        <v>BPO spol. s.r.o., Ing. Zátko</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117</v>
      </c>
      <c r="E60" s="169"/>
      <c r="F60" s="169"/>
      <c r="G60" s="169"/>
      <c r="H60" s="169"/>
      <c r="I60" s="169"/>
      <c r="J60" s="170">
        <f>J85</f>
        <v>0</v>
      </c>
      <c r="K60" s="167"/>
      <c r="L60" s="171"/>
      <c r="S60" s="9"/>
      <c r="T60" s="9"/>
      <c r="U60" s="9"/>
      <c r="V60" s="9"/>
      <c r="W60" s="9"/>
      <c r="X60" s="9"/>
      <c r="Y60" s="9"/>
      <c r="Z60" s="9"/>
      <c r="AA60" s="9"/>
      <c r="AB60" s="9"/>
      <c r="AC60" s="9"/>
      <c r="AD60" s="9"/>
      <c r="AE60" s="9"/>
    </row>
    <row r="61" spans="1:31" s="10" customFormat="1" ht="19.9" customHeight="1">
      <c r="A61" s="10"/>
      <c r="B61" s="172"/>
      <c r="C61" s="173"/>
      <c r="D61" s="174" t="s">
        <v>937</v>
      </c>
      <c r="E61" s="175"/>
      <c r="F61" s="175"/>
      <c r="G61" s="175"/>
      <c r="H61" s="175"/>
      <c r="I61" s="175"/>
      <c r="J61" s="176">
        <f>J86</f>
        <v>0</v>
      </c>
      <c r="K61" s="173"/>
      <c r="L61" s="177"/>
      <c r="S61" s="10"/>
      <c r="T61" s="10"/>
      <c r="U61" s="10"/>
      <c r="V61" s="10"/>
      <c r="W61" s="10"/>
      <c r="X61" s="10"/>
      <c r="Y61" s="10"/>
      <c r="Z61" s="10"/>
      <c r="AA61" s="10"/>
      <c r="AB61" s="10"/>
      <c r="AC61" s="10"/>
      <c r="AD61" s="10"/>
      <c r="AE61" s="10"/>
    </row>
    <row r="62" spans="1:31" s="10" customFormat="1" ht="14.85" customHeight="1">
      <c r="A62" s="10"/>
      <c r="B62" s="172"/>
      <c r="C62" s="173"/>
      <c r="D62" s="174" t="s">
        <v>938</v>
      </c>
      <c r="E62" s="175"/>
      <c r="F62" s="175"/>
      <c r="G62" s="175"/>
      <c r="H62" s="175"/>
      <c r="I62" s="175"/>
      <c r="J62" s="176">
        <f>J87</f>
        <v>0</v>
      </c>
      <c r="K62" s="173"/>
      <c r="L62" s="177"/>
      <c r="S62" s="10"/>
      <c r="T62" s="10"/>
      <c r="U62" s="10"/>
      <c r="V62" s="10"/>
      <c r="W62" s="10"/>
      <c r="X62" s="10"/>
      <c r="Y62" s="10"/>
      <c r="Z62" s="10"/>
      <c r="AA62" s="10"/>
      <c r="AB62" s="10"/>
      <c r="AC62" s="10"/>
      <c r="AD62" s="10"/>
      <c r="AE62" s="10"/>
    </row>
    <row r="63" spans="1:31" s="10" customFormat="1" ht="14.85" customHeight="1">
      <c r="A63" s="10"/>
      <c r="B63" s="172"/>
      <c r="C63" s="173"/>
      <c r="D63" s="174" t="s">
        <v>939</v>
      </c>
      <c r="E63" s="175"/>
      <c r="F63" s="175"/>
      <c r="G63" s="175"/>
      <c r="H63" s="175"/>
      <c r="I63" s="175"/>
      <c r="J63" s="176">
        <f>J112</f>
        <v>0</v>
      </c>
      <c r="K63" s="173"/>
      <c r="L63" s="177"/>
      <c r="S63" s="10"/>
      <c r="T63" s="10"/>
      <c r="U63" s="10"/>
      <c r="V63" s="10"/>
      <c r="W63" s="10"/>
      <c r="X63" s="10"/>
      <c r="Y63" s="10"/>
      <c r="Z63" s="10"/>
      <c r="AA63" s="10"/>
      <c r="AB63" s="10"/>
      <c r="AC63" s="10"/>
      <c r="AD63" s="10"/>
      <c r="AE63" s="10"/>
    </row>
    <row r="64" spans="1:31" s="10" customFormat="1" ht="14.85" customHeight="1">
      <c r="A64" s="10"/>
      <c r="B64" s="172"/>
      <c r="C64" s="173"/>
      <c r="D64" s="174" t="s">
        <v>940</v>
      </c>
      <c r="E64" s="175"/>
      <c r="F64" s="175"/>
      <c r="G64" s="175"/>
      <c r="H64" s="175"/>
      <c r="I64" s="175"/>
      <c r="J64" s="176">
        <f>J137</f>
        <v>0</v>
      </c>
      <c r="K64" s="173"/>
      <c r="L64" s="177"/>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pans="1:31" s="2" customFormat="1" ht="24.95" customHeight="1">
      <c r="A71" s="39"/>
      <c r="B71" s="40"/>
      <c r="C71" s="24" t="s">
        <v>133</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26.25" customHeight="1">
      <c r="A74" s="39"/>
      <c r="B74" s="40"/>
      <c r="C74" s="41"/>
      <c r="D74" s="41"/>
      <c r="E74" s="161" t="str">
        <f>E7</f>
        <v>  Modernizace infrastruktury základních škol v Litvínově – škola Ruská 2059</v>
      </c>
      <c r="F74" s="33"/>
      <c r="G74" s="33"/>
      <c r="H74" s="33"/>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101</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70" t="str">
        <f>E9</f>
        <v>02 - Vzduchotechnika</v>
      </c>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Litvínov</v>
      </c>
      <c r="G78" s="41"/>
      <c r="H78" s="41"/>
      <c r="I78" s="33" t="s">
        <v>24</v>
      </c>
      <c r="J78" s="73" t="str">
        <f>IF(J12="","",J12)</f>
        <v>19. 3. 2021</v>
      </c>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25.65" customHeight="1">
      <c r="A80" s="39"/>
      <c r="B80" s="40"/>
      <c r="C80" s="33" t="s">
        <v>26</v>
      </c>
      <c r="D80" s="41"/>
      <c r="E80" s="41"/>
      <c r="F80" s="28" t="str">
        <f>E15</f>
        <v>město Litvínov</v>
      </c>
      <c r="G80" s="41"/>
      <c r="H80" s="41"/>
      <c r="I80" s="33" t="s">
        <v>33</v>
      </c>
      <c r="J80" s="37" t="str">
        <f>E21</f>
        <v>BPO spol. s.r.o., Ing. Zátko</v>
      </c>
      <c r="K80" s="41"/>
      <c r="L80" s="135"/>
      <c r="S80" s="39"/>
      <c r="T80" s="39"/>
      <c r="U80" s="39"/>
      <c r="V80" s="39"/>
      <c r="W80" s="39"/>
      <c r="X80" s="39"/>
      <c r="Y80" s="39"/>
      <c r="Z80" s="39"/>
      <c r="AA80" s="39"/>
      <c r="AB80" s="39"/>
      <c r="AC80" s="39"/>
      <c r="AD80" s="39"/>
      <c r="AE80" s="39"/>
    </row>
    <row r="81" spans="1:31" s="2" customFormat="1" ht="15.15" customHeight="1">
      <c r="A81" s="39"/>
      <c r="B81" s="40"/>
      <c r="C81" s="33" t="s">
        <v>31</v>
      </c>
      <c r="D81" s="41"/>
      <c r="E81" s="41"/>
      <c r="F81" s="28" t="str">
        <f>IF(E18="","",E18)</f>
        <v>Vyplň údaj</v>
      </c>
      <c r="G81" s="41"/>
      <c r="H81" s="41"/>
      <c r="I81" s="33" t="s">
        <v>36</v>
      </c>
      <c r="J81" s="37" t="str">
        <f>E24</f>
        <v>Tomanová Ing.</v>
      </c>
      <c r="K81" s="41"/>
      <c r="L81" s="13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11" customFormat="1" ht="29.25" customHeight="1">
      <c r="A83" s="178"/>
      <c r="B83" s="179"/>
      <c r="C83" s="180" t="s">
        <v>134</v>
      </c>
      <c r="D83" s="181" t="s">
        <v>59</v>
      </c>
      <c r="E83" s="181" t="s">
        <v>55</v>
      </c>
      <c r="F83" s="181" t="s">
        <v>56</v>
      </c>
      <c r="G83" s="181" t="s">
        <v>135</v>
      </c>
      <c r="H83" s="181" t="s">
        <v>136</v>
      </c>
      <c r="I83" s="181" t="s">
        <v>137</v>
      </c>
      <c r="J83" s="181" t="s">
        <v>106</v>
      </c>
      <c r="K83" s="182" t="s">
        <v>138</v>
      </c>
      <c r="L83" s="183"/>
      <c r="M83" s="93" t="s">
        <v>28</v>
      </c>
      <c r="N83" s="94" t="s">
        <v>44</v>
      </c>
      <c r="O83" s="94" t="s">
        <v>139</v>
      </c>
      <c r="P83" s="94" t="s">
        <v>140</v>
      </c>
      <c r="Q83" s="94" t="s">
        <v>141</v>
      </c>
      <c r="R83" s="94" t="s">
        <v>142</v>
      </c>
      <c r="S83" s="94" t="s">
        <v>143</v>
      </c>
      <c r="T83" s="95" t="s">
        <v>144</v>
      </c>
      <c r="U83" s="178"/>
      <c r="V83" s="178"/>
      <c r="W83" s="178"/>
      <c r="X83" s="178"/>
      <c r="Y83" s="178"/>
      <c r="Z83" s="178"/>
      <c r="AA83" s="178"/>
      <c r="AB83" s="178"/>
      <c r="AC83" s="178"/>
      <c r="AD83" s="178"/>
      <c r="AE83" s="178"/>
    </row>
    <row r="84" spans="1:63" s="2" customFormat="1" ht="22.8" customHeight="1">
      <c r="A84" s="39"/>
      <c r="B84" s="40"/>
      <c r="C84" s="100" t="s">
        <v>145</v>
      </c>
      <c r="D84" s="41"/>
      <c r="E84" s="41"/>
      <c r="F84" s="41"/>
      <c r="G84" s="41"/>
      <c r="H84" s="41"/>
      <c r="I84" s="41"/>
      <c r="J84" s="184">
        <f>BK84</f>
        <v>0</v>
      </c>
      <c r="K84" s="41"/>
      <c r="L84" s="45"/>
      <c r="M84" s="96"/>
      <c r="N84" s="185"/>
      <c r="O84" s="97"/>
      <c r="P84" s="186">
        <f>P85</f>
        <v>0</v>
      </c>
      <c r="Q84" s="97"/>
      <c r="R84" s="186">
        <f>R85</f>
        <v>0.481665</v>
      </c>
      <c r="S84" s="97"/>
      <c r="T84" s="187">
        <f>T85</f>
        <v>0.006209999999999999</v>
      </c>
      <c r="U84" s="39"/>
      <c r="V84" s="39"/>
      <c r="W84" s="39"/>
      <c r="X84" s="39"/>
      <c r="Y84" s="39"/>
      <c r="Z84" s="39"/>
      <c r="AA84" s="39"/>
      <c r="AB84" s="39"/>
      <c r="AC84" s="39"/>
      <c r="AD84" s="39"/>
      <c r="AE84" s="39"/>
      <c r="AT84" s="18" t="s">
        <v>73</v>
      </c>
      <c r="AU84" s="18" t="s">
        <v>107</v>
      </c>
      <c r="BK84" s="188">
        <f>BK85</f>
        <v>0</v>
      </c>
    </row>
    <row r="85" spans="1:63" s="12" customFormat="1" ht="25.9" customHeight="1">
      <c r="A85" s="12"/>
      <c r="B85" s="189"/>
      <c r="C85" s="190"/>
      <c r="D85" s="191" t="s">
        <v>73</v>
      </c>
      <c r="E85" s="192" t="s">
        <v>412</v>
      </c>
      <c r="F85" s="192" t="s">
        <v>413</v>
      </c>
      <c r="G85" s="190"/>
      <c r="H85" s="190"/>
      <c r="I85" s="193"/>
      <c r="J85" s="194">
        <f>BK85</f>
        <v>0</v>
      </c>
      <c r="K85" s="190"/>
      <c r="L85" s="195"/>
      <c r="M85" s="196"/>
      <c r="N85" s="197"/>
      <c r="O85" s="197"/>
      <c r="P85" s="198">
        <f>P86</f>
        <v>0</v>
      </c>
      <c r="Q85" s="197"/>
      <c r="R85" s="198">
        <f>R86</f>
        <v>0.481665</v>
      </c>
      <c r="S85" s="197"/>
      <c r="T85" s="199">
        <f>T86</f>
        <v>0.006209999999999999</v>
      </c>
      <c r="U85" s="12"/>
      <c r="V85" s="12"/>
      <c r="W85" s="12"/>
      <c r="X85" s="12"/>
      <c r="Y85" s="12"/>
      <c r="Z85" s="12"/>
      <c r="AA85" s="12"/>
      <c r="AB85" s="12"/>
      <c r="AC85" s="12"/>
      <c r="AD85" s="12"/>
      <c r="AE85" s="12"/>
      <c r="AR85" s="200" t="s">
        <v>84</v>
      </c>
      <c r="AT85" s="201" t="s">
        <v>73</v>
      </c>
      <c r="AU85" s="201" t="s">
        <v>74</v>
      </c>
      <c r="AY85" s="200" t="s">
        <v>148</v>
      </c>
      <c r="BK85" s="202">
        <f>BK86</f>
        <v>0</v>
      </c>
    </row>
    <row r="86" spans="1:63" s="12" customFormat="1" ht="22.8" customHeight="1">
      <c r="A86" s="12"/>
      <c r="B86" s="189"/>
      <c r="C86" s="190"/>
      <c r="D86" s="191" t="s">
        <v>73</v>
      </c>
      <c r="E86" s="203" t="s">
        <v>941</v>
      </c>
      <c r="F86" s="203" t="s">
        <v>86</v>
      </c>
      <c r="G86" s="190"/>
      <c r="H86" s="190"/>
      <c r="I86" s="193"/>
      <c r="J86" s="204">
        <f>BK86</f>
        <v>0</v>
      </c>
      <c r="K86" s="190"/>
      <c r="L86" s="195"/>
      <c r="M86" s="196"/>
      <c r="N86" s="197"/>
      <c r="O86" s="197"/>
      <c r="P86" s="198">
        <f>P87+P112+P137</f>
        <v>0</v>
      </c>
      <c r="Q86" s="197"/>
      <c r="R86" s="198">
        <f>R87+R112+R137</f>
        <v>0.481665</v>
      </c>
      <c r="S86" s="197"/>
      <c r="T86" s="199">
        <f>T87+T112+T137</f>
        <v>0.006209999999999999</v>
      </c>
      <c r="U86" s="12"/>
      <c r="V86" s="12"/>
      <c r="W86" s="12"/>
      <c r="X86" s="12"/>
      <c r="Y86" s="12"/>
      <c r="Z86" s="12"/>
      <c r="AA86" s="12"/>
      <c r="AB86" s="12"/>
      <c r="AC86" s="12"/>
      <c r="AD86" s="12"/>
      <c r="AE86" s="12"/>
      <c r="AR86" s="200" t="s">
        <v>84</v>
      </c>
      <c r="AT86" s="201" t="s">
        <v>73</v>
      </c>
      <c r="AU86" s="201" t="s">
        <v>82</v>
      </c>
      <c r="AY86" s="200" t="s">
        <v>148</v>
      </c>
      <c r="BK86" s="202">
        <f>BK87+BK112+BK137</f>
        <v>0</v>
      </c>
    </row>
    <row r="87" spans="1:63" s="12" customFormat="1" ht="20.85" customHeight="1">
      <c r="A87" s="12"/>
      <c r="B87" s="189"/>
      <c r="C87" s="190"/>
      <c r="D87" s="191" t="s">
        <v>73</v>
      </c>
      <c r="E87" s="203" t="s">
        <v>942</v>
      </c>
      <c r="F87" s="203" t="s">
        <v>943</v>
      </c>
      <c r="G87" s="190"/>
      <c r="H87" s="190"/>
      <c r="I87" s="193"/>
      <c r="J87" s="204">
        <f>BK87</f>
        <v>0</v>
      </c>
      <c r="K87" s="190"/>
      <c r="L87" s="195"/>
      <c r="M87" s="196"/>
      <c r="N87" s="197"/>
      <c r="O87" s="197"/>
      <c r="P87" s="198">
        <f>SUM(P88:P111)</f>
        <v>0</v>
      </c>
      <c r="Q87" s="197"/>
      <c r="R87" s="198">
        <f>SUM(R88:R111)</f>
        <v>0.26914499999999997</v>
      </c>
      <c r="S87" s="197"/>
      <c r="T87" s="199">
        <f>SUM(T88:T111)</f>
        <v>0</v>
      </c>
      <c r="U87" s="12"/>
      <c r="V87" s="12"/>
      <c r="W87" s="12"/>
      <c r="X87" s="12"/>
      <c r="Y87" s="12"/>
      <c r="Z87" s="12"/>
      <c r="AA87" s="12"/>
      <c r="AB87" s="12"/>
      <c r="AC87" s="12"/>
      <c r="AD87" s="12"/>
      <c r="AE87" s="12"/>
      <c r="AR87" s="200" t="s">
        <v>84</v>
      </c>
      <c r="AT87" s="201" t="s">
        <v>73</v>
      </c>
      <c r="AU87" s="201" t="s">
        <v>84</v>
      </c>
      <c r="AY87" s="200" t="s">
        <v>148</v>
      </c>
      <c r="BK87" s="202">
        <f>SUM(BK88:BK111)</f>
        <v>0</v>
      </c>
    </row>
    <row r="88" spans="1:65" s="2" customFormat="1" ht="21.75" customHeight="1">
      <c r="A88" s="39"/>
      <c r="B88" s="40"/>
      <c r="C88" s="205" t="s">
        <v>82</v>
      </c>
      <c r="D88" s="205" t="s">
        <v>151</v>
      </c>
      <c r="E88" s="206" t="s">
        <v>944</v>
      </c>
      <c r="F88" s="207" t="s">
        <v>945</v>
      </c>
      <c r="G88" s="208" t="s">
        <v>203</v>
      </c>
      <c r="H88" s="209">
        <v>1</v>
      </c>
      <c r="I88" s="210"/>
      <c r="J88" s="211">
        <f>ROUND(I88*H88,2)</f>
        <v>0</v>
      </c>
      <c r="K88" s="207" t="s">
        <v>160</v>
      </c>
      <c r="L88" s="45"/>
      <c r="M88" s="212" t="s">
        <v>28</v>
      </c>
      <c r="N88" s="213" t="s">
        <v>45</v>
      </c>
      <c r="O88" s="85"/>
      <c r="P88" s="214">
        <f>O88*H88</f>
        <v>0</v>
      </c>
      <c r="Q88" s="214">
        <v>0</v>
      </c>
      <c r="R88" s="214">
        <f>Q88*H88</f>
        <v>0</v>
      </c>
      <c r="S88" s="214">
        <v>0</v>
      </c>
      <c r="T88" s="215">
        <f>S88*H88</f>
        <v>0</v>
      </c>
      <c r="U88" s="39"/>
      <c r="V88" s="39"/>
      <c r="W88" s="39"/>
      <c r="X88" s="39"/>
      <c r="Y88" s="39"/>
      <c r="Z88" s="39"/>
      <c r="AA88" s="39"/>
      <c r="AB88" s="39"/>
      <c r="AC88" s="39"/>
      <c r="AD88" s="39"/>
      <c r="AE88" s="39"/>
      <c r="AR88" s="216" t="s">
        <v>257</v>
      </c>
      <c r="AT88" s="216" t="s">
        <v>151</v>
      </c>
      <c r="AU88" s="216" t="s">
        <v>149</v>
      </c>
      <c r="AY88" s="18" t="s">
        <v>148</v>
      </c>
      <c r="BE88" s="217">
        <f>IF(N88="základní",J88,0)</f>
        <v>0</v>
      </c>
      <c r="BF88" s="217">
        <f>IF(N88="snížená",J88,0)</f>
        <v>0</v>
      </c>
      <c r="BG88" s="217">
        <f>IF(N88="zákl. přenesená",J88,0)</f>
        <v>0</v>
      </c>
      <c r="BH88" s="217">
        <f>IF(N88="sníž. přenesená",J88,0)</f>
        <v>0</v>
      </c>
      <c r="BI88" s="217">
        <f>IF(N88="nulová",J88,0)</f>
        <v>0</v>
      </c>
      <c r="BJ88" s="18" t="s">
        <v>82</v>
      </c>
      <c r="BK88" s="217">
        <f>ROUND(I88*H88,2)</f>
        <v>0</v>
      </c>
      <c r="BL88" s="18" t="s">
        <v>257</v>
      </c>
      <c r="BM88" s="216" t="s">
        <v>946</v>
      </c>
    </row>
    <row r="89" spans="1:65" s="2" customFormat="1" ht="12">
      <c r="A89" s="39"/>
      <c r="B89" s="40"/>
      <c r="C89" s="251" t="s">
        <v>84</v>
      </c>
      <c r="D89" s="251" t="s">
        <v>275</v>
      </c>
      <c r="E89" s="252" t="s">
        <v>947</v>
      </c>
      <c r="F89" s="253" t="s">
        <v>948</v>
      </c>
      <c r="G89" s="254" t="s">
        <v>203</v>
      </c>
      <c r="H89" s="255">
        <v>1</v>
      </c>
      <c r="I89" s="256"/>
      <c r="J89" s="257">
        <f>ROUND(I89*H89,2)</f>
        <v>0</v>
      </c>
      <c r="K89" s="253" t="s">
        <v>28</v>
      </c>
      <c r="L89" s="258"/>
      <c r="M89" s="259" t="s">
        <v>28</v>
      </c>
      <c r="N89" s="260" t="s">
        <v>45</v>
      </c>
      <c r="O89" s="85"/>
      <c r="P89" s="214">
        <f>O89*H89</f>
        <v>0</v>
      </c>
      <c r="Q89" s="214">
        <v>0.04</v>
      </c>
      <c r="R89" s="214">
        <f>Q89*H89</f>
        <v>0.04</v>
      </c>
      <c r="S89" s="214">
        <v>0</v>
      </c>
      <c r="T89" s="215">
        <f>S89*H89</f>
        <v>0</v>
      </c>
      <c r="U89" s="39"/>
      <c r="V89" s="39"/>
      <c r="W89" s="39"/>
      <c r="X89" s="39"/>
      <c r="Y89" s="39"/>
      <c r="Z89" s="39"/>
      <c r="AA89" s="39"/>
      <c r="AB89" s="39"/>
      <c r="AC89" s="39"/>
      <c r="AD89" s="39"/>
      <c r="AE89" s="39"/>
      <c r="AR89" s="216" t="s">
        <v>360</v>
      </c>
      <c r="AT89" s="216" t="s">
        <v>275</v>
      </c>
      <c r="AU89" s="216" t="s">
        <v>149</v>
      </c>
      <c r="AY89" s="18" t="s">
        <v>148</v>
      </c>
      <c r="BE89" s="217">
        <f>IF(N89="základní",J89,0)</f>
        <v>0</v>
      </c>
      <c r="BF89" s="217">
        <f>IF(N89="snížená",J89,0)</f>
        <v>0</v>
      </c>
      <c r="BG89" s="217">
        <f>IF(N89="zákl. přenesená",J89,0)</f>
        <v>0</v>
      </c>
      <c r="BH89" s="217">
        <f>IF(N89="sníž. přenesená",J89,0)</f>
        <v>0</v>
      </c>
      <c r="BI89" s="217">
        <f>IF(N89="nulová",J89,0)</f>
        <v>0</v>
      </c>
      <c r="BJ89" s="18" t="s">
        <v>82</v>
      </c>
      <c r="BK89" s="217">
        <f>ROUND(I89*H89,2)</f>
        <v>0</v>
      </c>
      <c r="BL89" s="18" t="s">
        <v>257</v>
      </c>
      <c r="BM89" s="216" t="s">
        <v>949</v>
      </c>
    </row>
    <row r="90" spans="1:65" s="2" customFormat="1" ht="16.5" customHeight="1">
      <c r="A90" s="39"/>
      <c r="B90" s="40"/>
      <c r="C90" s="251" t="s">
        <v>149</v>
      </c>
      <c r="D90" s="251" t="s">
        <v>275</v>
      </c>
      <c r="E90" s="252" t="s">
        <v>950</v>
      </c>
      <c r="F90" s="253" t="s">
        <v>951</v>
      </c>
      <c r="G90" s="254" t="s">
        <v>203</v>
      </c>
      <c r="H90" s="255">
        <v>2</v>
      </c>
      <c r="I90" s="256"/>
      <c r="J90" s="257">
        <f>ROUND(I90*H90,2)</f>
        <v>0</v>
      </c>
      <c r="K90" s="253" t="s">
        <v>28</v>
      </c>
      <c r="L90" s="258"/>
      <c r="M90" s="259" t="s">
        <v>28</v>
      </c>
      <c r="N90" s="260" t="s">
        <v>45</v>
      </c>
      <c r="O90" s="85"/>
      <c r="P90" s="214">
        <f>O90*H90</f>
        <v>0</v>
      </c>
      <c r="Q90" s="214">
        <v>0.0015</v>
      </c>
      <c r="R90" s="214">
        <f>Q90*H90</f>
        <v>0.003</v>
      </c>
      <c r="S90" s="214">
        <v>0</v>
      </c>
      <c r="T90" s="215">
        <f>S90*H90</f>
        <v>0</v>
      </c>
      <c r="U90" s="39"/>
      <c r="V90" s="39"/>
      <c r="W90" s="39"/>
      <c r="X90" s="39"/>
      <c r="Y90" s="39"/>
      <c r="Z90" s="39"/>
      <c r="AA90" s="39"/>
      <c r="AB90" s="39"/>
      <c r="AC90" s="39"/>
      <c r="AD90" s="39"/>
      <c r="AE90" s="39"/>
      <c r="AR90" s="216" t="s">
        <v>360</v>
      </c>
      <c r="AT90" s="216" t="s">
        <v>275</v>
      </c>
      <c r="AU90" s="216" t="s">
        <v>149</v>
      </c>
      <c r="AY90" s="18" t="s">
        <v>148</v>
      </c>
      <c r="BE90" s="217">
        <f>IF(N90="základní",J90,0)</f>
        <v>0</v>
      </c>
      <c r="BF90" s="217">
        <f>IF(N90="snížená",J90,0)</f>
        <v>0</v>
      </c>
      <c r="BG90" s="217">
        <f>IF(N90="zákl. přenesená",J90,0)</f>
        <v>0</v>
      </c>
      <c r="BH90" s="217">
        <f>IF(N90="sníž. přenesená",J90,0)</f>
        <v>0</v>
      </c>
      <c r="BI90" s="217">
        <f>IF(N90="nulová",J90,0)</f>
        <v>0</v>
      </c>
      <c r="BJ90" s="18" t="s">
        <v>82</v>
      </c>
      <c r="BK90" s="217">
        <f>ROUND(I90*H90,2)</f>
        <v>0</v>
      </c>
      <c r="BL90" s="18" t="s">
        <v>257</v>
      </c>
      <c r="BM90" s="216" t="s">
        <v>952</v>
      </c>
    </row>
    <row r="91" spans="1:65" s="2" customFormat="1" ht="16.5" customHeight="1">
      <c r="A91" s="39"/>
      <c r="B91" s="40"/>
      <c r="C91" s="205" t="s">
        <v>155</v>
      </c>
      <c r="D91" s="205" t="s">
        <v>151</v>
      </c>
      <c r="E91" s="206" t="s">
        <v>953</v>
      </c>
      <c r="F91" s="207" t="s">
        <v>954</v>
      </c>
      <c r="G91" s="208" t="s">
        <v>203</v>
      </c>
      <c r="H91" s="209">
        <v>1</v>
      </c>
      <c r="I91" s="210"/>
      <c r="J91" s="211">
        <f>ROUND(I91*H91,2)</f>
        <v>0</v>
      </c>
      <c r="K91" s="207" t="s">
        <v>160</v>
      </c>
      <c r="L91" s="45"/>
      <c r="M91" s="212" t="s">
        <v>28</v>
      </c>
      <c r="N91" s="213" t="s">
        <v>45</v>
      </c>
      <c r="O91" s="85"/>
      <c r="P91" s="214">
        <f>O91*H91</f>
        <v>0</v>
      </c>
      <c r="Q91" s="214">
        <v>0</v>
      </c>
      <c r="R91" s="214">
        <f>Q91*H91</f>
        <v>0</v>
      </c>
      <c r="S91" s="214">
        <v>0</v>
      </c>
      <c r="T91" s="215">
        <f>S91*H91</f>
        <v>0</v>
      </c>
      <c r="U91" s="39"/>
      <c r="V91" s="39"/>
      <c r="W91" s="39"/>
      <c r="X91" s="39"/>
      <c r="Y91" s="39"/>
      <c r="Z91" s="39"/>
      <c r="AA91" s="39"/>
      <c r="AB91" s="39"/>
      <c r="AC91" s="39"/>
      <c r="AD91" s="39"/>
      <c r="AE91" s="39"/>
      <c r="AR91" s="216" t="s">
        <v>257</v>
      </c>
      <c r="AT91" s="216" t="s">
        <v>151</v>
      </c>
      <c r="AU91" s="216" t="s">
        <v>149</v>
      </c>
      <c r="AY91" s="18" t="s">
        <v>148</v>
      </c>
      <c r="BE91" s="217">
        <f>IF(N91="základní",J91,0)</f>
        <v>0</v>
      </c>
      <c r="BF91" s="217">
        <f>IF(N91="snížená",J91,0)</f>
        <v>0</v>
      </c>
      <c r="BG91" s="217">
        <f>IF(N91="zákl. přenesená",J91,0)</f>
        <v>0</v>
      </c>
      <c r="BH91" s="217">
        <f>IF(N91="sníž. přenesená",J91,0)</f>
        <v>0</v>
      </c>
      <c r="BI91" s="217">
        <f>IF(N91="nulová",J91,0)</f>
        <v>0</v>
      </c>
      <c r="BJ91" s="18" t="s">
        <v>82</v>
      </c>
      <c r="BK91" s="217">
        <f>ROUND(I91*H91,2)</f>
        <v>0</v>
      </c>
      <c r="BL91" s="18" t="s">
        <v>257</v>
      </c>
      <c r="BM91" s="216" t="s">
        <v>955</v>
      </c>
    </row>
    <row r="92" spans="1:65" s="2" customFormat="1" ht="16.5" customHeight="1">
      <c r="A92" s="39"/>
      <c r="B92" s="40"/>
      <c r="C92" s="251" t="s">
        <v>179</v>
      </c>
      <c r="D92" s="251" t="s">
        <v>275</v>
      </c>
      <c r="E92" s="252" t="s">
        <v>956</v>
      </c>
      <c r="F92" s="253" t="s">
        <v>957</v>
      </c>
      <c r="G92" s="254" t="s">
        <v>203</v>
      </c>
      <c r="H92" s="255">
        <v>1</v>
      </c>
      <c r="I92" s="256"/>
      <c r="J92" s="257">
        <f>ROUND(I92*H92,2)</f>
        <v>0</v>
      </c>
      <c r="K92" s="253" t="s">
        <v>28</v>
      </c>
      <c r="L92" s="258"/>
      <c r="M92" s="259" t="s">
        <v>28</v>
      </c>
      <c r="N92" s="260" t="s">
        <v>45</v>
      </c>
      <c r="O92" s="85"/>
      <c r="P92" s="214">
        <f>O92*H92</f>
        <v>0</v>
      </c>
      <c r="Q92" s="214">
        <v>0.013</v>
      </c>
      <c r="R92" s="214">
        <f>Q92*H92</f>
        <v>0.013</v>
      </c>
      <c r="S92" s="214">
        <v>0</v>
      </c>
      <c r="T92" s="215">
        <f>S92*H92</f>
        <v>0</v>
      </c>
      <c r="U92" s="39"/>
      <c r="V92" s="39"/>
      <c r="W92" s="39"/>
      <c r="X92" s="39"/>
      <c r="Y92" s="39"/>
      <c r="Z92" s="39"/>
      <c r="AA92" s="39"/>
      <c r="AB92" s="39"/>
      <c r="AC92" s="39"/>
      <c r="AD92" s="39"/>
      <c r="AE92" s="39"/>
      <c r="AR92" s="216" t="s">
        <v>360</v>
      </c>
      <c r="AT92" s="216" t="s">
        <v>275</v>
      </c>
      <c r="AU92" s="216" t="s">
        <v>149</v>
      </c>
      <c r="AY92" s="18" t="s">
        <v>148</v>
      </c>
      <c r="BE92" s="217">
        <f>IF(N92="základní",J92,0)</f>
        <v>0</v>
      </c>
      <c r="BF92" s="217">
        <f>IF(N92="snížená",J92,0)</f>
        <v>0</v>
      </c>
      <c r="BG92" s="217">
        <f>IF(N92="zákl. přenesená",J92,0)</f>
        <v>0</v>
      </c>
      <c r="BH92" s="217">
        <f>IF(N92="sníž. přenesená",J92,0)</f>
        <v>0</v>
      </c>
      <c r="BI92" s="217">
        <f>IF(N92="nulová",J92,0)</f>
        <v>0</v>
      </c>
      <c r="BJ92" s="18" t="s">
        <v>82</v>
      </c>
      <c r="BK92" s="217">
        <f>ROUND(I92*H92,2)</f>
        <v>0</v>
      </c>
      <c r="BL92" s="18" t="s">
        <v>257</v>
      </c>
      <c r="BM92" s="216" t="s">
        <v>958</v>
      </c>
    </row>
    <row r="93" spans="1:65" s="2" customFormat="1" ht="12">
      <c r="A93" s="39"/>
      <c r="B93" s="40"/>
      <c r="C93" s="205" t="s">
        <v>190</v>
      </c>
      <c r="D93" s="205" t="s">
        <v>151</v>
      </c>
      <c r="E93" s="206" t="s">
        <v>959</v>
      </c>
      <c r="F93" s="207" t="s">
        <v>960</v>
      </c>
      <c r="G93" s="208" t="s">
        <v>203</v>
      </c>
      <c r="H93" s="209">
        <v>1</v>
      </c>
      <c r="I93" s="210"/>
      <c r="J93" s="211">
        <f>ROUND(I93*H93,2)</f>
        <v>0</v>
      </c>
      <c r="K93" s="207" t="s">
        <v>160</v>
      </c>
      <c r="L93" s="45"/>
      <c r="M93" s="212" t="s">
        <v>28</v>
      </c>
      <c r="N93" s="213" t="s">
        <v>45</v>
      </c>
      <c r="O93" s="85"/>
      <c r="P93" s="214">
        <f>O93*H93</f>
        <v>0</v>
      </c>
      <c r="Q93" s="214">
        <v>0</v>
      </c>
      <c r="R93" s="214">
        <f>Q93*H93</f>
        <v>0</v>
      </c>
      <c r="S93" s="214">
        <v>0</v>
      </c>
      <c r="T93" s="215">
        <f>S93*H93</f>
        <v>0</v>
      </c>
      <c r="U93" s="39"/>
      <c r="V93" s="39"/>
      <c r="W93" s="39"/>
      <c r="X93" s="39"/>
      <c r="Y93" s="39"/>
      <c r="Z93" s="39"/>
      <c r="AA93" s="39"/>
      <c r="AB93" s="39"/>
      <c r="AC93" s="39"/>
      <c r="AD93" s="39"/>
      <c r="AE93" s="39"/>
      <c r="AR93" s="216" t="s">
        <v>257</v>
      </c>
      <c r="AT93" s="216" t="s">
        <v>151</v>
      </c>
      <c r="AU93" s="216" t="s">
        <v>149</v>
      </c>
      <c r="AY93" s="18" t="s">
        <v>148</v>
      </c>
      <c r="BE93" s="217">
        <f>IF(N93="základní",J93,0)</f>
        <v>0</v>
      </c>
      <c r="BF93" s="217">
        <f>IF(N93="snížená",J93,0)</f>
        <v>0</v>
      </c>
      <c r="BG93" s="217">
        <f>IF(N93="zákl. přenesená",J93,0)</f>
        <v>0</v>
      </c>
      <c r="BH93" s="217">
        <f>IF(N93="sníž. přenesená",J93,0)</f>
        <v>0</v>
      </c>
      <c r="BI93" s="217">
        <f>IF(N93="nulová",J93,0)</f>
        <v>0</v>
      </c>
      <c r="BJ93" s="18" t="s">
        <v>82</v>
      </c>
      <c r="BK93" s="217">
        <f>ROUND(I93*H93,2)</f>
        <v>0</v>
      </c>
      <c r="BL93" s="18" t="s">
        <v>257</v>
      </c>
      <c r="BM93" s="216" t="s">
        <v>961</v>
      </c>
    </row>
    <row r="94" spans="1:65" s="2" customFormat="1" ht="12">
      <c r="A94" s="39"/>
      <c r="B94" s="40"/>
      <c r="C94" s="251" t="s">
        <v>194</v>
      </c>
      <c r="D94" s="251" t="s">
        <v>275</v>
      </c>
      <c r="E94" s="252" t="s">
        <v>962</v>
      </c>
      <c r="F94" s="253" t="s">
        <v>963</v>
      </c>
      <c r="G94" s="254" t="s">
        <v>203</v>
      </c>
      <c r="H94" s="255">
        <v>1</v>
      </c>
      <c r="I94" s="256"/>
      <c r="J94" s="257">
        <f>ROUND(I94*H94,2)</f>
        <v>0</v>
      </c>
      <c r="K94" s="253" t="s">
        <v>28</v>
      </c>
      <c r="L94" s="258"/>
      <c r="M94" s="259" t="s">
        <v>28</v>
      </c>
      <c r="N94" s="260" t="s">
        <v>45</v>
      </c>
      <c r="O94" s="85"/>
      <c r="P94" s="214">
        <f>O94*H94</f>
        <v>0</v>
      </c>
      <c r="Q94" s="214">
        <v>0.005</v>
      </c>
      <c r="R94" s="214">
        <f>Q94*H94</f>
        <v>0.005</v>
      </c>
      <c r="S94" s="214">
        <v>0</v>
      </c>
      <c r="T94" s="215">
        <f>S94*H94</f>
        <v>0</v>
      </c>
      <c r="U94" s="39"/>
      <c r="V94" s="39"/>
      <c r="W94" s="39"/>
      <c r="X94" s="39"/>
      <c r="Y94" s="39"/>
      <c r="Z94" s="39"/>
      <c r="AA94" s="39"/>
      <c r="AB94" s="39"/>
      <c r="AC94" s="39"/>
      <c r="AD94" s="39"/>
      <c r="AE94" s="39"/>
      <c r="AR94" s="216" t="s">
        <v>360</v>
      </c>
      <c r="AT94" s="216" t="s">
        <v>275</v>
      </c>
      <c r="AU94" s="216" t="s">
        <v>149</v>
      </c>
      <c r="AY94" s="18" t="s">
        <v>148</v>
      </c>
      <c r="BE94" s="217">
        <f>IF(N94="základní",J94,0)</f>
        <v>0</v>
      </c>
      <c r="BF94" s="217">
        <f>IF(N94="snížená",J94,0)</f>
        <v>0</v>
      </c>
      <c r="BG94" s="217">
        <f>IF(N94="zákl. přenesená",J94,0)</f>
        <v>0</v>
      </c>
      <c r="BH94" s="217">
        <f>IF(N94="sníž. přenesená",J94,0)</f>
        <v>0</v>
      </c>
      <c r="BI94" s="217">
        <f>IF(N94="nulová",J94,0)</f>
        <v>0</v>
      </c>
      <c r="BJ94" s="18" t="s">
        <v>82</v>
      </c>
      <c r="BK94" s="217">
        <f>ROUND(I94*H94,2)</f>
        <v>0</v>
      </c>
      <c r="BL94" s="18" t="s">
        <v>257</v>
      </c>
      <c r="BM94" s="216" t="s">
        <v>964</v>
      </c>
    </row>
    <row r="95" spans="1:65" s="2" customFormat="1" ht="21.75" customHeight="1">
      <c r="A95" s="39"/>
      <c r="B95" s="40"/>
      <c r="C95" s="205" t="s">
        <v>200</v>
      </c>
      <c r="D95" s="205" t="s">
        <v>151</v>
      </c>
      <c r="E95" s="206" t="s">
        <v>965</v>
      </c>
      <c r="F95" s="207" t="s">
        <v>966</v>
      </c>
      <c r="G95" s="208" t="s">
        <v>203</v>
      </c>
      <c r="H95" s="209">
        <v>3</v>
      </c>
      <c r="I95" s="210"/>
      <c r="J95" s="211">
        <f>ROUND(I95*H95,2)</f>
        <v>0</v>
      </c>
      <c r="K95" s="207" t="s">
        <v>160</v>
      </c>
      <c r="L95" s="45"/>
      <c r="M95" s="212" t="s">
        <v>28</v>
      </c>
      <c r="N95" s="213" t="s">
        <v>45</v>
      </c>
      <c r="O95" s="85"/>
      <c r="P95" s="214">
        <f>O95*H95</f>
        <v>0</v>
      </c>
      <c r="Q95" s="214">
        <v>0</v>
      </c>
      <c r="R95" s="214">
        <f>Q95*H95</f>
        <v>0</v>
      </c>
      <c r="S95" s="214">
        <v>0</v>
      </c>
      <c r="T95" s="215">
        <f>S95*H95</f>
        <v>0</v>
      </c>
      <c r="U95" s="39"/>
      <c r="V95" s="39"/>
      <c r="W95" s="39"/>
      <c r="X95" s="39"/>
      <c r="Y95" s="39"/>
      <c r="Z95" s="39"/>
      <c r="AA95" s="39"/>
      <c r="AB95" s="39"/>
      <c r="AC95" s="39"/>
      <c r="AD95" s="39"/>
      <c r="AE95" s="39"/>
      <c r="AR95" s="216" t="s">
        <v>257</v>
      </c>
      <c r="AT95" s="216" t="s">
        <v>151</v>
      </c>
      <c r="AU95" s="216" t="s">
        <v>149</v>
      </c>
      <c r="AY95" s="18" t="s">
        <v>148</v>
      </c>
      <c r="BE95" s="217">
        <f>IF(N95="základní",J95,0)</f>
        <v>0</v>
      </c>
      <c r="BF95" s="217">
        <f>IF(N95="snížená",J95,0)</f>
        <v>0</v>
      </c>
      <c r="BG95" s="217">
        <f>IF(N95="zákl. přenesená",J95,0)</f>
        <v>0</v>
      </c>
      <c r="BH95" s="217">
        <f>IF(N95="sníž. přenesená",J95,0)</f>
        <v>0</v>
      </c>
      <c r="BI95" s="217">
        <f>IF(N95="nulová",J95,0)</f>
        <v>0</v>
      </c>
      <c r="BJ95" s="18" t="s">
        <v>82</v>
      </c>
      <c r="BK95" s="217">
        <f>ROUND(I95*H95,2)</f>
        <v>0</v>
      </c>
      <c r="BL95" s="18" t="s">
        <v>257</v>
      </c>
      <c r="BM95" s="216" t="s">
        <v>967</v>
      </c>
    </row>
    <row r="96" spans="1:65" s="2" customFormat="1" ht="12">
      <c r="A96" s="39"/>
      <c r="B96" s="40"/>
      <c r="C96" s="251" t="s">
        <v>208</v>
      </c>
      <c r="D96" s="251" t="s">
        <v>275</v>
      </c>
      <c r="E96" s="252" t="s">
        <v>968</v>
      </c>
      <c r="F96" s="253" t="s">
        <v>963</v>
      </c>
      <c r="G96" s="254" t="s">
        <v>203</v>
      </c>
      <c r="H96" s="255">
        <v>3</v>
      </c>
      <c r="I96" s="256"/>
      <c r="J96" s="257">
        <f>ROUND(I96*H96,2)</f>
        <v>0</v>
      </c>
      <c r="K96" s="253" t="s">
        <v>28</v>
      </c>
      <c r="L96" s="258"/>
      <c r="M96" s="259" t="s">
        <v>28</v>
      </c>
      <c r="N96" s="260" t="s">
        <v>45</v>
      </c>
      <c r="O96" s="85"/>
      <c r="P96" s="214">
        <f>O96*H96</f>
        <v>0</v>
      </c>
      <c r="Q96" s="214">
        <v>0.015</v>
      </c>
      <c r="R96" s="214">
        <f>Q96*H96</f>
        <v>0.045</v>
      </c>
      <c r="S96" s="214">
        <v>0</v>
      </c>
      <c r="T96" s="215">
        <f>S96*H96</f>
        <v>0</v>
      </c>
      <c r="U96" s="39"/>
      <c r="V96" s="39"/>
      <c r="W96" s="39"/>
      <c r="X96" s="39"/>
      <c r="Y96" s="39"/>
      <c r="Z96" s="39"/>
      <c r="AA96" s="39"/>
      <c r="AB96" s="39"/>
      <c r="AC96" s="39"/>
      <c r="AD96" s="39"/>
      <c r="AE96" s="39"/>
      <c r="AR96" s="216" t="s">
        <v>360</v>
      </c>
      <c r="AT96" s="216" t="s">
        <v>275</v>
      </c>
      <c r="AU96" s="216" t="s">
        <v>149</v>
      </c>
      <c r="AY96" s="18" t="s">
        <v>148</v>
      </c>
      <c r="BE96" s="217">
        <f>IF(N96="základní",J96,0)</f>
        <v>0</v>
      </c>
      <c r="BF96" s="217">
        <f>IF(N96="snížená",J96,0)</f>
        <v>0</v>
      </c>
      <c r="BG96" s="217">
        <f>IF(N96="zákl. přenesená",J96,0)</f>
        <v>0</v>
      </c>
      <c r="BH96" s="217">
        <f>IF(N96="sníž. přenesená",J96,0)</f>
        <v>0</v>
      </c>
      <c r="BI96" s="217">
        <f>IF(N96="nulová",J96,0)</f>
        <v>0</v>
      </c>
      <c r="BJ96" s="18" t="s">
        <v>82</v>
      </c>
      <c r="BK96" s="217">
        <f>ROUND(I96*H96,2)</f>
        <v>0</v>
      </c>
      <c r="BL96" s="18" t="s">
        <v>257</v>
      </c>
      <c r="BM96" s="216" t="s">
        <v>969</v>
      </c>
    </row>
    <row r="97" spans="1:65" s="2" customFormat="1" ht="21.75" customHeight="1">
      <c r="A97" s="39"/>
      <c r="B97" s="40"/>
      <c r="C97" s="205" t="s">
        <v>215</v>
      </c>
      <c r="D97" s="205" t="s">
        <v>151</v>
      </c>
      <c r="E97" s="206" t="s">
        <v>970</v>
      </c>
      <c r="F97" s="207" t="s">
        <v>971</v>
      </c>
      <c r="G97" s="208" t="s">
        <v>203</v>
      </c>
      <c r="H97" s="209">
        <v>4</v>
      </c>
      <c r="I97" s="210"/>
      <c r="J97" s="211">
        <f>ROUND(I97*H97,2)</f>
        <v>0</v>
      </c>
      <c r="K97" s="207" t="s">
        <v>160</v>
      </c>
      <c r="L97" s="45"/>
      <c r="M97" s="212" t="s">
        <v>28</v>
      </c>
      <c r="N97" s="213" t="s">
        <v>45</v>
      </c>
      <c r="O97" s="85"/>
      <c r="P97" s="214">
        <f>O97*H97</f>
        <v>0</v>
      </c>
      <c r="Q97" s="214">
        <v>0</v>
      </c>
      <c r="R97" s="214">
        <f>Q97*H97</f>
        <v>0</v>
      </c>
      <c r="S97" s="214">
        <v>0</v>
      </c>
      <c r="T97" s="215">
        <f>S97*H97</f>
        <v>0</v>
      </c>
      <c r="U97" s="39"/>
      <c r="V97" s="39"/>
      <c r="W97" s="39"/>
      <c r="X97" s="39"/>
      <c r="Y97" s="39"/>
      <c r="Z97" s="39"/>
      <c r="AA97" s="39"/>
      <c r="AB97" s="39"/>
      <c r="AC97" s="39"/>
      <c r="AD97" s="39"/>
      <c r="AE97" s="39"/>
      <c r="AR97" s="216" t="s">
        <v>257</v>
      </c>
      <c r="AT97" s="216" t="s">
        <v>151</v>
      </c>
      <c r="AU97" s="216" t="s">
        <v>149</v>
      </c>
      <c r="AY97" s="18" t="s">
        <v>148</v>
      </c>
      <c r="BE97" s="217">
        <f>IF(N97="základní",J97,0)</f>
        <v>0</v>
      </c>
      <c r="BF97" s="217">
        <f>IF(N97="snížená",J97,0)</f>
        <v>0</v>
      </c>
      <c r="BG97" s="217">
        <f>IF(N97="zákl. přenesená",J97,0)</f>
        <v>0</v>
      </c>
      <c r="BH97" s="217">
        <f>IF(N97="sníž. přenesená",J97,0)</f>
        <v>0</v>
      </c>
      <c r="BI97" s="217">
        <f>IF(N97="nulová",J97,0)</f>
        <v>0</v>
      </c>
      <c r="BJ97" s="18" t="s">
        <v>82</v>
      </c>
      <c r="BK97" s="217">
        <f>ROUND(I97*H97,2)</f>
        <v>0</v>
      </c>
      <c r="BL97" s="18" t="s">
        <v>257</v>
      </c>
      <c r="BM97" s="216" t="s">
        <v>972</v>
      </c>
    </row>
    <row r="98" spans="1:65" s="2" customFormat="1" ht="33" customHeight="1">
      <c r="A98" s="39"/>
      <c r="B98" s="40"/>
      <c r="C98" s="251" t="s">
        <v>219</v>
      </c>
      <c r="D98" s="251" t="s">
        <v>275</v>
      </c>
      <c r="E98" s="252" t="s">
        <v>973</v>
      </c>
      <c r="F98" s="253" t="s">
        <v>974</v>
      </c>
      <c r="G98" s="254" t="s">
        <v>203</v>
      </c>
      <c r="H98" s="255">
        <v>4</v>
      </c>
      <c r="I98" s="256"/>
      <c r="J98" s="257">
        <f>ROUND(I98*H98,2)</f>
        <v>0</v>
      </c>
      <c r="K98" s="253" t="s">
        <v>28</v>
      </c>
      <c r="L98" s="258"/>
      <c r="M98" s="259" t="s">
        <v>28</v>
      </c>
      <c r="N98" s="260" t="s">
        <v>45</v>
      </c>
      <c r="O98" s="85"/>
      <c r="P98" s="214">
        <f>O98*H98</f>
        <v>0</v>
      </c>
      <c r="Q98" s="214">
        <v>0.005</v>
      </c>
      <c r="R98" s="214">
        <f>Q98*H98</f>
        <v>0.02</v>
      </c>
      <c r="S98" s="214">
        <v>0</v>
      </c>
      <c r="T98" s="215">
        <f>S98*H98</f>
        <v>0</v>
      </c>
      <c r="U98" s="39"/>
      <c r="V98" s="39"/>
      <c r="W98" s="39"/>
      <c r="X98" s="39"/>
      <c r="Y98" s="39"/>
      <c r="Z98" s="39"/>
      <c r="AA98" s="39"/>
      <c r="AB98" s="39"/>
      <c r="AC98" s="39"/>
      <c r="AD98" s="39"/>
      <c r="AE98" s="39"/>
      <c r="AR98" s="216" t="s">
        <v>360</v>
      </c>
      <c r="AT98" s="216" t="s">
        <v>275</v>
      </c>
      <c r="AU98" s="216" t="s">
        <v>149</v>
      </c>
      <c r="AY98" s="18" t="s">
        <v>148</v>
      </c>
      <c r="BE98" s="217">
        <f>IF(N98="základní",J98,0)</f>
        <v>0</v>
      </c>
      <c r="BF98" s="217">
        <f>IF(N98="snížená",J98,0)</f>
        <v>0</v>
      </c>
      <c r="BG98" s="217">
        <f>IF(N98="zákl. přenesená",J98,0)</f>
        <v>0</v>
      </c>
      <c r="BH98" s="217">
        <f>IF(N98="sníž. přenesená",J98,0)</f>
        <v>0</v>
      </c>
      <c r="BI98" s="217">
        <f>IF(N98="nulová",J98,0)</f>
        <v>0</v>
      </c>
      <c r="BJ98" s="18" t="s">
        <v>82</v>
      </c>
      <c r="BK98" s="217">
        <f>ROUND(I98*H98,2)</f>
        <v>0</v>
      </c>
      <c r="BL98" s="18" t="s">
        <v>257</v>
      </c>
      <c r="BM98" s="216" t="s">
        <v>975</v>
      </c>
    </row>
    <row r="99" spans="1:65" s="2" customFormat="1" ht="12">
      <c r="A99" s="39"/>
      <c r="B99" s="40"/>
      <c r="C99" s="205" t="s">
        <v>206</v>
      </c>
      <c r="D99" s="205" t="s">
        <v>151</v>
      </c>
      <c r="E99" s="206" t="s">
        <v>976</v>
      </c>
      <c r="F99" s="207" t="s">
        <v>977</v>
      </c>
      <c r="G99" s="208" t="s">
        <v>197</v>
      </c>
      <c r="H99" s="209">
        <v>12</v>
      </c>
      <c r="I99" s="210"/>
      <c r="J99" s="211">
        <f>ROUND(I99*H99,2)</f>
        <v>0</v>
      </c>
      <c r="K99" s="207" t="s">
        <v>160</v>
      </c>
      <c r="L99" s="45"/>
      <c r="M99" s="212" t="s">
        <v>28</v>
      </c>
      <c r="N99" s="213" t="s">
        <v>45</v>
      </c>
      <c r="O99" s="85"/>
      <c r="P99" s="214">
        <f>O99*H99</f>
        <v>0</v>
      </c>
      <c r="Q99" s="214">
        <v>0.00817</v>
      </c>
      <c r="R99" s="214">
        <f>Q99*H99</f>
        <v>0.09804</v>
      </c>
      <c r="S99" s="214">
        <v>0</v>
      </c>
      <c r="T99" s="215">
        <f>S99*H99</f>
        <v>0</v>
      </c>
      <c r="U99" s="39"/>
      <c r="V99" s="39"/>
      <c r="W99" s="39"/>
      <c r="X99" s="39"/>
      <c r="Y99" s="39"/>
      <c r="Z99" s="39"/>
      <c r="AA99" s="39"/>
      <c r="AB99" s="39"/>
      <c r="AC99" s="39"/>
      <c r="AD99" s="39"/>
      <c r="AE99" s="39"/>
      <c r="AR99" s="216" t="s">
        <v>257</v>
      </c>
      <c r="AT99" s="216" t="s">
        <v>151</v>
      </c>
      <c r="AU99" s="216" t="s">
        <v>149</v>
      </c>
      <c r="AY99" s="18" t="s">
        <v>148</v>
      </c>
      <c r="BE99" s="217">
        <f>IF(N99="základní",J99,0)</f>
        <v>0</v>
      </c>
      <c r="BF99" s="217">
        <f>IF(N99="snížená",J99,0)</f>
        <v>0</v>
      </c>
      <c r="BG99" s="217">
        <f>IF(N99="zákl. přenesená",J99,0)</f>
        <v>0</v>
      </c>
      <c r="BH99" s="217">
        <f>IF(N99="sníž. přenesená",J99,0)</f>
        <v>0</v>
      </c>
      <c r="BI99" s="217">
        <f>IF(N99="nulová",J99,0)</f>
        <v>0</v>
      </c>
      <c r="BJ99" s="18" t="s">
        <v>82</v>
      </c>
      <c r="BK99" s="217">
        <f>ROUND(I99*H99,2)</f>
        <v>0</v>
      </c>
      <c r="BL99" s="18" t="s">
        <v>257</v>
      </c>
      <c r="BM99" s="216" t="s">
        <v>978</v>
      </c>
    </row>
    <row r="100" spans="1:65" s="2" customFormat="1" ht="12">
      <c r="A100" s="39"/>
      <c r="B100" s="40"/>
      <c r="C100" s="205" t="s">
        <v>238</v>
      </c>
      <c r="D100" s="205" t="s">
        <v>151</v>
      </c>
      <c r="E100" s="206" t="s">
        <v>979</v>
      </c>
      <c r="F100" s="207" t="s">
        <v>977</v>
      </c>
      <c r="G100" s="208" t="s">
        <v>197</v>
      </c>
      <c r="H100" s="209">
        <v>2</v>
      </c>
      <c r="I100" s="210"/>
      <c r="J100" s="211">
        <f>ROUND(I100*H100,2)</f>
        <v>0</v>
      </c>
      <c r="K100" s="207" t="s">
        <v>160</v>
      </c>
      <c r="L100" s="45"/>
      <c r="M100" s="212" t="s">
        <v>28</v>
      </c>
      <c r="N100" s="213" t="s">
        <v>45</v>
      </c>
      <c r="O100" s="85"/>
      <c r="P100" s="214">
        <f>O100*H100</f>
        <v>0</v>
      </c>
      <c r="Q100" s="214">
        <v>0.00817</v>
      </c>
      <c r="R100" s="214">
        <f>Q100*H100</f>
        <v>0.01634</v>
      </c>
      <c r="S100" s="214">
        <v>0</v>
      </c>
      <c r="T100" s="215">
        <f>S100*H100</f>
        <v>0</v>
      </c>
      <c r="U100" s="39"/>
      <c r="V100" s="39"/>
      <c r="W100" s="39"/>
      <c r="X100" s="39"/>
      <c r="Y100" s="39"/>
      <c r="Z100" s="39"/>
      <c r="AA100" s="39"/>
      <c r="AB100" s="39"/>
      <c r="AC100" s="39"/>
      <c r="AD100" s="39"/>
      <c r="AE100" s="39"/>
      <c r="AR100" s="216" t="s">
        <v>257</v>
      </c>
      <c r="AT100" s="216" t="s">
        <v>151</v>
      </c>
      <c r="AU100" s="216" t="s">
        <v>149</v>
      </c>
      <c r="AY100" s="18" t="s">
        <v>148</v>
      </c>
      <c r="BE100" s="217">
        <f>IF(N100="základní",J100,0)</f>
        <v>0</v>
      </c>
      <c r="BF100" s="217">
        <f>IF(N100="snížená",J100,0)</f>
        <v>0</v>
      </c>
      <c r="BG100" s="217">
        <f>IF(N100="zákl. přenesená",J100,0)</f>
        <v>0</v>
      </c>
      <c r="BH100" s="217">
        <f>IF(N100="sníž. přenesená",J100,0)</f>
        <v>0</v>
      </c>
      <c r="BI100" s="217">
        <f>IF(N100="nulová",J100,0)</f>
        <v>0</v>
      </c>
      <c r="BJ100" s="18" t="s">
        <v>82</v>
      </c>
      <c r="BK100" s="217">
        <f>ROUND(I100*H100,2)</f>
        <v>0</v>
      </c>
      <c r="BL100" s="18" t="s">
        <v>257</v>
      </c>
      <c r="BM100" s="216" t="s">
        <v>980</v>
      </c>
    </row>
    <row r="101" spans="1:65" s="2" customFormat="1" ht="16.5" customHeight="1">
      <c r="A101" s="39"/>
      <c r="B101" s="40"/>
      <c r="C101" s="205" t="s">
        <v>247</v>
      </c>
      <c r="D101" s="205" t="s">
        <v>151</v>
      </c>
      <c r="E101" s="206" t="s">
        <v>981</v>
      </c>
      <c r="F101" s="207" t="s">
        <v>982</v>
      </c>
      <c r="G101" s="208" t="s">
        <v>203</v>
      </c>
      <c r="H101" s="209">
        <v>2</v>
      </c>
      <c r="I101" s="210"/>
      <c r="J101" s="211">
        <f>ROUND(I101*H101,2)</f>
        <v>0</v>
      </c>
      <c r="K101" s="207" t="s">
        <v>160</v>
      </c>
      <c r="L101" s="45"/>
      <c r="M101" s="212" t="s">
        <v>28</v>
      </c>
      <c r="N101" s="213" t="s">
        <v>45</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257</v>
      </c>
      <c r="AT101" s="216" t="s">
        <v>151</v>
      </c>
      <c r="AU101" s="216" t="s">
        <v>149</v>
      </c>
      <c r="AY101" s="18" t="s">
        <v>148</v>
      </c>
      <c r="BE101" s="217">
        <f>IF(N101="základní",J101,0)</f>
        <v>0</v>
      </c>
      <c r="BF101" s="217">
        <f>IF(N101="snížená",J101,0)</f>
        <v>0</v>
      </c>
      <c r="BG101" s="217">
        <f>IF(N101="zákl. přenesená",J101,0)</f>
        <v>0</v>
      </c>
      <c r="BH101" s="217">
        <f>IF(N101="sníž. přenesená",J101,0)</f>
        <v>0</v>
      </c>
      <c r="BI101" s="217">
        <f>IF(N101="nulová",J101,0)</f>
        <v>0</v>
      </c>
      <c r="BJ101" s="18" t="s">
        <v>82</v>
      </c>
      <c r="BK101" s="217">
        <f>ROUND(I101*H101,2)</f>
        <v>0</v>
      </c>
      <c r="BL101" s="18" t="s">
        <v>257</v>
      </c>
      <c r="BM101" s="216" t="s">
        <v>983</v>
      </c>
    </row>
    <row r="102" spans="1:65" s="2" customFormat="1" ht="16.5" customHeight="1">
      <c r="A102" s="39"/>
      <c r="B102" s="40"/>
      <c r="C102" s="251" t="s">
        <v>8</v>
      </c>
      <c r="D102" s="251" t="s">
        <v>275</v>
      </c>
      <c r="E102" s="252" t="s">
        <v>984</v>
      </c>
      <c r="F102" s="253" t="s">
        <v>985</v>
      </c>
      <c r="G102" s="254" t="s">
        <v>203</v>
      </c>
      <c r="H102" s="255">
        <v>2</v>
      </c>
      <c r="I102" s="256"/>
      <c r="J102" s="257">
        <f>ROUND(I102*H102,2)</f>
        <v>0</v>
      </c>
      <c r="K102" s="253" t="s">
        <v>28</v>
      </c>
      <c r="L102" s="258"/>
      <c r="M102" s="259" t="s">
        <v>28</v>
      </c>
      <c r="N102" s="260" t="s">
        <v>45</v>
      </c>
      <c r="O102" s="85"/>
      <c r="P102" s="214">
        <f>O102*H102</f>
        <v>0</v>
      </c>
      <c r="Q102" s="214">
        <v>0.002</v>
      </c>
      <c r="R102" s="214">
        <f>Q102*H102</f>
        <v>0.004</v>
      </c>
      <c r="S102" s="214">
        <v>0</v>
      </c>
      <c r="T102" s="215">
        <f>S102*H102</f>
        <v>0</v>
      </c>
      <c r="U102" s="39"/>
      <c r="V102" s="39"/>
      <c r="W102" s="39"/>
      <c r="X102" s="39"/>
      <c r="Y102" s="39"/>
      <c r="Z102" s="39"/>
      <c r="AA102" s="39"/>
      <c r="AB102" s="39"/>
      <c r="AC102" s="39"/>
      <c r="AD102" s="39"/>
      <c r="AE102" s="39"/>
      <c r="AR102" s="216" t="s">
        <v>360</v>
      </c>
      <c r="AT102" s="216" t="s">
        <v>275</v>
      </c>
      <c r="AU102" s="216" t="s">
        <v>149</v>
      </c>
      <c r="AY102" s="18" t="s">
        <v>148</v>
      </c>
      <c r="BE102" s="217">
        <f>IF(N102="základní",J102,0)</f>
        <v>0</v>
      </c>
      <c r="BF102" s="217">
        <f>IF(N102="snížená",J102,0)</f>
        <v>0</v>
      </c>
      <c r="BG102" s="217">
        <f>IF(N102="zákl. přenesená",J102,0)</f>
        <v>0</v>
      </c>
      <c r="BH102" s="217">
        <f>IF(N102="sníž. přenesená",J102,0)</f>
        <v>0</v>
      </c>
      <c r="BI102" s="217">
        <f>IF(N102="nulová",J102,0)</f>
        <v>0</v>
      </c>
      <c r="BJ102" s="18" t="s">
        <v>82</v>
      </c>
      <c r="BK102" s="217">
        <f>ROUND(I102*H102,2)</f>
        <v>0</v>
      </c>
      <c r="BL102" s="18" t="s">
        <v>257</v>
      </c>
      <c r="BM102" s="216" t="s">
        <v>986</v>
      </c>
    </row>
    <row r="103" spans="1:65" s="2" customFormat="1" ht="16.5" customHeight="1">
      <c r="A103" s="39"/>
      <c r="B103" s="40"/>
      <c r="C103" s="205" t="s">
        <v>257</v>
      </c>
      <c r="D103" s="205" t="s">
        <v>151</v>
      </c>
      <c r="E103" s="206" t="s">
        <v>987</v>
      </c>
      <c r="F103" s="207" t="s">
        <v>988</v>
      </c>
      <c r="G103" s="208" t="s">
        <v>203</v>
      </c>
      <c r="H103" s="209">
        <v>2</v>
      </c>
      <c r="I103" s="210"/>
      <c r="J103" s="211">
        <f>ROUND(I103*H103,2)</f>
        <v>0</v>
      </c>
      <c r="K103" s="207" t="s">
        <v>160</v>
      </c>
      <c r="L103" s="45"/>
      <c r="M103" s="212" t="s">
        <v>28</v>
      </c>
      <c r="N103" s="213" t="s">
        <v>45</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257</v>
      </c>
      <c r="AT103" s="216" t="s">
        <v>151</v>
      </c>
      <c r="AU103" s="216" t="s">
        <v>149</v>
      </c>
      <c r="AY103" s="18" t="s">
        <v>148</v>
      </c>
      <c r="BE103" s="217">
        <f>IF(N103="základní",J103,0)</f>
        <v>0</v>
      </c>
      <c r="BF103" s="217">
        <f>IF(N103="snížená",J103,0)</f>
        <v>0</v>
      </c>
      <c r="BG103" s="217">
        <f>IF(N103="zákl. přenesená",J103,0)</f>
        <v>0</v>
      </c>
      <c r="BH103" s="217">
        <f>IF(N103="sníž. přenesená",J103,0)</f>
        <v>0</v>
      </c>
      <c r="BI103" s="217">
        <f>IF(N103="nulová",J103,0)</f>
        <v>0</v>
      </c>
      <c r="BJ103" s="18" t="s">
        <v>82</v>
      </c>
      <c r="BK103" s="217">
        <f>ROUND(I103*H103,2)</f>
        <v>0</v>
      </c>
      <c r="BL103" s="18" t="s">
        <v>257</v>
      </c>
      <c r="BM103" s="216" t="s">
        <v>989</v>
      </c>
    </row>
    <row r="104" spans="1:65" s="2" customFormat="1" ht="12">
      <c r="A104" s="39"/>
      <c r="B104" s="40"/>
      <c r="C104" s="251" t="s">
        <v>268</v>
      </c>
      <c r="D104" s="251" t="s">
        <v>275</v>
      </c>
      <c r="E104" s="252" t="s">
        <v>990</v>
      </c>
      <c r="F104" s="253" t="s">
        <v>991</v>
      </c>
      <c r="G104" s="254" t="s">
        <v>203</v>
      </c>
      <c r="H104" s="255">
        <v>2</v>
      </c>
      <c r="I104" s="256"/>
      <c r="J104" s="257">
        <f>ROUND(I104*H104,2)</f>
        <v>0</v>
      </c>
      <c r="K104" s="253" t="s">
        <v>28</v>
      </c>
      <c r="L104" s="258"/>
      <c r="M104" s="259" t="s">
        <v>28</v>
      </c>
      <c r="N104" s="260" t="s">
        <v>45</v>
      </c>
      <c r="O104" s="85"/>
      <c r="P104" s="214">
        <f>O104*H104</f>
        <v>0</v>
      </c>
      <c r="Q104" s="214">
        <v>0.003</v>
      </c>
      <c r="R104" s="214">
        <f>Q104*H104</f>
        <v>0.006</v>
      </c>
      <c r="S104" s="214">
        <v>0</v>
      </c>
      <c r="T104" s="215">
        <f>S104*H104</f>
        <v>0</v>
      </c>
      <c r="U104" s="39"/>
      <c r="V104" s="39"/>
      <c r="W104" s="39"/>
      <c r="X104" s="39"/>
      <c r="Y104" s="39"/>
      <c r="Z104" s="39"/>
      <c r="AA104" s="39"/>
      <c r="AB104" s="39"/>
      <c r="AC104" s="39"/>
      <c r="AD104" s="39"/>
      <c r="AE104" s="39"/>
      <c r="AR104" s="216" t="s">
        <v>360</v>
      </c>
      <c r="AT104" s="216" t="s">
        <v>275</v>
      </c>
      <c r="AU104" s="216" t="s">
        <v>149</v>
      </c>
      <c r="AY104" s="18" t="s">
        <v>148</v>
      </c>
      <c r="BE104" s="217">
        <f>IF(N104="základní",J104,0)</f>
        <v>0</v>
      </c>
      <c r="BF104" s="217">
        <f>IF(N104="snížená",J104,0)</f>
        <v>0</v>
      </c>
      <c r="BG104" s="217">
        <f>IF(N104="zákl. přenesená",J104,0)</f>
        <v>0</v>
      </c>
      <c r="BH104" s="217">
        <f>IF(N104="sníž. přenesená",J104,0)</f>
        <v>0</v>
      </c>
      <c r="BI104" s="217">
        <f>IF(N104="nulová",J104,0)</f>
        <v>0</v>
      </c>
      <c r="BJ104" s="18" t="s">
        <v>82</v>
      </c>
      <c r="BK104" s="217">
        <f>ROUND(I104*H104,2)</f>
        <v>0</v>
      </c>
      <c r="BL104" s="18" t="s">
        <v>257</v>
      </c>
      <c r="BM104" s="216" t="s">
        <v>992</v>
      </c>
    </row>
    <row r="105" spans="1:65" s="2" customFormat="1" ht="12">
      <c r="A105" s="39"/>
      <c r="B105" s="40"/>
      <c r="C105" s="205" t="s">
        <v>274</v>
      </c>
      <c r="D105" s="205" t="s">
        <v>151</v>
      </c>
      <c r="E105" s="206" t="s">
        <v>993</v>
      </c>
      <c r="F105" s="207" t="s">
        <v>994</v>
      </c>
      <c r="G105" s="208" t="s">
        <v>159</v>
      </c>
      <c r="H105" s="209">
        <v>20.5</v>
      </c>
      <c r="I105" s="210"/>
      <c r="J105" s="211">
        <f>ROUND(I105*H105,2)</f>
        <v>0</v>
      </c>
      <c r="K105" s="207" t="s">
        <v>160</v>
      </c>
      <c r="L105" s="45"/>
      <c r="M105" s="212" t="s">
        <v>28</v>
      </c>
      <c r="N105" s="213" t="s">
        <v>45</v>
      </c>
      <c r="O105" s="85"/>
      <c r="P105" s="214">
        <f>O105*H105</f>
        <v>0</v>
      </c>
      <c r="Q105" s="214">
        <v>0.00016</v>
      </c>
      <c r="R105" s="214">
        <f>Q105*H105</f>
        <v>0.0032800000000000004</v>
      </c>
      <c r="S105" s="214">
        <v>0</v>
      </c>
      <c r="T105" s="215">
        <f>S105*H105</f>
        <v>0</v>
      </c>
      <c r="U105" s="39"/>
      <c r="V105" s="39"/>
      <c r="W105" s="39"/>
      <c r="X105" s="39"/>
      <c r="Y105" s="39"/>
      <c r="Z105" s="39"/>
      <c r="AA105" s="39"/>
      <c r="AB105" s="39"/>
      <c r="AC105" s="39"/>
      <c r="AD105" s="39"/>
      <c r="AE105" s="39"/>
      <c r="AR105" s="216" t="s">
        <v>257</v>
      </c>
      <c r="AT105" s="216" t="s">
        <v>151</v>
      </c>
      <c r="AU105" s="216" t="s">
        <v>149</v>
      </c>
      <c r="AY105" s="18" t="s">
        <v>148</v>
      </c>
      <c r="BE105" s="217">
        <f>IF(N105="základní",J105,0)</f>
        <v>0</v>
      </c>
      <c r="BF105" s="217">
        <f>IF(N105="snížená",J105,0)</f>
        <v>0</v>
      </c>
      <c r="BG105" s="217">
        <f>IF(N105="zákl. přenesená",J105,0)</f>
        <v>0</v>
      </c>
      <c r="BH105" s="217">
        <f>IF(N105="sníž. přenesená",J105,0)</f>
        <v>0</v>
      </c>
      <c r="BI105" s="217">
        <f>IF(N105="nulová",J105,0)</f>
        <v>0</v>
      </c>
      <c r="BJ105" s="18" t="s">
        <v>82</v>
      </c>
      <c r="BK105" s="217">
        <f>ROUND(I105*H105,2)</f>
        <v>0</v>
      </c>
      <c r="BL105" s="18" t="s">
        <v>257</v>
      </c>
      <c r="BM105" s="216" t="s">
        <v>995</v>
      </c>
    </row>
    <row r="106" spans="1:65" s="2" customFormat="1" ht="12">
      <c r="A106" s="39"/>
      <c r="B106" s="40"/>
      <c r="C106" s="205" t="s">
        <v>279</v>
      </c>
      <c r="D106" s="205" t="s">
        <v>151</v>
      </c>
      <c r="E106" s="206" t="s">
        <v>996</v>
      </c>
      <c r="F106" s="207" t="s">
        <v>997</v>
      </c>
      <c r="G106" s="208" t="s">
        <v>159</v>
      </c>
      <c r="H106" s="209">
        <v>20.5</v>
      </c>
      <c r="I106" s="210"/>
      <c r="J106" s="211">
        <f>ROUND(I106*H106,2)</f>
        <v>0</v>
      </c>
      <c r="K106" s="207" t="s">
        <v>160</v>
      </c>
      <c r="L106" s="45"/>
      <c r="M106" s="212" t="s">
        <v>28</v>
      </c>
      <c r="N106" s="213" t="s">
        <v>45</v>
      </c>
      <c r="O106" s="85"/>
      <c r="P106" s="214">
        <f>O106*H106</f>
        <v>0</v>
      </c>
      <c r="Q106" s="214">
        <v>0.00014</v>
      </c>
      <c r="R106" s="214">
        <f>Q106*H106</f>
        <v>0.0028699999999999997</v>
      </c>
      <c r="S106" s="214">
        <v>0</v>
      </c>
      <c r="T106" s="215">
        <f>S106*H106</f>
        <v>0</v>
      </c>
      <c r="U106" s="39"/>
      <c r="V106" s="39"/>
      <c r="W106" s="39"/>
      <c r="X106" s="39"/>
      <c r="Y106" s="39"/>
      <c r="Z106" s="39"/>
      <c r="AA106" s="39"/>
      <c r="AB106" s="39"/>
      <c r="AC106" s="39"/>
      <c r="AD106" s="39"/>
      <c r="AE106" s="39"/>
      <c r="AR106" s="216" t="s">
        <v>257</v>
      </c>
      <c r="AT106" s="216" t="s">
        <v>151</v>
      </c>
      <c r="AU106" s="216" t="s">
        <v>149</v>
      </c>
      <c r="AY106" s="18" t="s">
        <v>148</v>
      </c>
      <c r="BE106" s="217">
        <f>IF(N106="základní",J106,0)</f>
        <v>0</v>
      </c>
      <c r="BF106" s="217">
        <f>IF(N106="snížená",J106,0)</f>
        <v>0</v>
      </c>
      <c r="BG106" s="217">
        <f>IF(N106="zákl. přenesená",J106,0)</f>
        <v>0</v>
      </c>
      <c r="BH106" s="217">
        <f>IF(N106="sníž. přenesená",J106,0)</f>
        <v>0</v>
      </c>
      <c r="BI106" s="217">
        <f>IF(N106="nulová",J106,0)</f>
        <v>0</v>
      </c>
      <c r="BJ106" s="18" t="s">
        <v>82</v>
      </c>
      <c r="BK106" s="217">
        <f>ROUND(I106*H106,2)</f>
        <v>0</v>
      </c>
      <c r="BL106" s="18" t="s">
        <v>257</v>
      </c>
      <c r="BM106" s="216" t="s">
        <v>998</v>
      </c>
    </row>
    <row r="107" spans="1:65" s="2" customFormat="1" ht="12">
      <c r="A107" s="39"/>
      <c r="B107" s="40"/>
      <c r="C107" s="205" t="s">
        <v>285</v>
      </c>
      <c r="D107" s="205" t="s">
        <v>151</v>
      </c>
      <c r="E107" s="206" t="s">
        <v>999</v>
      </c>
      <c r="F107" s="207" t="s">
        <v>1000</v>
      </c>
      <c r="G107" s="208" t="s">
        <v>159</v>
      </c>
      <c r="H107" s="209">
        <v>20.5</v>
      </c>
      <c r="I107" s="210"/>
      <c r="J107" s="211">
        <f>ROUND(I107*H107,2)</f>
        <v>0</v>
      </c>
      <c r="K107" s="207" t="s">
        <v>160</v>
      </c>
      <c r="L107" s="45"/>
      <c r="M107" s="212" t="s">
        <v>28</v>
      </c>
      <c r="N107" s="213" t="s">
        <v>45</v>
      </c>
      <c r="O107" s="85"/>
      <c r="P107" s="214">
        <f>O107*H107</f>
        <v>0</v>
      </c>
      <c r="Q107" s="214">
        <v>0.00025</v>
      </c>
      <c r="R107" s="214">
        <f>Q107*H107</f>
        <v>0.005125</v>
      </c>
      <c r="S107" s="214">
        <v>0</v>
      </c>
      <c r="T107" s="215">
        <f>S107*H107</f>
        <v>0</v>
      </c>
      <c r="U107" s="39"/>
      <c r="V107" s="39"/>
      <c r="W107" s="39"/>
      <c r="X107" s="39"/>
      <c r="Y107" s="39"/>
      <c r="Z107" s="39"/>
      <c r="AA107" s="39"/>
      <c r="AB107" s="39"/>
      <c r="AC107" s="39"/>
      <c r="AD107" s="39"/>
      <c r="AE107" s="39"/>
      <c r="AR107" s="216" t="s">
        <v>257</v>
      </c>
      <c r="AT107" s="216" t="s">
        <v>151</v>
      </c>
      <c r="AU107" s="216" t="s">
        <v>149</v>
      </c>
      <c r="AY107" s="18" t="s">
        <v>148</v>
      </c>
      <c r="BE107" s="217">
        <f>IF(N107="základní",J107,0)</f>
        <v>0</v>
      </c>
      <c r="BF107" s="217">
        <f>IF(N107="snížená",J107,0)</f>
        <v>0</v>
      </c>
      <c r="BG107" s="217">
        <f>IF(N107="zákl. přenesená",J107,0)</f>
        <v>0</v>
      </c>
      <c r="BH107" s="217">
        <f>IF(N107="sníž. přenesená",J107,0)</f>
        <v>0</v>
      </c>
      <c r="BI107" s="217">
        <f>IF(N107="nulová",J107,0)</f>
        <v>0</v>
      </c>
      <c r="BJ107" s="18" t="s">
        <v>82</v>
      </c>
      <c r="BK107" s="217">
        <f>ROUND(I107*H107,2)</f>
        <v>0</v>
      </c>
      <c r="BL107" s="18" t="s">
        <v>257</v>
      </c>
      <c r="BM107" s="216" t="s">
        <v>1001</v>
      </c>
    </row>
    <row r="108" spans="1:65" s="2" customFormat="1" ht="12">
      <c r="A108" s="39"/>
      <c r="B108" s="40"/>
      <c r="C108" s="205" t="s">
        <v>7</v>
      </c>
      <c r="D108" s="205" t="s">
        <v>151</v>
      </c>
      <c r="E108" s="206" t="s">
        <v>1002</v>
      </c>
      <c r="F108" s="207" t="s">
        <v>1003</v>
      </c>
      <c r="G108" s="208" t="s">
        <v>1004</v>
      </c>
      <c r="H108" s="209">
        <v>7</v>
      </c>
      <c r="I108" s="210"/>
      <c r="J108" s="211">
        <f>ROUND(I108*H108,2)</f>
        <v>0</v>
      </c>
      <c r="K108" s="207" t="s">
        <v>160</v>
      </c>
      <c r="L108" s="45"/>
      <c r="M108" s="212" t="s">
        <v>28</v>
      </c>
      <c r="N108" s="213" t="s">
        <v>45</v>
      </c>
      <c r="O108" s="85"/>
      <c r="P108" s="214">
        <f>O108*H108</f>
        <v>0</v>
      </c>
      <c r="Q108" s="214">
        <v>7E-05</v>
      </c>
      <c r="R108" s="214">
        <f>Q108*H108</f>
        <v>0.00049</v>
      </c>
      <c r="S108" s="214">
        <v>0</v>
      </c>
      <c r="T108" s="215">
        <f>S108*H108</f>
        <v>0</v>
      </c>
      <c r="U108" s="39"/>
      <c r="V108" s="39"/>
      <c r="W108" s="39"/>
      <c r="X108" s="39"/>
      <c r="Y108" s="39"/>
      <c r="Z108" s="39"/>
      <c r="AA108" s="39"/>
      <c r="AB108" s="39"/>
      <c r="AC108" s="39"/>
      <c r="AD108" s="39"/>
      <c r="AE108" s="39"/>
      <c r="AR108" s="216" t="s">
        <v>257</v>
      </c>
      <c r="AT108" s="216" t="s">
        <v>151</v>
      </c>
      <c r="AU108" s="216" t="s">
        <v>149</v>
      </c>
      <c r="AY108" s="18" t="s">
        <v>148</v>
      </c>
      <c r="BE108" s="217">
        <f>IF(N108="základní",J108,0)</f>
        <v>0</v>
      </c>
      <c r="BF108" s="217">
        <f>IF(N108="snížená",J108,0)</f>
        <v>0</v>
      </c>
      <c r="BG108" s="217">
        <f>IF(N108="zákl. přenesená",J108,0)</f>
        <v>0</v>
      </c>
      <c r="BH108" s="217">
        <f>IF(N108="sníž. přenesená",J108,0)</f>
        <v>0</v>
      </c>
      <c r="BI108" s="217">
        <f>IF(N108="nulová",J108,0)</f>
        <v>0</v>
      </c>
      <c r="BJ108" s="18" t="s">
        <v>82</v>
      </c>
      <c r="BK108" s="217">
        <f>ROUND(I108*H108,2)</f>
        <v>0</v>
      </c>
      <c r="BL108" s="18" t="s">
        <v>257</v>
      </c>
      <c r="BM108" s="216" t="s">
        <v>1005</v>
      </c>
    </row>
    <row r="109" spans="1:65" s="2" customFormat="1" ht="16.5" customHeight="1">
      <c r="A109" s="39"/>
      <c r="B109" s="40"/>
      <c r="C109" s="251" t="s">
        <v>297</v>
      </c>
      <c r="D109" s="251" t="s">
        <v>275</v>
      </c>
      <c r="E109" s="252" t="s">
        <v>1006</v>
      </c>
      <c r="F109" s="253" t="s">
        <v>1007</v>
      </c>
      <c r="G109" s="254" t="s">
        <v>1004</v>
      </c>
      <c r="H109" s="255">
        <v>7</v>
      </c>
      <c r="I109" s="256"/>
      <c r="J109" s="257">
        <f>ROUND(I109*H109,2)</f>
        <v>0</v>
      </c>
      <c r="K109" s="253" t="s">
        <v>28</v>
      </c>
      <c r="L109" s="258"/>
      <c r="M109" s="259" t="s">
        <v>28</v>
      </c>
      <c r="N109" s="260" t="s">
        <v>45</v>
      </c>
      <c r="O109" s="85"/>
      <c r="P109" s="214">
        <f>O109*H109</f>
        <v>0</v>
      </c>
      <c r="Q109" s="214">
        <v>0.001</v>
      </c>
      <c r="R109" s="214">
        <f>Q109*H109</f>
        <v>0.007</v>
      </c>
      <c r="S109" s="214">
        <v>0</v>
      </c>
      <c r="T109" s="215">
        <f>S109*H109</f>
        <v>0</v>
      </c>
      <c r="U109" s="39"/>
      <c r="V109" s="39"/>
      <c r="W109" s="39"/>
      <c r="X109" s="39"/>
      <c r="Y109" s="39"/>
      <c r="Z109" s="39"/>
      <c r="AA109" s="39"/>
      <c r="AB109" s="39"/>
      <c r="AC109" s="39"/>
      <c r="AD109" s="39"/>
      <c r="AE109" s="39"/>
      <c r="AR109" s="216" t="s">
        <v>360</v>
      </c>
      <c r="AT109" s="216" t="s">
        <v>275</v>
      </c>
      <c r="AU109" s="216" t="s">
        <v>149</v>
      </c>
      <c r="AY109" s="18" t="s">
        <v>148</v>
      </c>
      <c r="BE109" s="217">
        <f>IF(N109="základní",J109,0)</f>
        <v>0</v>
      </c>
      <c r="BF109" s="217">
        <f>IF(N109="snížená",J109,0)</f>
        <v>0</v>
      </c>
      <c r="BG109" s="217">
        <f>IF(N109="zákl. přenesená",J109,0)</f>
        <v>0</v>
      </c>
      <c r="BH109" s="217">
        <f>IF(N109="sníž. přenesená",J109,0)</f>
        <v>0</v>
      </c>
      <c r="BI109" s="217">
        <f>IF(N109="nulová",J109,0)</f>
        <v>0</v>
      </c>
      <c r="BJ109" s="18" t="s">
        <v>82</v>
      </c>
      <c r="BK109" s="217">
        <f>ROUND(I109*H109,2)</f>
        <v>0</v>
      </c>
      <c r="BL109" s="18" t="s">
        <v>257</v>
      </c>
      <c r="BM109" s="216" t="s">
        <v>1008</v>
      </c>
    </row>
    <row r="110" spans="1:65" s="2" customFormat="1" ht="12">
      <c r="A110" s="39"/>
      <c r="B110" s="40"/>
      <c r="C110" s="205" t="s">
        <v>305</v>
      </c>
      <c r="D110" s="205" t="s">
        <v>151</v>
      </c>
      <c r="E110" s="206" t="s">
        <v>1009</v>
      </c>
      <c r="F110" s="207" t="s">
        <v>1010</v>
      </c>
      <c r="G110" s="208" t="s">
        <v>1011</v>
      </c>
      <c r="H110" s="209">
        <v>5</v>
      </c>
      <c r="I110" s="210"/>
      <c r="J110" s="211">
        <f>ROUND(I110*H110,2)</f>
        <v>0</v>
      </c>
      <c r="K110" s="207" t="s">
        <v>160</v>
      </c>
      <c r="L110" s="45"/>
      <c r="M110" s="212" t="s">
        <v>28</v>
      </c>
      <c r="N110" s="213" t="s">
        <v>45</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257</v>
      </c>
      <c r="AT110" s="216" t="s">
        <v>151</v>
      </c>
      <c r="AU110" s="216" t="s">
        <v>149</v>
      </c>
      <c r="AY110" s="18" t="s">
        <v>148</v>
      </c>
      <c r="BE110" s="217">
        <f>IF(N110="základní",J110,0)</f>
        <v>0</v>
      </c>
      <c r="BF110" s="217">
        <f>IF(N110="snížená",J110,0)</f>
        <v>0</v>
      </c>
      <c r="BG110" s="217">
        <f>IF(N110="zákl. přenesená",J110,0)</f>
        <v>0</v>
      </c>
      <c r="BH110" s="217">
        <f>IF(N110="sníž. přenesená",J110,0)</f>
        <v>0</v>
      </c>
      <c r="BI110" s="217">
        <f>IF(N110="nulová",J110,0)</f>
        <v>0</v>
      </c>
      <c r="BJ110" s="18" t="s">
        <v>82</v>
      </c>
      <c r="BK110" s="217">
        <f>ROUND(I110*H110,2)</f>
        <v>0</v>
      </c>
      <c r="BL110" s="18" t="s">
        <v>257</v>
      </c>
      <c r="BM110" s="216" t="s">
        <v>1012</v>
      </c>
    </row>
    <row r="111" spans="1:65" s="2" customFormat="1" ht="12">
      <c r="A111" s="39"/>
      <c r="B111" s="40"/>
      <c r="C111" s="205" t="s">
        <v>310</v>
      </c>
      <c r="D111" s="205" t="s">
        <v>151</v>
      </c>
      <c r="E111" s="206" t="s">
        <v>1013</v>
      </c>
      <c r="F111" s="207" t="s">
        <v>1014</v>
      </c>
      <c r="G111" s="208" t="s">
        <v>393</v>
      </c>
      <c r="H111" s="209">
        <v>0.31</v>
      </c>
      <c r="I111" s="210"/>
      <c r="J111" s="211">
        <f>ROUND(I111*H111,2)</f>
        <v>0</v>
      </c>
      <c r="K111" s="207" t="s">
        <v>160</v>
      </c>
      <c r="L111" s="45"/>
      <c r="M111" s="212" t="s">
        <v>28</v>
      </c>
      <c r="N111" s="213" t="s">
        <v>45</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257</v>
      </c>
      <c r="AT111" s="216" t="s">
        <v>151</v>
      </c>
      <c r="AU111" s="216" t="s">
        <v>149</v>
      </c>
      <c r="AY111" s="18" t="s">
        <v>148</v>
      </c>
      <c r="BE111" s="217">
        <f>IF(N111="základní",J111,0)</f>
        <v>0</v>
      </c>
      <c r="BF111" s="217">
        <f>IF(N111="snížená",J111,0)</f>
        <v>0</v>
      </c>
      <c r="BG111" s="217">
        <f>IF(N111="zákl. přenesená",J111,0)</f>
        <v>0</v>
      </c>
      <c r="BH111" s="217">
        <f>IF(N111="sníž. přenesená",J111,0)</f>
        <v>0</v>
      </c>
      <c r="BI111" s="217">
        <f>IF(N111="nulová",J111,0)</f>
        <v>0</v>
      </c>
      <c r="BJ111" s="18" t="s">
        <v>82</v>
      </c>
      <c r="BK111" s="217">
        <f>ROUND(I111*H111,2)</f>
        <v>0</v>
      </c>
      <c r="BL111" s="18" t="s">
        <v>257</v>
      </c>
      <c r="BM111" s="216" t="s">
        <v>1015</v>
      </c>
    </row>
    <row r="112" spans="1:63" s="12" customFormat="1" ht="20.85" customHeight="1">
      <c r="A112" s="12"/>
      <c r="B112" s="189"/>
      <c r="C112" s="190"/>
      <c r="D112" s="191" t="s">
        <v>73</v>
      </c>
      <c r="E112" s="203" t="s">
        <v>1016</v>
      </c>
      <c r="F112" s="203" t="s">
        <v>1017</v>
      </c>
      <c r="G112" s="190"/>
      <c r="H112" s="190"/>
      <c r="I112" s="193"/>
      <c r="J112" s="204">
        <f>BK112</f>
        <v>0</v>
      </c>
      <c r="K112" s="190"/>
      <c r="L112" s="195"/>
      <c r="M112" s="196"/>
      <c r="N112" s="197"/>
      <c r="O112" s="197"/>
      <c r="P112" s="198">
        <f>SUM(P113:P136)</f>
        <v>0</v>
      </c>
      <c r="Q112" s="197"/>
      <c r="R112" s="198">
        <f>SUM(R113:R136)</f>
        <v>0.19606500000000002</v>
      </c>
      <c r="S112" s="197"/>
      <c r="T112" s="199">
        <f>SUM(T113:T136)</f>
        <v>0</v>
      </c>
      <c r="U112" s="12"/>
      <c r="V112" s="12"/>
      <c r="W112" s="12"/>
      <c r="X112" s="12"/>
      <c r="Y112" s="12"/>
      <c r="Z112" s="12"/>
      <c r="AA112" s="12"/>
      <c r="AB112" s="12"/>
      <c r="AC112" s="12"/>
      <c r="AD112" s="12"/>
      <c r="AE112" s="12"/>
      <c r="AR112" s="200" t="s">
        <v>84</v>
      </c>
      <c r="AT112" s="201" t="s">
        <v>73</v>
      </c>
      <c r="AU112" s="201" t="s">
        <v>84</v>
      </c>
      <c r="AY112" s="200" t="s">
        <v>148</v>
      </c>
      <c r="BK112" s="202">
        <f>SUM(BK113:BK136)</f>
        <v>0</v>
      </c>
    </row>
    <row r="113" spans="1:65" s="2" customFormat="1" ht="12">
      <c r="A113" s="39"/>
      <c r="B113" s="40"/>
      <c r="C113" s="205" t="s">
        <v>315</v>
      </c>
      <c r="D113" s="205" t="s">
        <v>151</v>
      </c>
      <c r="E113" s="206" t="s">
        <v>1018</v>
      </c>
      <c r="F113" s="207" t="s">
        <v>1019</v>
      </c>
      <c r="G113" s="208" t="s">
        <v>203</v>
      </c>
      <c r="H113" s="209">
        <v>1</v>
      </c>
      <c r="I113" s="210"/>
      <c r="J113" s="211">
        <f>ROUND(I113*H113,2)</f>
        <v>0</v>
      </c>
      <c r="K113" s="207" t="s">
        <v>160</v>
      </c>
      <c r="L113" s="45"/>
      <c r="M113" s="212" t="s">
        <v>28</v>
      </c>
      <c r="N113" s="213" t="s">
        <v>45</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257</v>
      </c>
      <c r="AT113" s="216" t="s">
        <v>151</v>
      </c>
      <c r="AU113" s="216" t="s">
        <v>149</v>
      </c>
      <c r="AY113" s="18" t="s">
        <v>148</v>
      </c>
      <c r="BE113" s="217">
        <f>IF(N113="základní",J113,0)</f>
        <v>0</v>
      </c>
      <c r="BF113" s="217">
        <f>IF(N113="snížená",J113,0)</f>
        <v>0</v>
      </c>
      <c r="BG113" s="217">
        <f>IF(N113="zákl. přenesená",J113,0)</f>
        <v>0</v>
      </c>
      <c r="BH113" s="217">
        <f>IF(N113="sníž. přenesená",J113,0)</f>
        <v>0</v>
      </c>
      <c r="BI113" s="217">
        <f>IF(N113="nulová",J113,0)</f>
        <v>0</v>
      </c>
      <c r="BJ113" s="18" t="s">
        <v>82</v>
      </c>
      <c r="BK113" s="217">
        <f>ROUND(I113*H113,2)</f>
        <v>0</v>
      </c>
      <c r="BL113" s="18" t="s">
        <v>257</v>
      </c>
      <c r="BM113" s="216" t="s">
        <v>1020</v>
      </c>
    </row>
    <row r="114" spans="1:65" s="2" customFormat="1" ht="12">
      <c r="A114" s="39"/>
      <c r="B114" s="40"/>
      <c r="C114" s="251" t="s">
        <v>322</v>
      </c>
      <c r="D114" s="251" t="s">
        <v>275</v>
      </c>
      <c r="E114" s="252" t="s">
        <v>1021</v>
      </c>
      <c r="F114" s="253" t="s">
        <v>1022</v>
      </c>
      <c r="G114" s="254" t="s">
        <v>1023</v>
      </c>
      <c r="H114" s="255">
        <v>1</v>
      </c>
      <c r="I114" s="256"/>
      <c r="J114" s="257">
        <f>ROUND(I114*H114,2)</f>
        <v>0</v>
      </c>
      <c r="K114" s="253" t="s">
        <v>28</v>
      </c>
      <c r="L114" s="258"/>
      <c r="M114" s="259" t="s">
        <v>28</v>
      </c>
      <c r="N114" s="260" t="s">
        <v>45</v>
      </c>
      <c r="O114" s="85"/>
      <c r="P114" s="214">
        <f>O114*H114</f>
        <v>0</v>
      </c>
      <c r="Q114" s="214">
        <v>0.012</v>
      </c>
      <c r="R114" s="214">
        <f>Q114*H114</f>
        <v>0.012</v>
      </c>
      <c r="S114" s="214">
        <v>0</v>
      </c>
      <c r="T114" s="215">
        <f>S114*H114</f>
        <v>0</v>
      </c>
      <c r="U114" s="39"/>
      <c r="V114" s="39"/>
      <c r="W114" s="39"/>
      <c r="X114" s="39"/>
      <c r="Y114" s="39"/>
      <c r="Z114" s="39"/>
      <c r="AA114" s="39"/>
      <c r="AB114" s="39"/>
      <c r="AC114" s="39"/>
      <c r="AD114" s="39"/>
      <c r="AE114" s="39"/>
      <c r="AR114" s="216" t="s">
        <v>360</v>
      </c>
      <c r="AT114" s="216" t="s">
        <v>275</v>
      </c>
      <c r="AU114" s="216" t="s">
        <v>149</v>
      </c>
      <c r="AY114" s="18" t="s">
        <v>148</v>
      </c>
      <c r="BE114" s="217">
        <f>IF(N114="základní",J114,0)</f>
        <v>0</v>
      </c>
      <c r="BF114" s="217">
        <f>IF(N114="snížená",J114,0)</f>
        <v>0</v>
      </c>
      <c r="BG114" s="217">
        <f>IF(N114="zákl. přenesená",J114,0)</f>
        <v>0</v>
      </c>
      <c r="BH114" s="217">
        <f>IF(N114="sníž. přenesená",J114,0)</f>
        <v>0</v>
      </c>
      <c r="BI114" s="217">
        <f>IF(N114="nulová",J114,0)</f>
        <v>0</v>
      </c>
      <c r="BJ114" s="18" t="s">
        <v>82</v>
      </c>
      <c r="BK114" s="217">
        <f>ROUND(I114*H114,2)</f>
        <v>0</v>
      </c>
      <c r="BL114" s="18" t="s">
        <v>257</v>
      </c>
      <c r="BM114" s="216" t="s">
        <v>1024</v>
      </c>
    </row>
    <row r="115" spans="1:65" s="2" customFormat="1" ht="21.75" customHeight="1">
      <c r="A115" s="39"/>
      <c r="B115" s="40"/>
      <c r="C115" s="205" t="s">
        <v>327</v>
      </c>
      <c r="D115" s="205" t="s">
        <v>151</v>
      </c>
      <c r="E115" s="206" t="s">
        <v>1025</v>
      </c>
      <c r="F115" s="207" t="s">
        <v>1026</v>
      </c>
      <c r="G115" s="208" t="s">
        <v>203</v>
      </c>
      <c r="H115" s="209">
        <v>2</v>
      </c>
      <c r="I115" s="210"/>
      <c r="J115" s="211">
        <f>ROUND(I115*H115,2)</f>
        <v>0</v>
      </c>
      <c r="K115" s="207" t="s">
        <v>160</v>
      </c>
      <c r="L115" s="45"/>
      <c r="M115" s="212" t="s">
        <v>28</v>
      </c>
      <c r="N115" s="213" t="s">
        <v>45</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257</v>
      </c>
      <c r="AT115" s="216" t="s">
        <v>151</v>
      </c>
      <c r="AU115" s="216" t="s">
        <v>149</v>
      </c>
      <c r="AY115" s="18" t="s">
        <v>148</v>
      </c>
      <c r="BE115" s="217">
        <f>IF(N115="základní",J115,0)</f>
        <v>0</v>
      </c>
      <c r="BF115" s="217">
        <f>IF(N115="snížená",J115,0)</f>
        <v>0</v>
      </c>
      <c r="BG115" s="217">
        <f>IF(N115="zákl. přenesená",J115,0)</f>
        <v>0</v>
      </c>
      <c r="BH115" s="217">
        <f>IF(N115="sníž. přenesená",J115,0)</f>
        <v>0</v>
      </c>
      <c r="BI115" s="217">
        <f>IF(N115="nulová",J115,0)</f>
        <v>0</v>
      </c>
      <c r="BJ115" s="18" t="s">
        <v>82</v>
      </c>
      <c r="BK115" s="217">
        <f>ROUND(I115*H115,2)</f>
        <v>0</v>
      </c>
      <c r="BL115" s="18" t="s">
        <v>257</v>
      </c>
      <c r="BM115" s="216" t="s">
        <v>1027</v>
      </c>
    </row>
    <row r="116" spans="1:65" s="2" customFormat="1" ht="12">
      <c r="A116" s="39"/>
      <c r="B116" s="40"/>
      <c r="C116" s="251" t="s">
        <v>335</v>
      </c>
      <c r="D116" s="251" t="s">
        <v>275</v>
      </c>
      <c r="E116" s="252" t="s">
        <v>1028</v>
      </c>
      <c r="F116" s="253" t="s">
        <v>1029</v>
      </c>
      <c r="G116" s="254" t="s">
        <v>1023</v>
      </c>
      <c r="H116" s="255">
        <v>2</v>
      </c>
      <c r="I116" s="256"/>
      <c r="J116" s="257">
        <f>ROUND(I116*H116,2)</f>
        <v>0</v>
      </c>
      <c r="K116" s="253" t="s">
        <v>28</v>
      </c>
      <c r="L116" s="258"/>
      <c r="M116" s="259" t="s">
        <v>28</v>
      </c>
      <c r="N116" s="260" t="s">
        <v>45</v>
      </c>
      <c r="O116" s="85"/>
      <c r="P116" s="214">
        <f>O116*H116</f>
        <v>0</v>
      </c>
      <c r="Q116" s="214">
        <v>0.0035</v>
      </c>
      <c r="R116" s="214">
        <f>Q116*H116</f>
        <v>0.007</v>
      </c>
      <c r="S116" s="214">
        <v>0</v>
      </c>
      <c r="T116" s="215">
        <f>S116*H116</f>
        <v>0</v>
      </c>
      <c r="U116" s="39"/>
      <c r="V116" s="39"/>
      <c r="W116" s="39"/>
      <c r="X116" s="39"/>
      <c r="Y116" s="39"/>
      <c r="Z116" s="39"/>
      <c r="AA116" s="39"/>
      <c r="AB116" s="39"/>
      <c r="AC116" s="39"/>
      <c r="AD116" s="39"/>
      <c r="AE116" s="39"/>
      <c r="AR116" s="216" t="s">
        <v>360</v>
      </c>
      <c r="AT116" s="216" t="s">
        <v>275</v>
      </c>
      <c r="AU116" s="216" t="s">
        <v>149</v>
      </c>
      <c r="AY116" s="18" t="s">
        <v>148</v>
      </c>
      <c r="BE116" s="217">
        <f>IF(N116="základní",J116,0)</f>
        <v>0</v>
      </c>
      <c r="BF116" s="217">
        <f>IF(N116="snížená",J116,0)</f>
        <v>0</v>
      </c>
      <c r="BG116" s="217">
        <f>IF(N116="zákl. přenesená",J116,0)</f>
        <v>0</v>
      </c>
      <c r="BH116" s="217">
        <f>IF(N116="sníž. přenesená",J116,0)</f>
        <v>0</v>
      </c>
      <c r="BI116" s="217">
        <f>IF(N116="nulová",J116,0)</f>
        <v>0</v>
      </c>
      <c r="BJ116" s="18" t="s">
        <v>82</v>
      </c>
      <c r="BK116" s="217">
        <f>ROUND(I116*H116,2)</f>
        <v>0</v>
      </c>
      <c r="BL116" s="18" t="s">
        <v>257</v>
      </c>
      <c r="BM116" s="216" t="s">
        <v>1030</v>
      </c>
    </row>
    <row r="117" spans="1:65" s="2" customFormat="1" ht="16.5" customHeight="1">
      <c r="A117" s="39"/>
      <c r="B117" s="40"/>
      <c r="C117" s="205" t="s">
        <v>340</v>
      </c>
      <c r="D117" s="205" t="s">
        <v>151</v>
      </c>
      <c r="E117" s="206" t="s">
        <v>953</v>
      </c>
      <c r="F117" s="207" t="s">
        <v>954</v>
      </c>
      <c r="G117" s="208" t="s">
        <v>203</v>
      </c>
      <c r="H117" s="209">
        <v>1</v>
      </c>
      <c r="I117" s="210"/>
      <c r="J117" s="211">
        <f>ROUND(I117*H117,2)</f>
        <v>0</v>
      </c>
      <c r="K117" s="207" t="s">
        <v>160</v>
      </c>
      <c r="L117" s="45"/>
      <c r="M117" s="212" t="s">
        <v>28</v>
      </c>
      <c r="N117" s="213" t="s">
        <v>45</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257</v>
      </c>
      <c r="AT117" s="216" t="s">
        <v>151</v>
      </c>
      <c r="AU117" s="216" t="s">
        <v>149</v>
      </c>
      <c r="AY117" s="18" t="s">
        <v>148</v>
      </c>
      <c r="BE117" s="217">
        <f>IF(N117="základní",J117,0)</f>
        <v>0</v>
      </c>
      <c r="BF117" s="217">
        <f>IF(N117="snížená",J117,0)</f>
        <v>0</v>
      </c>
      <c r="BG117" s="217">
        <f>IF(N117="zákl. přenesená",J117,0)</f>
        <v>0</v>
      </c>
      <c r="BH117" s="217">
        <f>IF(N117="sníž. přenesená",J117,0)</f>
        <v>0</v>
      </c>
      <c r="BI117" s="217">
        <f>IF(N117="nulová",J117,0)</f>
        <v>0</v>
      </c>
      <c r="BJ117" s="18" t="s">
        <v>82</v>
      </c>
      <c r="BK117" s="217">
        <f>ROUND(I117*H117,2)</f>
        <v>0</v>
      </c>
      <c r="BL117" s="18" t="s">
        <v>257</v>
      </c>
      <c r="BM117" s="216" t="s">
        <v>1031</v>
      </c>
    </row>
    <row r="118" spans="1:65" s="2" customFormat="1" ht="16.5" customHeight="1">
      <c r="A118" s="39"/>
      <c r="B118" s="40"/>
      <c r="C118" s="251" t="s">
        <v>348</v>
      </c>
      <c r="D118" s="251" t="s">
        <v>275</v>
      </c>
      <c r="E118" s="252" t="s">
        <v>1032</v>
      </c>
      <c r="F118" s="253" t="s">
        <v>1033</v>
      </c>
      <c r="G118" s="254" t="s">
        <v>203</v>
      </c>
      <c r="H118" s="255">
        <v>1</v>
      </c>
      <c r="I118" s="256"/>
      <c r="J118" s="257">
        <f>ROUND(I118*H118,2)</f>
        <v>0</v>
      </c>
      <c r="K118" s="253" t="s">
        <v>28</v>
      </c>
      <c r="L118" s="258"/>
      <c r="M118" s="259" t="s">
        <v>28</v>
      </c>
      <c r="N118" s="260" t="s">
        <v>45</v>
      </c>
      <c r="O118" s="85"/>
      <c r="P118" s="214">
        <f>O118*H118</f>
        <v>0</v>
      </c>
      <c r="Q118" s="214">
        <v>0.015</v>
      </c>
      <c r="R118" s="214">
        <f>Q118*H118</f>
        <v>0.015</v>
      </c>
      <c r="S118" s="214">
        <v>0</v>
      </c>
      <c r="T118" s="215">
        <f>S118*H118</f>
        <v>0</v>
      </c>
      <c r="U118" s="39"/>
      <c r="V118" s="39"/>
      <c r="W118" s="39"/>
      <c r="X118" s="39"/>
      <c r="Y118" s="39"/>
      <c r="Z118" s="39"/>
      <c r="AA118" s="39"/>
      <c r="AB118" s="39"/>
      <c r="AC118" s="39"/>
      <c r="AD118" s="39"/>
      <c r="AE118" s="39"/>
      <c r="AR118" s="216" t="s">
        <v>360</v>
      </c>
      <c r="AT118" s="216" t="s">
        <v>275</v>
      </c>
      <c r="AU118" s="216" t="s">
        <v>149</v>
      </c>
      <c r="AY118" s="18" t="s">
        <v>148</v>
      </c>
      <c r="BE118" s="217">
        <f>IF(N118="základní",J118,0)</f>
        <v>0</v>
      </c>
      <c r="BF118" s="217">
        <f>IF(N118="snížená",J118,0)</f>
        <v>0</v>
      </c>
      <c r="BG118" s="217">
        <f>IF(N118="zákl. přenesená",J118,0)</f>
        <v>0</v>
      </c>
      <c r="BH118" s="217">
        <f>IF(N118="sníž. přenesená",J118,0)</f>
        <v>0</v>
      </c>
      <c r="BI118" s="217">
        <f>IF(N118="nulová",J118,0)</f>
        <v>0</v>
      </c>
      <c r="BJ118" s="18" t="s">
        <v>82</v>
      </c>
      <c r="BK118" s="217">
        <f>ROUND(I118*H118,2)</f>
        <v>0</v>
      </c>
      <c r="BL118" s="18" t="s">
        <v>257</v>
      </c>
      <c r="BM118" s="216" t="s">
        <v>1034</v>
      </c>
    </row>
    <row r="119" spans="1:65" s="2" customFormat="1" ht="16.5" customHeight="1">
      <c r="A119" s="39"/>
      <c r="B119" s="40"/>
      <c r="C119" s="251" t="s">
        <v>354</v>
      </c>
      <c r="D119" s="251" t="s">
        <v>275</v>
      </c>
      <c r="E119" s="252" t="s">
        <v>1035</v>
      </c>
      <c r="F119" s="253" t="s">
        <v>1036</v>
      </c>
      <c r="G119" s="254" t="s">
        <v>203</v>
      </c>
      <c r="H119" s="255">
        <v>1</v>
      </c>
      <c r="I119" s="256"/>
      <c r="J119" s="257">
        <f>ROUND(I119*H119,2)</f>
        <v>0</v>
      </c>
      <c r="K119" s="253" t="s">
        <v>28</v>
      </c>
      <c r="L119" s="258"/>
      <c r="M119" s="259" t="s">
        <v>28</v>
      </c>
      <c r="N119" s="260" t="s">
        <v>45</v>
      </c>
      <c r="O119" s="85"/>
      <c r="P119" s="214">
        <f>O119*H119</f>
        <v>0</v>
      </c>
      <c r="Q119" s="214">
        <v>0.0015</v>
      </c>
      <c r="R119" s="214">
        <f>Q119*H119</f>
        <v>0.0015</v>
      </c>
      <c r="S119" s="214">
        <v>0</v>
      </c>
      <c r="T119" s="215">
        <f>S119*H119</f>
        <v>0</v>
      </c>
      <c r="U119" s="39"/>
      <c r="V119" s="39"/>
      <c r="W119" s="39"/>
      <c r="X119" s="39"/>
      <c r="Y119" s="39"/>
      <c r="Z119" s="39"/>
      <c r="AA119" s="39"/>
      <c r="AB119" s="39"/>
      <c r="AC119" s="39"/>
      <c r="AD119" s="39"/>
      <c r="AE119" s="39"/>
      <c r="AR119" s="216" t="s">
        <v>360</v>
      </c>
      <c r="AT119" s="216" t="s">
        <v>275</v>
      </c>
      <c r="AU119" s="216" t="s">
        <v>149</v>
      </c>
      <c r="AY119" s="18" t="s">
        <v>148</v>
      </c>
      <c r="BE119" s="217">
        <f>IF(N119="základní",J119,0)</f>
        <v>0</v>
      </c>
      <c r="BF119" s="217">
        <f>IF(N119="snížená",J119,0)</f>
        <v>0</v>
      </c>
      <c r="BG119" s="217">
        <f>IF(N119="zákl. přenesená",J119,0)</f>
        <v>0</v>
      </c>
      <c r="BH119" s="217">
        <f>IF(N119="sníž. přenesená",J119,0)</f>
        <v>0</v>
      </c>
      <c r="BI119" s="217">
        <f>IF(N119="nulová",J119,0)</f>
        <v>0</v>
      </c>
      <c r="BJ119" s="18" t="s">
        <v>82</v>
      </c>
      <c r="BK119" s="217">
        <f>ROUND(I119*H119,2)</f>
        <v>0</v>
      </c>
      <c r="BL119" s="18" t="s">
        <v>257</v>
      </c>
      <c r="BM119" s="216" t="s">
        <v>1037</v>
      </c>
    </row>
    <row r="120" spans="1:65" s="2" customFormat="1" ht="16.5" customHeight="1">
      <c r="A120" s="39"/>
      <c r="B120" s="40"/>
      <c r="C120" s="251" t="s">
        <v>360</v>
      </c>
      <c r="D120" s="251" t="s">
        <v>275</v>
      </c>
      <c r="E120" s="252" t="s">
        <v>1038</v>
      </c>
      <c r="F120" s="253" t="s">
        <v>1039</v>
      </c>
      <c r="G120" s="254" t="s">
        <v>203</v>
      </c>
      <c r="H120" s="255">
        <v>2</v>
      </c>
      <c r="I120" s="256"/>
      <c r="J120" s="257">
        <f>ROUND(I120*H120,2)</f>
        <v>0</v>
      </c>
      <c r="K120" s="253" t="s">
        <v>28</v>
      </c>
      <c r="L120" s="258"/>
      <c r="M120" s="259" t="s">
        <v>28</v>
      </c>
      <c r="N120" s="260" t="s">
        <v>45</v>
      </c>
      <c r="O120" s="85"/>
      <c r="P120" s="214">
        <f>O120*H120</f>
        <v>0</v>
      </c>
      <c r="Q120" s="214">
        <v>0.0015</v>
      </c>
      <c r="R120" s="214">
        <f>Q120*H120</f>
        <v>0.003</v>
      </c>
      <c r="S120" s="214">
        <v>0</v>
      </c>
      <c r="T120" s="215">
        <f>S120*H120</f>
        <v>0</v>
      </c>
      <c r="U120" s="39"/>
      <c r="V120" s="39"/>
      <c r="W120" s="39"/>
      <c r="X120" s="39"/>
      <c r="Y120" s="39"/>
      <c r="Z120" s="39"/>
      <c r="AA120" s="39"/>
      <c r="AB120" s="39"/>
      <c r="AC120" s="39"/>
      <c r="AD120" s="39"/>
      <c r="AE120" s="39"/>
      <c r="AR120" s="216" t="s">
        <v>360</v>
      </c>
      <c r="AT120" s="216" t="s">
        <v>275</v>
      </c>
      <c r="AU120" s="216" t="s">
        <v>149</v>
      </c>
      <c r="AY120" s="18" t="s">
        <v>148</v>
      </c>
      <c r="BE120" s="217">
        <f>IF(N120="základní",J120,0)</f>
        <v>0</v>
      </c>
      <c r="BF120" s="217">
        <f>IF(N120="snížená",J120,0)</f>
        <v>0</v>
      </c>
      <c r="BG120" s="217">
        <f>IF(N120="zákl. přenesená",J120,0)</f>
        <v>0</v>
      </c>
      <c r="BH120" s="217">
        <f>IF(N120="sníž. přenesená",J120,0)</f>
        <v>0</v>
      </c>
      <c r="BI120" s="217">
        <f>IF(N120="nulová",J120,0)</f>
        <v>0</v>
      </c>
      <c r="BJ120" s="18" t="s">
        <v>82</v>
      </c>
      <c r="BK120" s="217">
        <f>ROUND(I120*H120,2)</f>
        <v>0</v>
      </c>
      <c r="BL120" s="18" t="s">
        <v>257</v>
      </c>
      <c r="BM120" s="216" t="s">
        <v>1040</v>
      </c>
    </row>
    <row r="121" spans="1:65" s="2" customFormat="1" ht="12">
      <c r="A121" s="39"/>
      <c r="B121" s="40"/>
      <c r="C121" s="205" t="s">
        <v>365</v>
      </c>
      <c r="D121" s="205" t="s">
        <v>151</v>
      </c>
      <c r="E121" s="206" t="s">
        <v>1041</v>
      </c>
      <c r="F121" s="207" t="s">
        <v>1042</v>
      </c>
      <c r="G121" s="208" t="s">
        <v>197</v>
      </c>
      <c r="H121" s="209">
        <v>9.5</v>
      </c>
      <c r="I121" s="210"/>
      <c r="J121" s="211">
        <f>ROUND(I121*H121,2)</f>
        <v>0</v>
      </c>
      <c r="K121" s="207" t="s">
        <v>160</v>
      </c>
      <c r="L121" s="45"/>
      <c r="M121" s="212" t="s">
        <v>28</v>
      </c>
      <c r="N121" s="213" t="s">
        <v>45</v>
      </c>
      <c r="O121" s="85"/>
      <c r="P121" s="214">
        <f>O121*H121</f>
        <v>0</v>
      </c>
      <c r="Q121" s="214">
        <v>0.00344</v>
      </c>
      <c r="R121" s="214">
        <f>Q121*H121</f>
        <v>0.03268</v>
      </c>
      <c r="S121" s="214">
        <v>0</v>
      </c>
      <c r="T121" s="215">
        <f>S121*H121</f>
        <v>0</v>
      </c>
      <c r="U121" s="39"/>
      <c r="V121" s="39"/>
      <c r="W121" s="39"/>
      <c r="X121" s="39"/>
      <c r="Y121" s="39"/>
      <c r="Z121" s="39"/>
      <c r="AA121" s="39"/>
      <c r="AB121" s="39"/>
      <c r="AC121" s="39"/>
      <c r="AD121" s="39"/>
      <c r="AE121" s="39"/>
      <c r="AR121" s="216" t="s">
        <v>257</v>
      </c>
      <c r="AT121" s="216" t="s">
        <v>151</v>
      </c>
      <c r="AU121" s="216" t="s">
        <v>149</v>
      </c>
      <c r="AY121" s="18" t="s">
        <v>148</v>
      </c>
      <c r="BE121" s="217">
        <f>IF(N121="základní",J121,0)</f>
        <v>0</v>
      </c>
      <c r="BF121" s="217">
        <f>IF(N121="snížená",J121,0)</f>
        <v>0</v>
      </c>
      <c r="BG121" s="217">
        <f>IF(N121="zákl. přenesená",J121,0)</f>
        <v>0</v>
      </c>
      <c r="BH121" s="217">
        <f>IF(N121="sníž. přenesená",J121,0)</f>
        <v>0</v>
      </c>
      <c r="BI121" s="217">
        <f>IF(N121="nulová",J121,0)</f>
        <v>0</v>
      </c>
      <c r="BJ121" s="18" t="s">
        <v>82</v>
      </c>
      <c r="BK121" s="217">
        <f>ROUND(I121*H121,2)</f>
        <v>0</v>
      </c>
      <c r="BL121" s="18" t="s">
        <v>257</v>
      </c>
      <c r="BM121" s="216" t="s">
        <v>1043</v>
      </c>
    </row>
    <row r="122" spans="1:65" s="2" customFormat="1" ht="12">
      <c r="A122" s="39"/>
      <c r="B122" s="40"/>
      <c r="C122" s="205" t="s">
        <v>384</v>
      </c>
      <c r="D122" s="205" t="s">
        <v>151</v>
      </c>
      <c r="E122" s="206" t="s">
        <v>1044</v>
      </c>
      <c r="F122" s="207" t="s">
        <v>1042</v>
      </c>
      <c r="G122" s="208" t="s">
        <v>197</v>
      </c>
      <c r="H122" s="209">
        <v>3</v>
      </c>
      <c r="I122" s="210"/>
      <c r="J122" s="211">
        <f>ROUND(I122*H122,2)</f>
        <v>0</v>
      </c>
      <c r="K122" s="207" t="s">
        <v>160</v>
      </c>
      <c r="L122" s="45"/>
      <c r="M122" s="212" t="s">
        <v>28</v>
      </c>
      <c r="N122" s="213" t="s">
        <v>45</v>
      </c>
      <c r="O122" s="85"/>
      <c r="P122" s="214">
        <f>O122*H122</f>
        <v>0</v>
      </c>
      <c r="Q122" s="214">
        <v>0.00344</v>
      </c>
      <c r="R122" s="214">
        <f>Q122*H122</f>
        <v>0.01032</v>
      </c>
      <c r="S122" s="214">
        <v>0</v>
      </c>
      <c r="T122" s="215">
        <f>S122*H122</f>
        <v>0</v>
      </c>
      <c r="U122" s="39"/>
      <c r="V122" s="39"/>
      <c r="W122" s="39"/>
      <c r="X122" s="39"/>
      <c r="Y122" s="39"/>
      <c r="Z122" s="39"/>
      <c r="AA122" s="39"/>
      <c r="AB122" s="39"/>
      <c r="AC122" s="39"/>
      <c r="AD122" s="39"/>
      <c r="AE122" s="39"/>
      <c r="AR122" s="216" t="s">
        <v>257</v>
      </c>
      <c r="AT122" s="216" t="s">
        <v>151</v>
      </c>
      <c r="AU122" s="216" t="s">
        <v>149</v>
      </c>
      <c r="AY122" s="18" t="s">
        <v>148</v>
      </c>
      <c r="BE122" s="217">
        <f>IF(N122="základní",J122,0)</f>
        <v>0</v>
      </c>
      <c r="BF122" s="217">
        <f>IF(N122="snížená",J122,0)</f>
        <v>0</v>
      </c>
      <c r="BG122" s="217">
        <f>IF(N122="zákl. přenesená",J122,0)</f>
        <v>0</v>
      </c>
      <c r="BH122" s="217">
        <f>IF(N122="sníž. přenesená",J122,0)</f>
        <v>0</v>
      </c>
      <c r="BI122" s="217">
        <f>IF(N122="nulová",J122,0)</f>
        <v>0</v>
      </c>
      <c r="BJ122" s="18" t="s">
        <v>82</v>
      </c>
      <c r="BK122" s="217">
        <f>ROUND(I122*H122,2)</f>
        <v>0</v>
      </c>
      <c r="BL122" s="18" t="s">
        <v>257</v>
      </c>
      <c r="BM122" s="216" t="s">
        <v>1045</v>
      </c>
    </row>
    <row r="123" spans="1:65" s="2" customFormat="1" ht="12">
      <c r="A123" s="39"/>
      <c r="B123" s="40"/>
      <c r="C123" s="205" t="s">
        <v>390</v>
      </c>
      <c r="D123" s="205" t="s">
        <v>151</v>
      </c>
      <c r="E123" s="206" t="s">
        <v>1046</v>
      </c>
      <c r="F123" s="207" t="s">
        <v>977</v>
      </c>
      <c r="G123" s="208" t="s">
        <v>197</v>
      </c>
      <c r="H123" s="209">
        <v>9.5</v>
      </c>
      <c r="I123" s="210"/>
      <c r="J123" s="211">
        <f>ROUND(I123*H123,2)</f>
        <v>0</v>
      </c>
      <c r="K123" s="207" t="s">
        <v>160</v>
      </c>
      <c r="L123" s="45"/>
      <c r="M123" s="212" t="s">
        <v>28</v>
      </c>
      <c r="N123" s="213" t="s">
        <v>45</v>
      </c>
      <c r="O123" s="85"/>
      <c r="P123" s="214">
        <f>O123*H123</f>
        <v>0</v>
      </c>
      <c r="Q123" s="214">
        <v>0.00817</v>
      </c>
      <c r="R123" s="214">
        <f>Q123*H123</f>
        <v>0.077615</v>
      </c>
      <c r="S123" s="214">
        <v>0</v>
      </c>
      <c r="T123" s="215">
        <f>S123*H123</f>
        <v>0</v>
      </c>
      <c r="U123" s="39"/>
      <c r="V123" s="39"/>
      <c r="W123" s="39"/>
      <c r="X123" s="39"/>
      <c r="Y123" s="39"/>
      <c r="Z123" s="39"/>
      <c r="AA123" s="39"/>
      <c r="AB123" s="39"/>
      <c r="AC123" s="39"/>
      <c r="AD123" s="39"/>
      <c r="AE123" s="39"/>
      <c r="AR123" s="216" t="s">
        <v>257</v>
      </c>
      <c r="AT123" s="216" t="s">
        <v>151</v>
      </c>
      <c r="AU123" s="216" t="s">
        <v>149</v>
      </c>
      <c r="AY123" s="18" t="s">
        <v>148</v>
      </c>
      <c r="BE123" s="217">
        <f>IF(N123="základní",J123,0)</f>
        <v>0</v>
      </c>
      <c r="BF123" s="217">
        <f>IF(N123="snížená",J123,0)</f>
        <v>0</v>
      </c>
      <c r="BG123" s="217">
        <f>IF(N123="zákl. přenesená",J123,0)</f>
        <v>0</v>
      </c>
      <c r="BH123" s="217">
        <f>IF(N123="sníž. přenesená",J123,0)</f>
        <v>0</v>
      </c>
      <c r="BI123" s="217">
        <f>IF(N123="nulová",J123,0)</f>
        <v>0</v>
      </c>
      <c r="BJ123" s="18" t="s">
        <v>82</v>
      </c>
      <c r="BK123" s="217">
        <f>ROUND(I123*H123,2)</f>
        <v>0</v>
      </c>
      <c r="BL123" s="18" t="s">
        <v>257</v>
      </c>
      <c r="BM123" s="216" t="s">
        <v>1047</v>
      </c>
    </row>
    <row r="124" spans="1:65" s="2" customFormat="1" ht="16.5" customHeight="1">
      <c r="A124" s="39"/>
      <c r="B124" s="40"/>
      <c r="C124" s="205" t="s">
        <v>395</v>
      </c>
      <c r="D124" s="205" t="s">
        <v>151</v>
      </c>
      <c r="E124" s="206" t="s">
        <v>981</v>
      </c>
      <c r="F124" s="207" t="s">
        <v>982</v>
      </c>
      <c r="G124" s="208" t="s">
        <v>203</v>
      </c>
      <c r="H124" s="209">
        <v>2</v>
      </c>
      <c r="I124" s="210"/>
      <c r="J124" s="211">
        <f>ROUND(I124*H124,2)</f>
        <v>0</v>
      </c>
      <c r="K124" s="207" t="s">
        <v>160</v>
      </c>
      <c r="L124" s="45"/>
      <c r="M124" s="212" t="s">
        <v>28</v>
      </c>
      <c r="N124" s="213" t="s">
        <v>45</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257</v>
      </c>
      <c r="AT124" s="216" t="s">
        <v>151</v>
      </c>
      <c r="AU124" s="216" t="s">
        <v>149</v>
      </c>
      <c r="AY124" s="18" t="s">
        <v>148</v>
      </c>
      <c r="BE124" s="217">
        <f>IF(N124="základní",J124,0)</f>
        <v>0</v>
      </c>
      <c r="BF124" s="217">
        <f>IF(N124="snížená",J124,0)</f>
        <v>0</v>
      </c>
      <c r="BG124" s="217">
        <f>IF(N124="zákl. přenesená",J124,0)</f>
        <v>0</v>
      </c>
      <c r="BH124" s="217">
        <f>IF(N124="sníž. přenesená",J124,0)</f>
        <v>0</v>
      </c>
      <c r="BI124" s="217">
        <f>IF(N124="nulová",J124,0)</f>
        <v>0</v>
      </c>
      <c r="BJ124" s="18" t="s">
        <v>82</v>
      </c>
      <c r="BK124" s="217">
        <f>ROUND(I124*H124,2)</f>
        <v>0</v>
      </c>
      <c r="BL124" s="18" t="s">
        <v>257</v>
      </c>
      <c r="BM124" s="216" t="s">
        <v>1048</v>
      </c>
    </row>
    <row r="125" spans="1:65" s="2" customFormat="1" ht="16.5" customHeight="1">
      <c r="A125" s="39"/>
      <c r="B125" s="40"/>
      <c r="C125" s="251" t="s">
        <v>399</v>
      </c>
      <c r="D125" s="251" t="s">
        <v>275</v>
      </c>
      <c r="E125" s="252" t="s">
        <v>984</v>
      </c>
      <c r="F125" s="253" t="s">
        <v>985</v>
      </c>
      <c r="G125" s="254" t="s">
        <v>203</v>
      </c>
      <c r="H125" s="255">
        <v>2</v>
      </c>
      <c r="I125" s="256"/>
      <c r="J125" s="257">
        <f>ROUND(I125*H125,2)</f>
        <v>0</v>
      </c>
      <c r="K125" s="253" t="s">
        <v>28</v>
      </c>
      <c r="L125" s="258"/>
      <c r="M125" s="259" t="s">
        <v>28</v>
      </c>
      <c r="N125" s="260" t="s">
        <v>45</v>
      </c>
      <c r="O125" s="85"/>
      <c r="P125" s="214">
        <f>O125*H125</f>
        <v>0</v>
      </c>
      <c r="Q125" s="214">
        <v>0.002</v>
      </c>
      <c r="R125" s="214">
        <f>Q125*H125</f>
        <v>0.004</v>
      </c>
      <c r="S125" s="214">
        <v>0</v>
      </c>
      <c r="T125" s="215">
        <f>S125*H125</f>
        <v>0</v>
      </c>
      <c r="U125" s="39"/>
      <c r="V125" s="39"/>
      <c r="W125" s="39"/>
      <c r="X125" s="39"/>
      <c r="Y125" s="39"/>
      <c r="Z125" s="39"/>
      <c r="AA125" s="39"/>
      <c r="AB125" s="39"/>
      <c r="AC125" s="39"/>
      <c r="AD125" s="39"/>
      <c r="AE125" s="39"/>
      <c r="AR125" s="216" t="s">
        <v>360</v>
      </c>
      <c r="AT125" s="216" t="s">
        <v>275</v>
      </c>
      <c r="AU125" s="216" t="s">
        <v>149</v>
      </c>
      <c r="AY125" s="18" t="s">
        <v>148</v>
      </c>
      <c r="BE125" s="217">
        <f>IF(N125="základní",J125,0)</f>
        <v>0</v>
      </c>
      <c r="BF125" s="217">
        <f>IF(N125="snížená",J125,0)</f>
        <v>0</v>
      </c>
      <c r="BG125" s="217">
        <f>IF(N125="zákl. přenesená",J125,0)</f>
        <v>0</v>
      </c>
      <c r="BH125" s="217">
        <f>IF(N125="sníž. přenesená",J125,0)</f>
        <v>0</v>
      </c>
      <c r="BI125" s="217">
        <f>IF(N125="nulová",J125,0)</f>
        <v>0</v>
      </c>
      <c r="BJ125" s="18" t="s">
        <v>82</v>
      </c>
      <c r="BK125" s="217">
        <f>ROUND(I125*H125,2)</f>
        <v>0</v>
      </c>
      <c r="BL125" s="18" t="s">
        <v>257</v>
      </c>
      <c r="BM125" s="216" t="s">
        <v>1049</v>
      </c>
    </row>
    <row r="126" spans="1:65" s="2" customFormat="1" ht="16.5" customHeight="1">
      <c r="A126" s="39"/>
      <c r="B126" s="40"/>
      <c r="C126" s="205" t="s">
        <v>404</v>
      </c>
      <c r="D126" s="205" t="s">
        <v>151</v>
      </c>
      <c r="E126" s="206" t="s">
        <v>1050</v>
      </c>
      <c r="F126" s="207" t="s">
        <v>1051</v>
      </c>
      <c r="G126" s="208" t="s">
        <v>203</v>
      </c>
      <c r="H126" s="209">
        <v>4</v>
      </c>
      <c r="I126" s="210"/>
      <c r="J126" s="211">
        <f>ROUND(I126*H126,2)</f>
        <v>0</v>
      </c>
      <c r="K126" s="207" t="s">
        <v>160</v>
      </c>
      <c r="L126" s="45"/>
      <c r="M126" s="212" t="s">
        <v>28</v>
      </c>
      <c r="N126" s="213" t="s">
        <v>45</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257</v>
      </c>
      <c r="AT126" s="216" t="s">
        <v>151</v>
      </c>
      <c r="AU126" s="216" t="s">
        <v>149</v>
      </c>
      <c r="AY126" s="18" t="s">
        <v>148</v>
      </c>
      <c r="BE126" s="217">
        <f>IF(N126="základní",J126,0)</f>
        <v>0</v>
      </c>
      <c r="BF126" s="217">
        <f>IF(N126="snížená",J126,0)</f>
        <v>0</v>
      </c>
      <c r="BG126" s="217">
        <f>IF(N126="zákl. přenesená",J126,0)</f>
        <v>0</v>
      </c>
      <c r="BH126" s="217">
        <f>IF(N126="sníž. přenesená",J126,0)</f>
        <v>0</v>
      </c>
      <c r="BI126" s="217">
        <f>IF(N126="nulová",J126,0)</f>
        <v>0</v>
      </c>
      <c r="BJ126" s="18" t="s">
        <v>82</v>
      </c>
      <c r="BK126" s="217">
        <f>ROUND(I126*H126,2)</f>
        <v>0</v>
      </c>
      <c r="BL126" s="18" t="s">
        <v>257</v>
      </c>
      <c r="BM126" s="216" t="s">
        <v>1052</v>
      </c>
    </row>
    <row r="127" spans="1:65" s="2" customFormat="1" ht="16.5" customHeight="1">
      <c r="A127" s="39"/>
      <c r="B127" s="40"/>
      <c r="C127" s="251" t="s">
        <v>408</v>
      </c>
      <c r="D127" s="251" t="s">
        <v>275</v>
      </c>
      <c r="E127" s="252" t="s">
        <v>1053</v>
      </c>
      <c r="F127" s="253" t="s">
        <v>1054</v>
      </c>
      <c r="G127" s="254" t="s">
        <v>203</v>
      </c>
      <c r="H127" s="255">
        <v>4</v>
      </c>
      <c r="I127" s="256"/>
      <c r="J127" s="257">
        <f>ROUND(I127*H127,2)</f>
        <v>0</v>
      </c>
      <c r="K127" s="253" t="s">
        <v>28</v>
      </c>
      <c r="L127" s="258"/>
      <c r="M127" s="259" t="s">
        <v>28</v>
      </c>
      <c r="N127" s="260" t="s">
        <v>45</v>
      </c>
      <c r="O127" s="85"/>
      <c r="P127" s="214">
        <f>O127*H127</f>
        <v>0</v>
      </c>
      <c r="Q127" s="214">
        <v>0.002</v>
      </c>
      <c r="R127" s="214">
        <f>Q127*H127</f>
        <v>0.008</v>
      </c>
      <c r="S127" s="214">
        <v>0</v>
      </c>
      <c r="T127" s="215">
        <f>S127*H127</f>
        <v>0</v>
      </c>
      <c r="U127" s="39"/>
      <c r="V127" s="39"/>
      <c r="W127" s="39"/>
      <c r="X127" s="39"/>
      <c r="Y127" s="39"/>
      <c r="Z127" s="39"/>
      <c r="AA127" s="39"/>
      <c r="AB127" s="39"/>
      <c r="AC127" s="39"/>
      <c r="AD127" s="39"/>
      <c r="AE127" s="39"/>
      <c r="AR127" s="216" t="s">
        <v>360</v>
      </c>
      <c r="AT127" s="216" t="s">
        <v>275</v>
      </c>
      <c r="AU127" s="216" t="s">
        <v>149</v>
      </c>
      <c r="AY127" s="18" t="s">
        <v>148</v>
      </c>
      <c r="BE127" s="217">
        <f>IF(N127="základní",J127,0)</f>
        <v>0</v>
      </c>
      <c r="BF127" s="217">
        <f>IF(N127="snížená",J127,0)</f>
        <v>0</v>
      </c>
      <c r="BG127" s="217">
        <f>IF(N127="zákl. přenesená",J127,0)</f>
        <v>0</v>
      </c>
      <c r="BH127" s="217">
        <f>IF(N127="sníž. přenesená",J127,0)</f>
        <v>0</v>
      </c>
      <c r="BI127" s="217">
        <f>IF(N127="nulová",J127,0)</f>
        <v>0</v>
      </c>
      <c r="BJ127" s="18" t="s">
        <v>82</v>
      </c>
      <c r="BK127" s="217">
        <f>ROUND(I127*H127,2)</f>
        <v>0</v>
      </c>
      <c r="BL127" s="18" t="s">
        <v>257</v>
      </c>
      <c r="BM127" s="216" t="s">
        <v>1055</v>
      </c>
    </row>
    <row r="128" spans="1:65" s="2" customFormat="1" ht="16.5" customHeight="1">
      <c r="A128" s="39"/>
      <c r="B128" s="40"/>
      <c r="C128" s="205" t="s">
        <v>416</v>
      </c>
      <c r="D128" s="205" t="s">
        <v>151</v>
      </c>
      <c r="E128" s="206" t="s">
        <v>1056</v>
      </c>
      <c r="F128" s="207" t="s">
        <v>1057</v>
      </c>
      <c r="G128" s="208" t="s">
        <v>203</v>
      </c>
      <c r="H128" s="209">
        <v>2</v>
      </c>
      <c r="I128" s="210"/>
      <c r="J128" s="211">
        <f>ROUND(I128*H128,2)</f>
        <v>0</v>
      </c>
      <c r="K128" s="207" t="s">
        <v>160</v>
      </c>
      <c r="L128" s="45"/>
      <c r="M128" s="212" t="s">
        <v>28</v>
      </c>
      <c r="N128" s="213" t="s">
        <v>45</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257</v>
      </c>
      <c r="AT128" s="216" t="s">
        <v>151</v>
      </c>
      <c r="AU128" s="216" t="s">
        <v>149</v>
      </c>
      <c r="AY128" s="18" t="s">
        <v>148</v>
      </c>
      <c r="BE128" s="217">
        <f>IF(N128="základní",J128,0)</f>
        <v>0</v>
      </c>
      <c r="BF128" s="217">
        <f>IF(N128="snížená",J128,0)</f>
        <v>0</v>
      </c>
      <c r="BG128" s="217">
        <f>IF(N128="zákl. přenesená",J128,0)</f>
        <v>0</v>
      </c>
      <c r="BH128" s="217">
        <f>IF(N128="sníž. přenesená",J128,0)</f>
        <v>0</v>
      </c>
      <c r="BI128" s="217">
        <f>IF(N128="nulová",J128,0)</f>
        <v>0</v>
      </c>
      <c r="BJ128" s="18" t="s">
        <v>82</v>
      </c>
      <c r="BK128" s="217">
        <f>ROUND(I128*H128,2)</f>
        <v>0</v>
      </c>
      <c r="BL128" s="18" t="s">
        <v>257</v>
      </c>
      <c r="BM128" s="216" t="s">
        <v>1058</v>
      </c>
    </row>
    <row r="129" spans="1:65" s="2" customFormat="1" ht="12">
      <c r="A129" s="39"/>
      <c r="B129" s="40"/>
      <c r="C129" s="251" t="s">
        <v>425</v>
      </c>
      <c r="D129" s="251" t="s">
        <v>275</v>
      </c>
      <c r="E129" s="252" t="s">
        <v>1059</v>
      </c>
      <c r="F129" s="253" t="s">
        <v>1060</v>
      </c>
      <c r="G129" s="254" t="s">
        <v>203</v>
      </c>
      <c r="H129" s="255">
        <v>2</v>
      </c>
      <c r="I129" s="256"/>
      <c r="J129" s="257">
        <f>ROUND(I129*H129,2)</f>
        <v>0</v>
      </c>
      <c r="K129" s="253" t="s">
        <v>28</v>
      </c>
      <c r="L129" s="258"/>
      <c r="M129" s="259" t="s">
        <v>28</v>
      </c>
      <c r="N129" s="260" t="s">
        <v>45</v>
      </c>
      <c r="O129" s="85"/>
      <c r="P129" s="214">
        <f>O129*H129</f>
        <v>0</v>
      </c>
      <c r="Q129" s="214">
        <v>0.003</v>
      </c>
      <c r="R129" s="214">
        <f>Q129*H129</f>
        <v>0.006</v>
      </c>
      <c r="S129" s="214">
        <v>0</v>
      </c>
      <c r="T129" s="215">
        <f>S129*H129</f>
        <v>0</v>
      </c>
      <c r="U129" s="39"/>
      <c r="V129" s="39"/>
      <c r="W129" s="39"/>
      <c r="X129" s="39"/>
      <c r="Y129" s="39"/>
      <c r="Z129" s="39"/>
      <c r="AA129" s="39"/>
      <c r="AB129" s="39"/>
      <c r="AC129" s="39"/>
      <c r="AD129" s="39"/>
      <c r="AE129" s="39"/>
      <c r="AR129" s="216" t="s">
        <v>360</v>
      </c>
      <c r="AT129" s="216" t="s">
        <v>275</v>
      </c>
      <c r="AU129" s="216" t="s">
        <v>149</v>
      </c>
      <c r="AY129" s="18" t="s">
        <v>148</v>
      </c>
      <c r="BE129" s="217">
        <f>IF(N129="základní",J129,0)</f>
        <v>0</v>
      </c>
      <c r="BF129" s="217">
        <f>IF(N129="snížená",J129,0)</f>
        <v>0</v>
      </c>
      <c r="BG129" s="217">
        <f>IF(N129="zákl. přenesená",J129,0)</f>
        <v>0</v>
      </c>
      <c r="BH129" s="217">
        <f>IF(N129="sníž. přenesená",J129,0)</f>
        <v>0</v>
      </c>
      <c r="BI129" s="217">
        <f>IF(N129="nulová",J129,0)</f>
        <v>0</v>
      </c>
      <c r="BJ129" s="18" t="s">
        <v>82</v>
      </c>
      <c r="BK129" s="217">
        <f>ROUND(I129*H129,2)</f>
        <v>0</v>
      </c>
      <c r="BL129" s="18" t="s">
        <v>257</v>
      </c>
      <c r="BM129" s="216" t="s">
        <v>1061</v>
      </c>
    </row>
    <row r="130" spans="1:65" s="2" customFormat="1" ht="12">
      <c r="A130" s="39"/>
      <c r="B130" s="40"/>
      <c r="C130" s="205" t="s">
        <v>431</v>
      </c>
      <c r="D130" s="205" t="s">
        <v>151</v>
      </c>
      <c r="E130" s="206" t="s">
        <v>993</v>
      </c>
      <c r="F130" s="207" t="s">
        <v>994</v>
      </c>
      <c r="G130" s="208" t="s">
        <v>159</v>
      </c>
      <c r="H130" s="209">
        <v>15</v>
      </c>
      <c r="I130" s="210"/>
      <c r="J130" s="211">
        <f>ROUND(I130*H130,2)</f>
        <v>0</v>
      </c>
      <c r="K130" s="207" t="s">
        <v>160</v>
      </c>
      <c r="L130" s="45"/>
      <c r="M130" s="212" t="s">
        <v>28</v>
      </c>
      <c r="N130" s="213" t="s">
        <v>45</v>
      </c>
      <c r="O130" s="85"/>
      <c r="P130" s="214">
        <f>O130*H130</f>
        <v>0</v>
      </c>
      <c r="Q130" s="214">
        <v>0.00016</v>
      </c>
      <c r="R130" s="214">
        <f>Q130*H130</f>
        <v>0.0024000000000000002</v>
      </c>
      <c r="S130" s="214">
        <v>0</v>
      </c>
      <c r="T130" s="215">
        <f>S130*H130</f>
        <v>0</v>
      </c>
      <c r="U130" s="39"/>
      <c r="V130" s="39"/>
      <c r="W130" s="39"/>
      <c r="X130" s="39"/>
      <c r="Y130" s="39"/>
      <c r="Z130" s="39"/>
      <c r="AA130" s="39"/>
      <c r="AB130" s="39"/>
      <c r="AC130" s="39"/>
      <c r="AD130" s="39"/>
      <c r="AE130" s="39"/>
      <c r="AR130" s="216" t="s">
        <v>257</v>
      </c>
      <c r="AT130" s="216" t="s">
        <v>151</v>
      </c>
      <c r="AU130" s="216" t="s">
        <v>149</v>
      </c>
      <c r="AY130" s="18" t="s">
        <v>148</v>
      </c>
      <c r="BE130" s="217">
        <f>IF(N130="základní",J130,0)</f>
        <v>0</v>
      </c>
      <c r="BF130" s="217">
        <f>IF(N130="snížená",J130,0)</f>
        <v>0</v>
      </c>
      <c r="BG130" s="217">
        <f>IF(N130="zákl. přenesená",J130,0)</f>
        <v>0</v>
      </c>
      <c r="BH130" s="217">
        <f>IF(N130="sníž. přenesená",J130,0)</f>
        <v>0</v>
      </c>
      <c r="BI130" s="217">
        <f>IF(N130="nulová",J130,0)</f>
        <v>0</v>
      </c>
      <c r="BJ130" s="18" t="s">
        <v>82</v>
      </c>
      <c r="BK130" s="217">
        <f>ROUND(I130*H130,2)</f>
        <v>0</v>
      </c>
      <c r="BL130" s="18" t="s">
        <v>257</v>
      </c>
      <c r="BM130" s="216" t="s">
        <v>1062</v>
      </c>
    </row>
    <row r="131" spans="1:65" s="2" customFormat="1" ht="12">
      <c r="A131" s="39"/>
      <c r="B131" s="40"/>
      <c r="C131" s="205" t="s">
        <v>437</v>
      </c>
      <c r="D131" s="205" t="s">
        <v>151</v>
      </c>
      <c r="E131" s="206" t="s">
        <v>996</v>
      </c>
      <c r="F131" s="207" t="s">
        <v>997</v>
      </c>
      <c r="G131" s="208" t="s">
        <v>159</v>
      </c>
      <c r="H131" s="209">
        <v>15</v>
      </c>
      <c r="I131" s="210"/>
      <c r="J131" s="211">
        <f>ROUND(I131*H131,2)</f>
        <v>0</v>
      </c>
      <c r="K131" s="207" t="s">
        <v>160</v>
      </c>
      <c r="L131" s="45"/>
      <c r="M131" s="212" t="s">
        <v>28</v>
      </c>
      <c r="N131" s="213" t="s">
        <v>45</v>
      </c>
      <c r="O131" s="85"/>
      <c r="P131" s="214">
        <f>O131*H131</f>
        <v>0</v>
      </c>
      <c r="Q131" s="214">
        <v>0.00014</v>
      </c>
      <c r="R131" s="214">
        <f>Q131*H131</f>
        <v>0.0021</v>
      </c>
      <c r="S131" s="214">
        <v>0</v>
      </c>
      <c r="T131" s="215">
        <f>S131*H131</f>
        <v>0</v>
      </c>
      <c r="U131" s="39"/>
      <c r="V131" s="39"/>
      <c r="W131" s="39"/>
      <c r="X131" s="39"/>
      <c r="Y131" s="39"/>
      <c r="Z131" s="39"/>
      <c r="AA131" s="39"/>
      <c r="AB131" s="39"/>
      <c r="AC131" s="39"/>
      <c r="AD131" s="39"/>
      <c r="AE131" s="39"/>
      <c r="AR131" s="216" t="s">
        <v>257</v>
      </c>
      <c r="AT131" s="216" t="s">
        <v>151</v>
      </c>
      <c r="AU131" s="216" t="s">
        <v>149</v>
      </c>
      <c r="AY131" s="18" t="s">
        <v>148</v>
      </c>
      <c r="BE131" s="217">
        <f>IF(N131="základní",J131,0)</f>
        <v>0</v>
      </c>
      <c r="BF131" s="217">
        <f>IF(N131="snížená",J131,0)</f>
        <v>0</v>
      </c>
      <c r="BG131" s="217">
        <f>IF(N131="zákl. přenesená",J131,0)</f>
        <v>0</v>
      </c>
      <c r="BH131" s="217">
        <f>IF(N131="sníž. přenesená",J131,0)</f>
        <v>0</v>
      </c>
      <c r="BI131" s="217">
        <f>IF(N131="nulová",J131,0)</f>
        <v>0</v>
      </c>
      <c r="BJ131" s="18" t="s">
        <v>82</v>
      </c>
      <c r="BK131" s="217">
        <f>ROUND(I131*H131,2)</f>
        <v>0</v>
      </c>
      <c r="BL131" s="18" t="s">
        <v>257</v>
      </c>
      <c r="BM131" s="216" t="s">
        <v>1063</v>
      </c>
    </row>
    <row r="132" spans="1:65" s="2" customFormat="1" ht="12">
      <c r="A132" s="39"/>
      <c r="B132" s="40"/>
      <c r="C132" s="205" t="s">
        <v>441</v>
      </c>
      <c r="D132" s="205" t="s">
        <v>151</v>
      </c>
      <c r="E132" s="206" t="s">
        <v>999</v>
      </c>
      <c r="F132" s="207" t="s">
        <v>1000</v>
      </c>
      <c r="G132" s="208" t="s">
        <v>159</v>
      </c>
      <c r="H132" s="209">
        <v>15</v>
      </c>
      <c r="I132" s="210"/>
      <c r="J132" s="211">
        <f>ROUND(I132*H132,2)</f>
        <v>0</v>
      </c>
      <c r="K132" s="207" t="s">
        <v>160</v>
      </c>
      <c r="L132" s="45"/>
      <c r="M132" s="212" t="s">
        <v>28</v>
      </c>
      <c r="N132" s="213" t="s">
        <v>45</v>
      </c>
      <c r="O132" s="85"/>
      <c r="P132" s="214">
        <f>O132*H132</f>
        <v>0</v>
      </c>
      <c r="Q132" s="214">
        <v>0.00025</v>
      </c>
      <c r="R132" s="214">
        <f>Q132*H132</f>
        <v>0.00375</v>
      </c>
      <c r="S132" s="214">
        <v>0</v>
      </c>
      <c r="T132" s="215">
        <f>S132*H132</f>
        <v>0</v>
      </c>
      <c r="U132" s="39"/>
      <c r="V132" s="39"/>
      <c r="W132" s="39"/>
      <c r="X132" s="39"/>
      <c r="Y132" s="39"/>
      <c r="Z132" s="39"/>
      <c r="AA132" s="39"/>
      <c r="AB132" s="39"/>
      <c r="AC132" s="39"/>
      <c r="AD132" s="39"/>
      <c r="AE132" s="39"/>
      <c r="AR132" s="216" t="s">
        <v>257</v>
      </c>
      <c r="AT132" s="216" t="s">
        <v>151</v>
      </c>
      <c r="AU132" s="216" t="s">
        <v>149</v>
      </c>
      <c r="AY132" s="18" t="s">
        <v>148</v>
      </c>
      <c r="BE132" s="217">
        <f>IF(N132="základní",J132,0)</f>
        <v>0</v>
      </c>
      <c r="BF132" s="217">
        <f>IF(N132="snížená",J132,0)</f>
        <v>0</v>
      </c>
      <c r="BG132" s="217">
        <f>IF(N132="zákl. přenesená",J132,0)</f>
        <v>0</v>
      </c>
      <c r="BH132" s="217">
        <f>IF(N132="sníž. přenesená",J132,0)</f>
        <v>0</v>
      </c>
      <c r="BI132" s="217">
        <f>IF(N132="nulová",J132,0)</f>
        <v>0</v>
      </c>
      <c r="BJ132" s="18" t="s">
        <v>82</v>
      </c>
      <c r="BK132" s="217">
        <f>ROUND(I132*H132,2)</f>
        <v>0</v>
      </c>
      <c r="BL132" s="18" t="s">
        <v>257</v>
      </c>
      <c r="BM132" s="216" t="s">
        <v>1064</v>
      </c>
    </row>
    <row r="133" spans="1:65" s="2" customFormat="1" ht="12">
      <c r="A133" s="39"/>
      <c r="B133" s="40"/>
      <c r="C133" s="205" t="s">
        <v>447</v>
      </c>
      <c r="D133" s="205" t="s">
        <v>151</v>
      </c>
      <c r="E133" s="206" t="s">
        <v>1002</v>
      </c>
      <c r="F133" s="207" t="s">
        <v>1003</v>
      </c>
      <c r="G133" s="208" t="s">
        <v>1004</v>
      </c>
      <c r="H133" s="209">
        <v>10</v>
      </c>
      <c r="I133" s="210"/>
      <c r="J133" s="211">
        <f>ROUND(I133*H133,2)</f>
        <v>0</v>
      </c>
      <c r="K133" s="207" t="s">
        <v>160</v>
      </c>
      <c r="L133" s="45"/>
      <c r="M133" s="212" t="s">
        <v>28</v>
      </c>
      <c r="N133" s="213" t="s">
        <v>45</v>
      </c>
      <c r="O133" s="85"/>
      <c r="P133" s="214">
        <f>O133*H133</f>
        <v>0</v>
      </c>
      <c r="Q133" s="214">
        <v>7E-05</v>
      </c>
      <c r="R133" s="214">
        <f>Q133*H133</f>
        <v>0.0006999999999999999</v>
      </c>
      <c r="S133" s="214">
        <v>0</v>
      </c>
      <c r="T133" s="215">
        <f>S133*H133</f>
        <v>0</v>
      </c>
      <c r="U133" s="39"/>
      <c r="V133" s="39"/>
      <c r="W133" s="39"/>
      <c r="X133" s="39"/>
      <c r="Y133" s="39"/>
      <c r="Z133" s="39"/>
      <c r="AA133" s="39"/>
      <c r="AB133" s="39"/>
      <c r="AC133" s="39"/>
      <c r="AD133" s="39"/>
      <c r="AE133" s="39"/>
      <c r="AR133" s="216" t="s">
        <v>257</v>
      </c>
      <c r="AT133" s="216" t="s">
        <v>151</v>
      </c>
      <c r="AU133" s="216" t="s">
        <v>149</v>
      </c>
      <c r="AY133" s="18" t="s">
        <v>148</v>
      </c>
      <c r="BE133" s="217">
        <f>IF(N133="základní",J133,0)</f>
        <v>0</v>
      </c>
      <c r="BF133" s="217">
        <f>IF(N133="snížená",J133,0)</f>
        <v>0</v>
      </c>
      <c r="BG133" s="217">
        <f>IF(N133="zákl. přenesená",J133,0)</f>
        <v>0</v>
      </c>
      <c r="BH133" s="217">
        <f>IF(N133="sníž. přenesená",J133,0)</f>
        <v>0</v>
      </c>
      <c r="BI133" s="217">
        <f>IF(N133="nulová",J133,0)</f>
        <v>0</v>
      </c>
      <c r="BJ133" s="18" t="s">
        <v>82</v>
      </c>
      <c r="BK133" s="217">
        <f>ROUND(I133*H133,2)</f>
        <v>0</v>
      </c>
      <c r="BL133" s="18" t="s">
        <v>257</v>
      </c>
      <c r="BM133" s="216" t="s">
        <v>1065</v>
      </c>
    </row>
    <row r="134" spans="1:65" s="2" customFormat="1" ht="16.5" customHeight="1">
      <c r="A134" s="39"/>
      <c r="B134" s="40"/>
      <c r="C134" s="251" t="s">
        <v>453</v>
      </c>
      <c r="D134" s="251" t="s">
        <v>275</v>
      </c>
      <c r="E134" s="252" t="s">
        <v>1006</v>
      </c>
      <c r="F134" s="253" t="s">
        <v>1007</v>
      </c>
      <c r="G134" s="254" t="s">
        <v>1004</v>
      </c>
      <c r="H134" s="255">
        <v>10</v>
      </c>
      <c r="I134" s="256"/>
      <c r="J134" s="257">
        <f>ROUND(I134*H134,2)</f>
        <v>0</v>
      </c>
      <c r="K134" s="253" t="s">
        <v>28</v>
      </c>
      <c r="L134" s="258"/>
      <c r="M134" s="259" t="s">
        <v>28</v>
      </c>
      <c r="N134" s="260" t="s">
        <v>45</v>
      </c>
      <c r="O134" s="85"/>
      <c r="P134" s="214">
        <f>O134*H134</f>
        <v>0</v>
      </c>
      <c r="Q134" s="214">
        <v>0.001</v>
      </c>
      <c r="R134" s="214">
        <f>Q134*H134</f>
        <v>0.01</v>
      </c>
      <c r="S134" s="214">
        <v>0</v>
      </c>
      <c r="T134" s="215">
        <f>S134*H134</f>
        <v>0</v>
      </c>
      <c r="U134" s="39"/>
      <c r="V134" s="39"/>
      <c r="W134" s="39"/>
      <c r="X134" s="39"/>
      <c r="Y134" s="39"/>
      <c r="Z134" s="39"/>
      <c r="AA134" s="39"/>
      <c r="AB134" s="39"/>
      <c r="AC134" s="39"/>
      <c r="AD134" s="39"/>
      <c r="AE134" s="39"/>
      <c r="AR134" s="216" t="s">
        <v>360</v>
      </c>
      <c r="AT134" s="216" t="s">
        <v>275</v>
      </c>
      <c r="AU134" s="216" t="s">
        <v>149</v>
      </c>
      <c r="AY134" s="18" t="s">
        <v>148</v>
      </c>
      <c r="BE134" s="217">
        <f>IF(N134="základní",J134,0)</f>
        <v>0</v>
      </c>
      <c r="BF134" s="217">
        <f>IF(N134="snížená",J134,0)</f>
        <v>0</v>
      </c>
      <c r="BG134" s="217">
        <f>IF(N134="zákl. přenesená",J134,0)</f>
        <v>0</v>
      </c>
      <c r="BH134" s="217">
        <f>IF(N134="sníž. přenesená",J134,0)</f>
        <v>0</v>
      </c>
      <c r="BI134" s="217">
        <f>IF(N134="nulová",J134,0)</f>
        <v>0</v>
      </c>
      <c r="BJ134" s="18" t="s">
        <v>82</v>
      </c>
      <c r="BK134" s="217">
        <f>ROUND(I134*H134,2)</f>
        <v>0</v>
      </c>
      <c r="BL134" s="18" t="s">
        <v>257</v>
      </c>
      <c r="BM134" s="216" t="s">
        <v>1066</v>
      </c>
    </row>
    <row r="135" spans="1:65" s="2" customFormat="1" ht="12">
      <c r="A135" s="39"/>
      <c r="B135" s="40"/>
      <c r="C135" s="205" t="s">
        <v>458</v>
      </c>
      <c r="D135" s="205" t="s">
        <v>151</v>
      </c>
      <c r="E135" s="206" t="s">
        <v>1009</v>
      </c>
      <c r="F135" s="207" t="s">
        <v>1010</v>
      </c>
      <c r="G135" s="208" t="s">
        <v>1011</v>
      </c>
      <c r="H135" s="209">
        <v>4</v>
      </c>
      <c r="I135" s="210"/>
      <c r="J135" s="211">
        <f>ROUND(I135*H135,2)</f>
        <v>0</v>
      </c>
      <c r="K135" s="207" t="s">
        <v>160</v>
      </c>
      <c r="L135" s="45"/>
      <c r="M135" s="212" t="s">
        <v>28</v>
      </c>
      <c r="N135" s="213" t="s">
        <v>45</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257</v>
      </c>
      <c r="AT135" s="216" t="s">
        <v>151</v>
      </c>
      <c r="AU135" s="216" t="s">
        <v>149</v>
      </c>
      <c r="AY135" s="18" t="s">
        <v>148</v>
      </c>
      <c r="BE135" s="217">
        <f>IF(N135="základní",J135,0)</f>
        <v>0</v>
      </c>
      <c r="BF135" s="217">
        <f>IF(N135="snížená",J135,0)</f>
        <v>0</v>
      </c>
      <c r="BG135" s="217">
        <f>IF(N135="zákl. přenesená",J135,0)</f>
        <v>0</v>
      </c>
      <c r="BH135" s="217">
        <f>IF(N135="sníž. přenesená",J135,0)</f>
        <v>0</v>
      </c>
      <c r="BI135" s="217">
        <f>IF(N135="nulová",J135,0)</f>
        <v>0</v>
      </c>
      <c r="BJ135" s="18" t="s">
        <v>82</v>
      </c>
      <c r="BK135" s="217">
        <f>ROUND(I135*H135,2)</f>
        <v>0</v>
      </c>
      <c r="BL135" s="18" t="s">
        <v>257</v>
      </c>
      <c r="BM135" s="216" t="s">
        <v>1067</v>
      </c>
    </row>
    <row r="136" spans="1:65" s="2" customFormat="1" ht="12">
      <c r="A136" s="39"/>
      <c r="B136" s="40"/>
      <c r="C136" s="205" t="s">
        <v>463</v>
      </c>
      <c r="D136" s="205" t="s">
        <v>151</v>
      </c>
      <c r="E136" s="206" t="s">
        <v>1013</v>
      </c>
      <c r="F136" s="207" t="s">
        <v>1014</v>
      </c>
      <c r="G136" s="208" t="s">
        <v>393</v>
      </c>
      <c r="H136" s="209">
        <v>0.21</v>
      </c>
      <c r="I136" s="210"/>
      <c r="J136" s="211">
        <f>ROUND(I136*H136,2)</f>
        <v>0</v>
      </c>
      <c r="K136" s="207" t="s">
        <v>160</v>
      </c>
      <c r="L136" s="45"/>
      <c r="M136" s="212" t="s">
        <v>28</v>
      </c>
      <c r="N136" s="213" t="s">
        <v>45</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257</v>
      </c>
      <c r="AT136" s="216" t="s">
        <v>151</v>
      </c>
      <c r="AU136" s="216" t="s">
        <v>149</v>
      </c>
      <c r="AY136" s="18" t="s">
        <v>148</v>
      </c>
      <c r="BE136" s="217">
        <f>IF(N136="základní",J136,0)</f>
        <v>0</v>
      </c>
      <c r="BF136" s="217">
        <f>IF(N136="snížená",J136,0)</f>
        <v>0</v>
      </c>
      <c r="BG136" s="217">
        <f>IF(N136="zákl. přenesená",J136,0)</f>
        <v>0</v>
      </c>
      <c r="BH136" s="217">
        <f>IF(N136="sníž. přenesená",J136,0)</f>
        <v>0</v>
      </c>
      <c r="BI136" s="217">
        <f>IF(N136="nulová",J136,0)</f>
        <v>0</v>
      </c>
      <c r="BJ136" s="18" t="s">
        <v>82</v>
      </c>
      <c r="BK136" s="217">
        <f>ROUND(I136*H136,2)</f>
        <v>0</v>
      </c>
      <c r="BL136" s="18" t="s">
        <v>257</v>
      </c>
      <c r="BM136" s="216" t="s">
        <v>1068</v>
      </c>
    </row>
    <row r="137" spans="1:63" s="12" customFormat="1" ht="20.85" customHeight="1">
      <c r="A137" s="12"/>
      <c r="B137" s="189"/>
      <c r="C137" s="190"/>
      <c r="D137" s="191" t="s">
        <v>73</v>
      </c>
      <c r="E137" s="203" t="s">
        <v>1069</v>
      </c>
      <c r="F137" s="203" t="s">
        <v>1070</v>
      </c>
      <c r="G137" s="190"/>
      <c r="H137" s="190"/>
      <c r="I137" s="193"/>
      <c r="J137" s="204">
        <f>BK137</f>
        <v>0</v>
      </c>
      <c r="K137" s="190"/>
      <c r="L137" s="195"/>
      <c r="M137" s="196"/>
      <c r="N137" s="197"/>
      <c r="O137" s="197"/>
      <c r="P137" s="198">
        <f>SUM(P138:P155)</f>
        <v>0</v>
      </c>
      <c r="Q137" s="197"/>
      <c r="R137" s="198">
        <f>SUM(R138:R155)</f>
        <v>0.016454999999999997</v>
      </c>
      <c r="S137" s="197"/>
      <c r="T137" s="199">
        <f>SUM(T138:T155)</f>
        <v>0.006209999999999999</v>
      </c>
      <c r="U137" s="12"/>
      <c r="V137" s="12"/>
      <c r="W137" s="12"/>
      <c r="X137" s="12"/>
      <c r="Y137" s="12"/>
      <c r="Z137" s="12"/>
      <c r="AA137" s="12"/>
      <c r="AB137" s="12"/>
      <c r="AC137" s="12"/>
      <c r="AD137" s="12"/>
      <c r="AE137" s="12"/>
      <c r="AR137" s="200" t="s">
        <v>84</v>
      </c>
      <c r="AT137" s="201" t="s">
        <v>73</v>
      </c>
      <c r="AU137" s="201" t="s">
        <v>84</v>
      </c>
      <c r="AY137" s="200" t="s">
        <v>148</v>
      </c>
      <c r="BK137" s="202">
        <f>SUM(BK138:BK155)</f>
        <v>0</v>
      </c>
    </row>
    <row r="138" spans="1:65" s="2" customFormat="1" ht="21.75" customHeight="1">
      <c r="A138" s="39"/>
      <c r="B138" s="40"/>
      <c r="C138" s="205" t="s">
        <v>467</v>
      </c>
      <c r="D138" s="205" t="s">
        <v>151</v>
      </c>
      <c r="E138" s="206" t="s">
        <v>1071</v>
      </c>
      <c r="F138" s="207" t="s">
        <v>1072</v>
      </c>
      <c r="G138" s="208" t="s">
        <v>203</v>
      </c>
      <c r="H138" s="209">
        <v>1</v>
      </c>
      <c r="I138" s="210"/>
      <c r="J138" s="211">
        <f>ROUND(I138*H138,2)</f>
        <v>0</v>
      </c>
      <c r="K138" s="207" t="s">
        <v>160</v>
      </c>
      <c r="L138" s="45"/>
      <c r="M138" s="212" t="s">
        <v>28</v>
      </c>
      <c r="N138" s="213" t="s">
        <v>45</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257</v>
      </c>
      <c r="AT138" s="216" t="s">
        <v>151</v>
      </c>
      <c r="AU138" s="216" t="s">
        <v>149</v>
      </c>
      <c r="AY138" s="18" t="s">
        <v>148</v>
      </c>
      <c r="BE138" s="217">
        <f>IF(N138="základní",J138,0)</f>
        <v>0</v>
      </c>
      <c r="BF138" s="217">
        <f>IF(N138="snížená",J138,0)</f>
        <v>0</v>
      </c>
      <c r="BG138" s="217">
        <f>IF(N138="zákl. přenesená",J138,0)</f>
        <v>0</v>
      </c>
      <c r="BH138" s="217">
        <f>IF(N138="sníž. přenesená",J138,0)</f>
        <v>0</v>
      </c>
      <c r="BI138" s="217">
        <f>IF(N138="nulová",J138,0)</f>
        <v>0</v>
      </c>
      <c r="BJ138" s="18" t="s">
        <v>82</v>
      </c>
      <c r="BK138" s="217">
        <f>ROUND(I138*H138,2)</f>
        <v>0</v>
      </c>
      <c r="BL138" s="18" t="s">
        <v>257</v>
      </c>
      <c r="BM138" s="216" t="s">
        <v>1073</v>
      </c>
    </row>
    <row r="139" spans="1:65" s="2" customFormat="1" ht="16.5" customHeight="1">
      <c r="A139" s="39"/>
      <c r="B139" s="40"/>
      <c r="C139" s="251" t="s">
        <v>471</v>
      </c>
      <c r="D139" s="251" t="s">
        <v>275</v>
      </c>
      <c r="E139" s="252" t="s">
        <v>1074</v>
      </c>
      <c r="F139" s="253" t="s">
        <v>1075</v>
      </c>
      <c r="G139" s="254" t="s">
        <v>203</v>
      </c>
      <c r="H139" s="255">
        <v>1</v>
      </c>
      <c r="I139" s="256"/>
      <c r="J139" s="257">
        <f>ROUND(I139*H139,2)</f>
        <v>0</v>
      </c>
      <c r="K139" s="253" t="s">
        <v>28</v>
      </c>
      <c r="L139" s="258"/>
      <c r="M139" s="259" t="s">
        <v>28</v>
      </c>
      <c r="N139" s="260" t="s">
        <v>45</v>
      </c>
      <c r="O139" s="85"/>
      <c r="P139" s="214">
        <f>O139*H139</f>
        <v>0</v>
      </c>
      <c r="Q139" s="214">
        <v>0.0015</v>
      </c>
      <c r="R139" s="214">
        <f>Q139*H139</f>
        <v>0.0015</v>
      </c>
      <c r="S139" s="214">
        <v>0</v>
      </c>
      <c r="T139" s="215">
        <f>S139*H139</f>
        <v>0</v>
      </c>
      <c r="U139" s="39"/>
      <c r="V139" s="39"/>
      <c r="W139" s="39"/>
      <c r="X139" s="39"/>
      <c r="Y139" s="39"/>
      <c r="Z139" s="39"/>
      <c r="AA139" s="39"/>
      <c r="AB139" s="39"/>
      <c r="AC139" s="39"/>
      <c r="AD139" s="39"/>
      <c r="AE139" s="39"/>
      <c r="AR139" s="216" t="s">
        <v>360</v>
      </c>
      <c r="AT139" s="216" t="s">
        <v>275</v>
      </c>
      <c r="AU139" s="216" t="s">
        <v>149</v>
      </c>
      <c r="AY139" s="18" t="s">
        <v>148</v>
      </c>
      <c r="BE139" s="217">
        <f>IF(N139="základní",J139,0)</f>
        <v>0</v>
      </c>
      <c r="BF139" s="217">
        <f>IF(N139="snížená",J139,0)</f>
        <v>0</v>
      </c>
      <c r="BG139" s="217">
        <f>IF(N139="zákl. přenesená",J139,0)</f>
        <v>0</v>
      </c>
      <c r="BH139" s="217">
        <f>IF(N139="sníž. přenesená",J139,0)</f>
        <v>0</v>
      </c>
      <c r="BI139" s="217">
        <f>IF(N139="nulová",J139,0)</f>
        <v>0</v>
      </c>
      <c r="BJ139" s="18" t="s">
        <v>82</v>
      </c>
      <c r="BK139" s="217">
        <f>ROUND(I139*H139,2)</f>
        <v>0</v>
      </c>
      <c r="BL139" s="18" t="s">
        <v>257</v>
      </c>
      <c r="BM139" s="216" t="s">
        <v>1076</v>
      </c>
    </row>
    <row r="140" spans="1:65" s="2" customFormat="1" ht="16.5" customHeight="1">
      <c r="A140" s="39"/>
      <c r="B140" s="40"/>
      <c r="C140" s="251" t="s">
        <v>475</v>
      </c>
      <c r="D140" s="251" t="s">
        <v>275</v>
      </c>
      <c r="E140" s="252" t="s">
        <v>950</v>
      </c>
      <c r="F140" s="253" t="s">
        <v>951</v>
      </c>
      <c r="G140" s="254" t="s">
        <v>203</v>
      </c>
      <c r="H140" s="255">
        <v>1</v>
      </c>
      <c r="I140" s="256"/>
      <c r="J140" s="257">
        <f>ROUND(I140*H140,2)</f>
        <v>0</v>
      </c>
      <c r="K140" s="253" t="s">
        <v>28</v>
      </c>
      <c r="L140" s="258"/>
      <c r="M140" s="259" t="s">
        <v>28</v>
      </c>
      <c r="N140" s="260" t="s">
        <v>45</v>
      </c>
      <c r="O140" s="85"/>
      <c r="P140" s="214">
        <f>O140*H140</f>
        <v>0</v>
      </c>
      <c r="Q140" s="214">
        <v>0.0015</v>
      </c>
      <c r="R140" s="214">
        <f>Q140*H140</f>
        <v>0.0015</v>
      </c>
      <c r="S140" s="214">
        <v>0</v>
      </c>
      <c r="T140" s="215">
        <f>S140*H140</f>
        <v>0</v>
      </c>
      <c r="U140" s="39"/>
      <c r="V140" s="39"/>
      <c r="W140" s="39"/>
      <c r="X140" s="39"/>
      <c r="Y140" s="39"/>
      <c r="Z140" s="39"/>
      <c r="AA140" s="39"/>
      <c r="AB140" s="39"/>
      <c r="AC140" s="39"/>
      <c r="AD140" s="39"/>
      <c r="AE140" s="39"/>
      <c r="AR140" s="216" t="s">
        <v>360</v>
      </c>
      <c r="AT140" s="216" t="s">
        <v>275</v>
      </c>
      <c r="AU140" s="216" t="s">
        <v>149</v>
      </c>
      <c r="AY140" s="18" t="s">
        <v>148</v>
      </c>
      <c r="BE140" s="217">
        <f>IF(N140="základní",J140,0)</f>
        <v>0</v>
      </c>
      <c r="BF140" s="217">
        <f>IF(N140="snížená",J140,0)</f>
        <v>0</v>
      </c>
      <c r="BG140" s="217">
        <f>IF(N140="zákl. přenesená",J140,0)</f>
        <v>0</v>
      </c>
      <c r="BH140" s="217">
        <f>IF(N140="sníž. přenesená",J140,0)</f>
        <v>0</v>
      </c>
      <c r="BI140" s="217">
        <f>IF(N140="nulová",J140,0)</f>
        <v>0</v>
      </c>
      <c r="BJ140" s="18" t="s">
        <v>82</v>
      </c>
      <c r="BK140" s="217">
        <f>ROUND(I140*H140,2)</f>
        <v>0</v>
      </c>
      <c r="BL140" s="18" t="s">
        <v>257</v>
      </c>
      <c r="BM140" s="216" t="s">
        <v>1077</v>
      </c>
    </row>
    <row r="141" spans="1:65" s="2" customFormat="1" ht="16.5" customHeight="1">
      <c r="A141" s="39"/>
      <c r="B141" s="40"/>
      <c r="C141" s="205" t="s">
        <v>479</v>
      </c>
      <c r="D141" s="205" t="s">
        <v>151</v>
      </c>
      <c r="E141" s="206" t="s">
        <v>1078</v>
      </c>
      <c r="F141" s="207" t="s">
        <v>1079</v>
      </c>
      <c r="G141" s="208" t="s">
        <v>203</v>
      </c>
      <c r="H141" s="209">
        <v>1</v>
      </c>
      <c r="I141" s="210"/>
      <c r="J141" s="211">
        <f>ROUND(I141*H141,2)</f>
        <v>0</v>
      </c>
      <c r="K141" s="207" t="s">
        <v>160</v>
      </c>
      <c r="L141" s="45"/>
      <c r="M141" s="212" t="s">
        <v>28</v>
      </c>
      <c r="N141" s="213" t="s">
        <v>45</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257</v>
      </c>
      <c r="AT141" s="216" t="s">
        <v>151</v>
      </c>
      <c r="AU141" s="216" t="s">
        <v>149</v>
      </c>
      <c r="AY141" s="18" t="s">
        <v>148</v>
      </c>
      <c r="BE141" s="217">
        <f>IF(N141="základní",J141,0)</f>
        <v>0</v>
      </c>
      <c r="BF141" s="217">
        <f>IF(N141="snížená",J141,0)</f>
        <v>0</v>
      </c>
      <c r="BG141" s="217">
        <f>IF(N141="zákl. přenesená",J141,0)</f>
        <v>0</v>
      </c>
      <c r="BH141" s="217">
        <f>IF(N141="sníž. přenesená",J141,0)</f>
        <v>0</v>
      </c>
      <c r="BI141" s="217">
        <f>IF(N141="nulová",J141,0)</f>
        <v>0</v>
      </c>
      <c r="BJ141" s="18" t="s">
        <v>82</v>
      </c>
      <c r="BK141" s="217">
        <f>ROUND(I141*H141,2)</f>
        <v>0</v>
      </c>
      <c r="BL141" s="18" t="s">
        <v>257</v>
      </c>
      <c r="BM141" s="216" t="s">
        <v>1080</v>
      </c>
    </row>
    <row r="142" spans="1:65" s="2" customFormat="1" ht="16.5" customHeight="1">
      <c r="A142" s="39"/>
      <c r="B142" s="40"/>
      <c r="C142" s="251" t="s">
        <v>483</v>
      </c>
      <c r="D142" s="251" t="s">
        <v>275</v>
      </c>
      <c r="E142" s="252" t="s">
        <v>1081</v>
      </c>
      <c r="F142" s="253" t="s">
        <v>1082</v>
      </c>
      <c r="G142" s="254" t="s">
        <v>203</v>
      </c>
      <c r="H142" s="255">
        <v>1</v>
      </c>
      <c r="I142" s="256"/>
      <c r="J142" s="257">
        <f>ROUND(I142*H142,2)</f>
        <v>0</v>
      </c>
      <c r="K142" s="253" t="s">
        <v>28</v>
      </c>
      <c r="L142" s="258"/>
      <c r="M142" s="259" t="s">
        <v>28</v>
      </c>
      <c r="N142" s="260" t="s">
        <v>45</v>
      </c>
      <c r="O142" s="85"/>
      <c r="P142" s="214">
        <f>O142*H142</f>
        <v>0</v>
      </c>
      <c r="Q142" s="214">
        <v>0.0018</v>
      </c>
      <c r="R142" s="214">
        <f>Q142*H142</f>
        <v>0.0018</v>
      </c>
      <c r="S142" s="214">
        <v>0</v>
      </c>
      <c r="T142" s="215">
        <f>S142*H142</f>
        <v>0</v>
      </c>
      <c r="U142" s="39"/>
      <c r="V142" s="39"/>
      <c r="W142" s="39"/>
      <c r="X142" s="39"/>
      <c r="Y142" s="39"/>
      <c r="Z142" s="39"/>
      <c r="AA142" s="39"/>
      <c r="AB142" s="39"/>
      <c r="AC142" s="39"/>
      <c r="AD142" s="39"/>
      <c r="AE142" s="39"/>
      <c r="AR142" s="216" t="s">
        <v>360</v>
      </c>
      <c r="AT142" s="216" t="s">
        <v>275</v>
      </c>
      <c r="AU142" s="216" t="s">
        <v>149</v>
      </c>
      <c r="AY142" s="18" t="s">
        <v>148</v>
      </c>
      <c r="BE142" s="217">
        <f>IF(N142="základní",J142,0)</f>
        <v>0</v>
      </c>
      <c r="BF142" s="217">
        <f>IF(N142="snížená",J142,0)</f>
        <v>0</v>
      </c>
      <c r="BG142" s="217">
        <f>IF(N142="zákl. přenesená",J142,0)</f>
        <v>0</v>
      </c>
      <c r="BH142" s="217">
        <f>IF(N142="sníž. přenesená",J142,0)</f>
        <v>0</v>
      </c>
      <c r="BI142" s="217">
        <f>IF(N142="nulová",J142,0)</f>
        <v>0</v>
      </c>
      <c r="BJ142" s="18" t="s">
        <v>82</v>
      </c>
      <c r="BK142" s="217">
        <f>ROUND(I142*H142,2)</f>
        <v>0</v>
      </c>
      <c r="BL142" s="18" t="s">
        <v>257</v>
      </c>
      <c r="BM142" s="216" t="s">
        <v>1083</v>
      </c>
    </row>
    <row r="143" spans="1:65" s="2" customFormat="1" ht="12">
      <c r="A143" s="39"/>
      <c r="B143" s="40"/>
      <c r="C143" s="205" t="s">
        <v>487</v>
      </c>
      <c r="D143" s="205" t="s">
        <v>151</v>
      </c>
      <c r="E143" s="206" t="s">
        <v>1084</v>
      </c>
      <c r="F143" s="207" t="s">
        <v>1085</v>
      </c>
      <c r="G143" s="208" t="s">
        <v>197</v>
      </c>
      <c r="H143" s="209">
        <v>4.5</v>
      </c>
      <c r="I143" s="210"/>
      <c r="J143" s="211">
        <f>ROUND(I143*H143,2)</f>
        <v>0</v>
      </c>
      <c r="K143" s="207" t="s">
        <v>160</v>
      </c>
      <c r="L143" s="45"/>
      <c r="M143" s="212" t="s">
        <v>28</v>
      </c>
      <c r="N143" s="213" t="s">
        <v>45</v>
      </c>
      <c r="O143" s="85"/>
      <c r="P143" s="214">
        <f>O143*H143</f>
        <v>0</v>
      </c>
      <c r="Q143" s="214">
        <v>0.00167</v>
      </c>
      <c r="R143" s="214">
        <f>Q143*H143</f>
        <v>0.007515</v>
      </c>
      <c r="S143" s="214">
        <v>0</v>
      </c>
      <c r="T143" s="215">
        <f>S143*H143</f>
        <v>0</v>
      </c>
      <c r="U143" s="39"/>
      <c r="V143" s="39"/>
      <c r="W143" s="39"/>
      <c r="X143" s="39"/>
      <c r="Y143" s="39"/>
      <c r="Z143" s="39"/>
      <c r="AA143" s="39"/>
      <c r="AB143" s="39"/>
      <c r="AC143" s="39"/>
      <c r="AD143" s="39"/>
      <c r="AE143" s="39"/>
      <c r="AR143" s="216" t="s">
        <v>257</v>
      </c>
      <c r="AT143" s="216" t="s">
        <v>151</v>
      </c>
      <c r="AU143" s="216" t="s">
        <v>149</v>
      </c>
      <c r="AY143" s="18" t="s">
        <v>148</v>
      </c>
      <c r="BE143" s="217">
        <f>IF(N143="základní",J143,0)</f>
        <v>0</v>
      </c>
      <c r="BF143" s="217">
        <f>IF(N143="snížená",J143,0)</f>
        <v>0</v>
      </c>
      <c r="BG143" s="217">
        <f>IF(N143="zákl. přenesená",J143,0)</f>
        <v>0</v>
      </c>
      <c r="BH143" s="217">
        <f>IF(N143="sníž. přenesená",J143,0)</f>
        <v>0</v>
      </c>
      <c r="BI143" s="217">
        <f>IF(N143="nulová",J143,0)</f>
        <v>0</v>
      </c>
      <c r="BJ143" s="18" t="s">
        <v>82</v>
      </c>
      <c r="BK143" s="217">
        <f>ROUND(I143*H143,2)</f>
        <v>0</v>
      </c>
      <c r="BL143" s="18" t="s">
        <v>257</v>
      </c>
      <c r="BM143" s="216" t="s">
        <v>1086</v>
      </c>
    </row>
    <row r="144" spans="1:65" s="2" customFormat="1" ht="16.5" customHeight="1">
      <c r="A144" s="39"/>
      <c r="B144" s="40"/>
      <c r="C144" s="205" t="s">
        <v>493</v>
      </c>
      <c r="D144" s="205" t="s">
        <v>151</v>
      </c>
      <c r="E144" s="206" t="s">
        <v>1050</v>
      </c>
      <c r="F144" s="207" t="s">
        <v>1051</v>
      </c>
      <c r="G144" s="208" t="s">
        <v>203</v>
      </c>
      <c r="H144" s="209">
        <v>1</v>
      </c>
      <c r="I144" s="210"/>
      <c r="J144" s="211">
        <f>ROUND(I144*H144,2)</f>
        <v>0</v>
      </c>
      <c r="K144" s="207" t="s">
        <v>160</v>
      </c>
      <c r="L144" s="45"/>
      <c r="M144" s="212" t="s">
        <v>28</v>
      </c>
      <c r="N144" s="213" t="s">
        <v>45</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257</v>
      </c>
      <c r="AT144" s="216" t="s">
        <v>151</v>
      </c>
      <c r="AU144" s="216" t="s">
        <v>149</v>
      </c>
      <c r="AY144" s="18" t="s">
        <v>148</v>
      </c>
      <c r="BE144" s="217">
        <f>IF(N144="základní",J144,0)</f>
        <v>0</v>
      </c>
      <c r="BF144" s="217">
        <f>IF(N144="snížená",J144,0)</f>
        <v>0</v>
      </c>
      <c r="BG144" s="217">
        <f>IF(N144="zákl. přenesená",J144,0)</f>
        <v>0</v>
      </c>
      <c r="BH144" s="217">
        <f>IF(N144="sníž. přenesená",J144,0)</f>
        <v>0</v>
      </c>
      <c r="BI144" s="217">
        <f>IF(N144="nulová",J144,0)</f>
        <v>0</v>
      </c>
      <c r="BJ144" s="18" t="s">
        <v>82</v>
      </c>
      <c r="BK144" s="217">
        <f>ROUND(I144*H144,2)</f>
        <v>0</v>
      </c>
      <c r="BL144" s="18" t="s">
        <v>257</v>
      </c>
      <c r="BM144" s="216" t="s">
        <v>1087</v>
      </c>
    </row>
    <row r="145" spans="1:65" s="2" customFormat="1" ht="16.5" customHeight="1">
      <c r="A145" s="39"/>
      <c r="B145" s="40"/>
      <c r="C145" s="251" t="s">
        <v>499</v>
      </c>
      <c r="D145" s="251" t="s">
        <v>275</v>
      </c>
      <c r="E145" s="252" t="s">
        <v>1088</v>
      </c>
      <c r="F145" s="253" t="s">
        <v>1089</v>
      </c>
      <c r="G145" s="254" t="s">
        <v>203</v>
      </c>
      <c r="H145" s="255">
        <v>1</v>
      </c>
      <c r="I145" s="256"/>
      <c r="J145" s="257">
        <f>ROUND(I145*H145,2)</f>
        <v>0</v>
      </c>
      <c r="K145" s="253" t="s">
        <v>28</v>
      </c>
      <c r="L145" s="258"/>
      <c r="M145" s="259" t="s">
        <v>28</v>
      </c>
      <c r="N145" s="260" t="s">
        <v>45</v>
      </c>
      <c r="O145" s="85"/>
      <c r="P145" s="214">
        <f>O145*H145</f>
        <v>0</v>
      </c>
      <c r="Q145" s="214">
        <v>0.002</v>
      </c>
      <c r="R145" s="214">
        <f>Q145*H145</f>
        <v>0.002</v>
      </c>
      <c r="S145" s="214">
        <v>0</v>
      </c>
      <c r="T145" s="215">
        <f>S145*H145</f>
        <v>0</v>
      </c>
      <c r="U145" s="39"/>
      <c r="V145" s="39"/>
      <c r="W145" s="39"/>
      <c r="X145" s="39"/>
      <c r="Y145" s="39"/>
      <c r="Z145" s="39"/>
      <c r="AA145" s="39"/>
      <c r="AB145" s="39"/>
      <c r="AC145" s="39"/>
      <c r="AD145" s="39"/>
      <c r="AE145" s="39"/>
      <c r="AR145" s="216" t="s">
        <v>360</v>
      </c>
      <c r="AT145" s="216" t="s">
        <v>275</v>
      </c>
      <c r="AU145" s="216" t="s">
        <v>149</v>
      </c>
      <c r="AY145" s="18" t="s">
        <v>148</v>
      </c>
      <c r="BE145" s="217">
        <f>IF(N145="základní",J145,0)</f>
        <v>0</v>
      </c>
      <c r="BF145" s="217">
        <f>IF(N145="snížená",J145,0)</f>
        <v>0</v>
      </c>
      <c r="BG145" s="217">
        <f>IF(N145="zákl. přenesená",J145,0)</f>
        <v>0</v>
      </c>
      <c r="BH145" s="217">
        <f>IF(N145="sníž. přenesená",J145,0)</f>
        <v>0</v>
      </c>
      <c r="BI145" s="217">
        <f>IF(N145="nulová",J145,0)</f>
        <v>0</v>
      </c>
      <c r="BJ145" s="18" t="s">
        <v>82</v>
      </c>
      <c r="BK145" s="217">
        <f>ROUND(I145*H145,2)</f>
        <v>0</v>
      </c>
      <c r="BL145" s="18" t="s">
        <v>257</v>
      </c>
      <c r="BM145" s="216" t="s">
        <v>1090</v>
      </c>
    </row>
    <row r="146" spans="1:65" s="2" customFormat="1" ht="12">
      <c r="A146" s="39"/>
      <c r="B146" s="40"/>
      <c r="C146" s="205" t="s">
        <v>509</v>
      </c>
      <c r="D146" s="205" t="s">
        <v>151</v>
      </c>
      <c r="E146" s="206" t="s">
        <v>1002</v>
      </c>
      <c r="F146" s="207" t="s">
        <v>1003</v>
      </c>
      <c r="G146" s="208" t="s">
        <v>1004</v>
      </c>
      <c r="H146" s="209">
        <v>2</v>
      </c>
      <c r="I146" s="210"/>
      <c r="J146" s="211">
        <f>ROUND(I146*H146,2)</f>
        <v>0</v>
      </c>
      <c r="K146" s="207" t="s">
        <v>160</v>
      </c>
      <c r="L146" s="45"/>
      <c r="M146" s="212" t="s">
        <v>28</v>
      </c>
      <c r="N146" s="213" t="s">
        <v>45</v>
      </c>
      <c r="O146" s="85"/>
      <c r="P146" s="214">
        <f>O146*H146</f>
        <v>0</v>
      </c>
      <c r="Q146" s="214">
        <v>7E-05</v>
      </c>
      <c r="R146" s="214">
        <f>Q146*H146</f>
        <v>0.00014</v>
      </c>
      <c r="S146" s="214">
        <v>0</v>
      </c>
      <c r="T146" s="215">
        <f>S146*H146</f>
        <v>0</v>
      </c>
      <c r="U146" s="39"/>
      <c r="V146" s="39"/>
      <c r="W146" s="39"/>
      <c r="X146" s="39"/>
      <c r="Y146" s="39"/>
      <c r="Z146" s="39"/>
      <c r="AA146" s="39"/>
      <c r="AB146" s="39"/>
      <c r="AC146" s="39"/>
      <c r="AD146" s="39"/>
      <c r="AE146" s="39"/>
      <c r="AR146" s="216" t="s">
        <v>257</v>
      </c>
      <c r="AT146" s="216" t="s">
        <v>151</v>
      </c>
      <c r="AU146" s="216" t="s">
        <v>149</v>
      </c>
      <c r="AY146" s="18" t="s">
        <v>148</v>
      </c>
      <c r="BE146" s="217">
        <f>IF(N146="základní",J146,0)</f>
        <v>0</v>
      </c>
      <c r="BF146" s="217">
        <f>IF(N146="snížená",J146,0)</f>
        <v>0</v>
      </c>
      <c r="BG146" s="217">
        <f>IF(N146="zákl. přenesená",J146,0)</f>
        <v>0</v>
      </c>
      <c r="BH146" s="217">
        <f>IF(N146="sníž. přenesená",J146,0)</f>
        <v>0</v>
      </c>
      <c r="BI146" s="217">
        <f>IF(N146="nulová",J146,0)</f>
        <v>0</v>
      </c>
      <c r="BJ146" s="18" t="s">
        <v>82</v>
      </c>
      <c r="BK146" s="217">
        <f>ROUND(I146*H146,2)</f>
        <v>0</v>
      </c>
      <c r="BL146" s="18" t="s">
        <v>257</v>
      </c>
      <c r="BM146" s="216" t="s">
        <v>1091</v>
      </c>
    </row>
    <row r="147" spans="1:65" s="2" customFormat="1" ht="16.5" customHeight="1">
      <c r="A147" s="39"/>
      <c r="B147" s="40"/>
      <c r="C147" s="251" t="s">
        <v>514</v>
      </c>
      <c r="D147" s="251" t="s">
        <v>275</v>
      </c>
      <c r="E147" s="252" t="s">
        <v>1006</v>
      </c>
      <c r="F147" s="253" t="s">
        <v>1007</v>
      </c>
      <c r="G147" s="254" t="s">
        <v>1004</v>
      </c>
      <c r="H147" s="255">
        <v>2</v>
      </c>
      <c r="I147" s="256"/>
      <c r="J147" s="257">
        <f>ROUND(I147*H147,2)</f>
        <v>0</v>
      </c>
      <c r="K147" s="253" t="s">
        <v>28</v>
      </c>
      <c r="L147" s="258"/>
      <c r="M147" s="259" t="s">
        <v>28</v>
      </c>
      <c r="N147" s="260" t="s">
        <v>45</v>
      </c>
      <c r="O147" s="85"/>
      <c r="P147" s="214">
        <f>O147*H147</f>
        <v>0</v>
      </c>
      <c r="Q147" s="214">
        <v>0.001</v>
      </c>
      <c r="R147" s="214">
        <f>Q147*H147</f>
        <v>0.002</v>
      </c>
      <c r="S147" s="214">
        <v>0</v>
      </c>
      <c r="T147" s="215">
        <f>S147*H147</f>
        <v>0</v>
      </c>
      <c r="U147" s="39"/>
      <c r="V147" s="39"/>
      <c r="W147" s="39"/>
      <c r="X147" s="39"/>
      <c r="Y147" s="39"/>
      <c r="Z147" s="39"/>
      <c r="AA147" s="39"/>
      <c r="AB147" s="39"/>
      <c r="AC147" s="39"/>
      <c r="AD147" s="39"/>
      <c r="AE147" s="39"/>
      <c r="AR147" s="216" t="s">
        <v>360</v>
      </c>
      <c r="AT147" s="216" t="s">
        <v>275</v>
      </c>
      <c r="AU147" s="216" t="s">
        <v>149</v>
      </c>
      <c r="AY147" s="18" t="s">
        <v>148</v>
      </c>
      <c r="BE147" s="217">
        <f>IF(N147="základní",J147,0)</f>
        <v>0</v>
      </c>
      <c r="BF147" s="217">
        <f>IF(N147="snížená",J147,0)</f>
        <v>0</v>
      </c>
      <c r="BG147" s="217">
        <f>IF(N147="zákl. přenesená",J147,0)</f>
        <v>0</v>
      </c>
      <c r="BH147" s="217">
        <f>IF(N147="sníž. přenesená",J147,0)</f>
        <v>0</v>
      </c>
      <c r="BI147" s="217">
        <f>IF(N147="nulová",J147,0)</f>
        <v>0</v>
      </c>
      <c r="BJ147" s="18" t="s">
        <v>82</v>
      </c>
      <c r="BK147" s="217">
        <f>ROUND(I147*H147,2)</f>
        <v>0</v>
      </c>
      <c r="BL147" s="18" t="s">
        <v>257</v>
      </c>
      <c r="BM147" s="216" t="s">
        <v>1092</v>
      </c>
    </row>
    <row r="148" spans="1:65" s="2" customFormat="1" ht="12">
      <c r="A148" s="39"/>
      <c r="B148" s="40"/>
      <c r="C148" s="205" t="s">
        <v>520</v>
      </c>
      <c r="D148" s="205" t="s">
        <v>151</v>
      </c>
      <c r="E148" s="206" t="s">
        <v>1009</v>
      </c>
      <c r="F148" s="207" t="s">
        <v>1010</v>
      </c>
      <c r="G148" s="208" t="s">
        <v>1011</v>
      </c>
      <c r="H148" s="209">
        <v>2</v>
      </c>
      <c r="I148" s="210"/>
      <c r="J148" s="211">
        <f>ROUND(I148*H148,2)</f>
        <v>0</v>
      </c>
      <c r="K148" s="207" t="s">
        <v>160</v>
      </c>
      <c r="L148" s="45"/>
      <c r="M148" s="212" t="s">
        <v>28</v>
      </c>
      <c r="N148" s="213" t="s">
        <v>45</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257</v>
      </c>
      <c r="AT148" s="216" t="s">
        <v>151</v>
      </c>
      <c r="AU148" s="216" t="s">
        <v>149</v>
      </c>
      <c r="AY148" s="18" t="s">
        <v>148</v>
      </c>
      <c r="BE148" s="217">
        <f>IF(N148="základní",J148,0)</f>
        <v>0</v>
      </c>
      <c r="BF148" s="217">
        <f>IF(N148="snížená",J148,0)</f>
        <v>0</v>
      </c>
      <c r="BG148" s="217">
        <f>IF(N148="zákl. přenesená",J148,0)</f>
        <v>0</v>
      </c>
      <c r="BH148" s="217">
        <f>IF(N148="sníž. přenesená",J148,0)</f>
        <v>0</v>
      </c>
      <c r="BI148" s="217">
        <f>IF(N148="nulová",J148,0)</f>
        <v>0</v>
      </c>
      <c r="BJ148" s="18" t="s">
        <v>82</v>
      </c>
      <c r="BK148" s="217">
        <f>ROUND(I148*H148,2)</f>
        <v>0</v>
      </c>
      <c r="BL148" s="18" t="s">
        <v>257</v>
      </c>
      <c r="BM148" s="216" t="s">
        <v>1093</v>
      </c>
    </row>
    <row r="149" spans="1:65" s="2" customFormat="1" ht="33" customHeight="1">
      <c r="A149" s="39"/>
      <c r="B149" s="40"/>
      <c r="C149" s="205" t="s">
        <v>525</v>
      </c>
      <c r="D149" s="205" t="s">
        <v>151</v>
      </c>
      <c r="E149" s="206" t="s">
        <v>1094</v>
      </c>
      <c r="F149" s="207" t="s">
        <v>1095</v>
      </c>
      <c r="G149" s="208" t="s">
        <v>197</v>
      </c>
      <c r="H149" s="209">
        <v>4.5</v>
      </c>
      <c r="I149" s="210"/>
      <c r="J149" s="211">
        <f>ROUND(I149*H149,2)</f>
        <v>0</v>
      </c>
      <c r="K149" s="207" t="s">
        <v>160</v>
      </c>
      <c r="L149" s="45"/>
      <c r="M149" s="212" t="s">
        <v>28</v>
      </c>
      <c r="N149" s="213" t="s">
        <v>45</v>
      </c>
      <c r="O149" s="85"/>
      <c r="P149" s="214">
        <f>O149*H149</f>
        <v>0</v>
      </c>
      <c r="Q149" s="214">
        <v>0</v>
      </c>
      <c r="R149" s="214">
        <f>Q149*H149</f>
        <v>0</v>
      </c>
      <c r="S149" s="214">
        <v>0.00138</v>
      </c>
      <c r="T149" s="215">
        <f>S149*H149</f>
        <v>0.006209999999999999</v>
      </c>
      <c r="U149" s="39"/>
      <c r="V149" s="39"/>
      <c r="W149" s="39"/>
      <c r="X149" s="39"/>
      <c r="Y149" s="39"/>
      <c r="Z149" s="39"/>
      <c r="AA149" s="39"/>
      <c r="AB149" s="39"/>
      <c r="AC149" s="39"/>
      <c r="AD149" s="39"/>
      <c r="AE149" s="39"/>
      <c r="AR149" s="216" t="s">
        <v>257</v>
      </c>
      <c r="AT149" s="216" t="s">
        <v>151</v>
      </c>
      <c r="AU149" s="216" t="s">
        <v>149</v>
      </c>
      <c r="AY149" s="18" t="s">
        <v>148</v>
      </c>
      <c r="BE149" s="217">
        <f>IF(N149="základní",J149,0)</f>
        <v>0</v>
      </c>
      <c r="BF149" s="217">
        <f>IF(N149="snížená",J149,0)</f>
        <v>0</v>
      </c>
      <c r="BG149" s="217">
        <f>IF(N149="zákl. přenesená",J149,0)</f>
        <v>0</v>
      </c>
      <c r="BH149" s="217">
        <f>IF(N149="sníž. přenesená",J149,0)</f>
        <v>0</v>
      </c>
      <c r="BI149" s="217">
        <f>IF(N149="nulová",J149,0)</f>
        <v>0</v>
      </c>
      <c r="BJ149" s="18" t="s">
        <v>82</v>
      </c>
      <c r="BK149" s="217">
        <f>ROUND(I149*H149,2)</f>
        <v>0</v>
      </c>
      <c r="BL149" s="18" t="s">
        <v>257</v>
      </c>
      <c r="BM149" s="216" t="s">
        <v>1096</v>
      </c>
    </row>
    <row r="150" spans="1:65" s="2" customFormat="1" ht="33" customHeight="1">
      <c r="A150" s="39"/>
      <c r="B150" s="40"/>
      <c r="C150" s="205" t="s">
        <v>530</v>
      </c>
      <c r="D150" s="205" t="s">
        <v>151</v>
      </c>
      <c r="E150" s="206" t="s">
        <v>1097</v>
      </c>
      <c r="F150" s="207" t="s">
        <v>1098</v>
      </c>
      <c r="G150" s="208" t="s">
        <v>393</v>
      </c>
      <c r="H150" s="209">
        <v>0.01</v>
      </c>
      <c r="I150" s="210"/>
      <c r="J150" s="211">
        <f>ROUND(I150*H150,2)</f>
        <v>0</v>
      </c>
      <c r="K150" s="207" t="s">
        <v>160</v>
      </c>
      <c r="L150" s="45"/>
      <c r="M150" s="212" t="s">
        <v>28</v>
      </c>
      <c r="N150" s="213" t="s">
        <v>45</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257</v>
      </c>
      <c r="AT150" s="216" t="s">
        <v>151</v>
      </c>
      <c r="AU150" s="216" t="s">
        <v>149</v>
      </c>
      <c r="AY150" s="18" t="s">
        <v>148</v>
      </c>
      <c r="BE150" s="217">
        <f>IF(N150="základní",J150,0)</f>
        <v>0</v>
      </c>
      <c r="BF150" s="217">
        <f>IF(N150="snížená",J150,0)</f>
        <v>0</v>
      </c>
      <c r="BG150" s="217">
        <f>IF(N150="zákl. přenesená",J150,0)</f>
        <v>0</v>
      </c>
      <c r="BH150" s="217">
        <f>IF(N150="sníž. přenesená",J150,0)</f>
        <v>0</v>
      </c>
      <c r="BI150" s="217">
        <f>IF(N150="nulová",J150,0)</f>
        <v>0</v>
      </c>
      <c r="BJ150" s="18" t="s">
        <v>82</v>
      </c>
      <c r="BK150" s="217">
        <f>ROUND(I150*H150,2)</f>
        <v>0</v>
      </c>
      <c r="BL150" s="18" t="s">
        <v>257</v>
      </c>
      <c r="BM150" s="216" t="s">
        <v>1099</v>
      </c>
    </row>
    <row r="151" spans="1:65" s="2" customFormat="1" ht="12">
      <c r="A151" s="39"/>
      <c r="B151" s="40"/>
      <c r="C151" s="205" t="s">
        <v>534</v>
      </c>
      <c r="D151" s="205" t="s">
        <v>151</v>
      </c>
      <c r="E151" s="206" t="s">
        <v>396</v>
      </c>
      <c r="F151" s="207" t="s">
        <v>397</v>
      </c>
      <c r="G151" s="208" t="s">
        <v>393</v>
      </c>
      <c r="H151" s="209">
        <v>0.01</v>
      </c>
      <c r="I151" s="210"/>
      <c r="J151" s="211">
        <f>ROUND(I151*H151,2)</f>
        <v>0</v>
      </c>
      <c r="K151" s="207" t="s">
        <v>160</v>
      </c>
      <c r="L151" s="45"/>
      <c r="M151" s="212" t="s">
        <v>28</v>
      </c>
      <c r="N151" s="213" t="s">
        <v>45</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257</v>
      </c>
      <c r="AT151" s="216" t="s">
        <v>151</v>
      </c>
      <c r="AU151" s="216" t="s">
        <v>149</v>
      </c>
      <c r="AY151" s="18" t="s">
        <v>148</v>
      </c>
      <c r="BE151" s="217">
        <f>IF(N151="základní",J151,0)</f>
        <v>0</v>
      </c>
      <c r="BF151" s="217">
        <f>IF(N151="snížená",J151,0)</f>
        <v>0</v>
      </c>
      <c r="BG151" s="217">
        <f>IF(N151="zákl. přenesená",J151,0)</f>
        <v>0</v>
      </c>
      <c r="BH151" s="217">
        <f>IF(N151="sníž. přenesená",J151,0)</f>
        <v>0</v>
      </c>
      <c r="BI151" s="217">
        <f>IF(N151="nulová",J151,0)</f>
        <v>0</v>
      </c>
      <c r="BJ151" s="18" t="s">
        <v>82</v>
      </c>
      <c r="BK151" s="217">
        <f>ROUND(I151*H151,2)</f>
        <v>0</v>
      </c>
      <c r="BL151" s="18" t="s">
        <v>257</v>
      </c>
      <c r="BM151" s="216" t="s">
        <v>1100</v>
      </c>
    </row>
    <row r="152" spans="1:65" s="2" customFormat="1" ht="12">
      <c r="A152" s="39"/>
      <c r="B152" s="40"/>
      <c r="C152" s="205" t="s">
        <v>538</v>
      </c>
      <c r="D152" s="205" t="s">
        <v>151</v>
      </c>
      <c r="E152" s="206" t="s">
        <v>400</v>
      </c>
      <c r="F152" s="207" t="s">
        <v>401</v>
      </c>
      <c r="G152" s="208" t="s">
        <v>393</v>
      </c>
      <c r="H152" s="209">
        <v>0.14</v>
      </c>
      <c r="I152" s="210"/>
      <c r="J152" s="211">
        <f>ROUND(I152*H152,2)</f>
        <v>0</v>
      </c>
      <c r="K152" s="207" t="s">
        <v>160</v>
      </c>
      <c r="L152" s="45"/>
      <c r="M152" s="212" t="s">
        <v>28</v>
      </c>
      <c r="N152" s="213" t="s">
        <v>45</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257</v>
      </c>
      <c r="AT152" s="216" t="s">
        <v>151</v>
      </c>
      <c r="AU152" s="216" t="s">
        <v>149</v>
      </c>
      <c r="AY152" s="18" t="s">
        <v>148</v>
      </c>
      <c r="BE152" s="217">
        <f>IF(N152="základní",J152,0)</f>
        <v>0</v>
      </c>
      <c r="BF152" s="217">
        <f>IF(N152="snížená",J152,0)</f>
        <v>0</v>
      </c>
      <c r="BG152" s="217">
        <f>IF(N152="zákl. přenesená",J152,0)</f>
        <v>0</v>
      </c>
      <c r="BH152" s="217">
        <f>IF(N152="sníž. přenesená",J152,0)</f>
        <v>0</v>
      </c>
      <c r="BI152" s="217">
        <f>IF(N152="nulová",J152,0)</f>
        <v>0</v>
      </c>
      <c r="BJ152" s="18" t="s">
        <v>82</v>
      </c>
      <c r="BK152" s="217">
        <f>ROUND(I152*H152,2)</f>
        <v>0</v>
      </c>
      <c r="BL152" s="18" t="s">
        <v>257</v>
      </c>
      <c r="BM152" s="216" t="s">
        <v>1101</v>
      </c>
    </row>
    <row r="153" spans="1:51" s="14" customFormat="1" ht="12">
      <c r="A153" s="14"/>
      <c r="B153" s="229"/>
      <c r="C153" s="230"/>
      <c r="D153" s="220" t="s">
        <v>162</v>
      </c>
      <c r="E153" s="231" t="s">
        <v>28</v>
      </c>
      <c r="F153" s="232" t="s">
        <v>1102</v>
      </c>
      <c r="G153" s="230"/>
      <c r="H153" s="233">
        <v>0.14</v>
      </c>
      <c r="I153" s="234"/>
      <c r="J153" s="230"/>
      <c r="K153" s="230"/>
      <c r="L153" s="235"/>
      <c r="M153" s="236"/>
      <c r="N153" s="237"/>
      <c r="O153" s="237"/>
      <c r="P153" s="237"/>
      <c r="Q153" s="237"/>
      <c r="R153" s="237"/>
      <c r="S153" s="237"/>
      <c r="T153" s="238"/>
      <c r="U153" s="14"/>
      <c r="V153" s="14"/>
      <c r="W153" s="14"/>
      <c r="X153" s="14"/>
      <c r="Y153" s="14"/>
      <c r="Z153" s="14"/>
      <c r="AA153" s="14"/>
      <c r="AB153" s="14"/>
      <c r="AC153" s="14"/>
      <c r="AD153" s="14"/>
      <c r="AE153" s="14"/>
      <c r="AT153" s="239" t="s">
        <v>162</v>
      </c>
      <c r="AU153" s="239" t="s">
        <v>149</v>
      </c>
      <c r="AV153" s="14" t="s">
        <v>84</v>
      </c>
      <c r="AW153" s="14" t="s">
        <v>35</v>
      </c>
      <c r="AX153" s="14" t="s">
        <v>82</v>
      </c>
      <c r="AY153" s="239" t="s">
        <v>148</v>
      </c>
    </row>
    <row r="154" spans="1:65" s="2" customFormat="1" ht="33" customHeight="1">
      <c r="A154" s="39"/>
      <c r="B154" s="40"/>
      <c r="C154" s="205" t="s">
        <v>544</v>
      </c>
      <c r="D154" s="205" t="s">
        <v>151</v>
      </c>
      <c r="E154" s="206" t="s">
        <v>1103</v>
      </c>
      <c r="F154" s="207" t="s">
        <v>1104</v>
      </c>
      <c r="G154" s="208" t="s">
        <v>393</v>
      </c>
      <c r="H154" s="209">
        <v>0.01</v>
      </c>
      <c r="I154" s="210"/>
      <c r="J154" s="211">
        <f>ROUND(I154*H154,2)</f>
        <v>0</v>
      </c>
      <c r="K154" s="207" t="s">
        <v>1105</v>
      </c>
      <c r="L154" s="45"/>
      <c r="M154" s="212" t="s">
        <v>28</v>
      </c>
      <c r="N154" s="213" t="s">
        <v>45</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257</v>
      </c>
      <c r="AT154" s="216" t="s">
        <v>151</v>
      </c>
      <c r="AU154" s="216" t="s">
        <v>149</v>
      </c>
      <c r="AY154" s="18" t="s">
        <v>148</v>
      </c>
      <c r="BE154" s="217">
        <f>IF(N154="základní",J154,0)</f>
        <v>0</v>
      </c>
      <c r="BF154" s="217">
        <f>IF(N154="snížená",J154,0)</f>
        <v>0</v>
      </c>
      <c r="BG154" s="217">
        <f>IF(N154="zákl. přenesená",J154,0)</f>
        <v>0</v>
      </c>
      <c r="BH154" s="217">
        <f>IF(N154="sníž. přenesená",J154,0)</f>
        <v>0</v>
      </c>
      <c r="BI154" s="217">
        <f>IF(N154="nulová",J154,0)</f>
        <v>0</v>
      </c>
      <c r="BJ154" s="18" t="s">
        <v>82</v>
      </c>
      <c r="BK154" s="217">
        <f>ROUND(I154*H154,2)</f>
        <v>0</v>
      </c>
      <c r="BL154" s="18" t="s">
        <v>257</v>
      </c>
      <c r="BM154" s="216" t="s">
        <v>1106</v>
      </c>
    </row>
    <row r="155" spans="1:65" s="2" customFormat="1" ht="12">
      <c r="A155" s="39"/>
      <c r="B155" s="40"/>
      <c r="C155" s="205" t="s">
        <v>550</v>
      </c>
      <c r="D155" s="205" t="s">
        <v>151</v>
      </c>
      <c r="E155" s="206" t="s">
        <v>1013</v>
      </c>
      <c r="F155" s="207" t="s">
        <v>1014</v>
      </c>
      <c r="G155" s="208" t="s">
        <v>393</v>
      </c>
      <c r="H155" s="209">
        <v>0.01</v>
      </c>
      <c r="I155" s="210"/>
      <c r="J155" s="211">
        <f>ROUND(I155*H155,2)</f>
        <v>0</v>
      </c>
      <c r="K155" s="207" t="s">
        <v>160</v>
      </c>
      <c r="L155" s="45"/>
      <c r="M155" s="264" t="s">
        <v>28</v>
      </c>
      <c r="N155" s="265" t="s">
        <v>45</v>
      </c>
      <c r="O155" s="266"/>
      <c r="P155" s="267">
        <f>O155*H155</f>
        <v>0</v>
      </c>
      <c r="Q155" s="267">
        <v>0</v>
      </c>
      <c r="R155" s="267">
        <f>Q155*H155</f>
        <v>0</v>
      </c>
      <c r="S155" s="267">
        <v>0</v>
      </c>
      <c r="T155" s="268">
        <f>S155*H155</f>
        <v>0</v>
      </c>
      <c r="U155" s="39"/>
      <c r="V155" s="39"/>
      <c r="W155" s="39"/>
      <c r="X155" s="39"/>
      <c r="Y155" s="39"/>
      <c r="Z155" s="39"/>
      <c r="AA155" s="39"/>
      <c r="AB155" s="39"/>
      <c r="AC155" s="39"/>
      <c r="AD155" s="39"/>
      <c r="AE155" s="39"/>
      <c r="AR155" s="216" t="s">
        <v>257</v>
      </c>
      <c r="AT155" s="216" t="s">
        <v>151</v>
      </c>
      <c r="AU155" s="216" t="s">
        <v>149</v>
      </c>
      <c r="AY155" s="18" t="s">
        <v>148</v>
      </c>
      <c r="BE155" s="217">
        <f>IF(N155="základní",J155,0)</f>
        <v>0</v>
      </c>
      <c r="BF155" s="217">
        <f>IF(N155="snížená",J155,0)</f>
        <v>0</v>
      </c>
      <c r="BG155" s="217">
        <f>IF(N155="zákl. přenesená",J155,0)</f>
        <v>0</v>
      </c>
      <c r="BH155" s="217">
        <f>IF(N155="sníž. přenesená",J155,0)</f>
        <v>0</v>
      </c>
      <c r="BI155" s="217">
        <f>IF(N155="nulová",J155,0)</f>
        <v>0</v>
      </c>
      <c r="BJ155" s="18" t="s">
        <v>82</v>
      </c>
      <c r="BK155" s="217">
        <f>ROUND(I155*H155,2)</f>
        <v>0</v>
      </c>
      <c r="BL155" s="18" t="s">
        <v>257</v>
      </c>
      <c r="BM155" s="216" t="s">
        <v>1107</v>
      </c>
    </row>
    <row r="156" spans="1:31" s="2" customFormat="1" ht="6.95" customHeight="1">
      <c r="A156" s="39"/>
      <c r="B156" s="60"/>
      <c r="C156" s="61"/>
      <c r="D156" s="61"/>
      <c r="E156" s="61"/>
      <c r="F156" s="61"/>
      <c r="G156" s="61"/>
      <c r="H156" s="61"/>
      <c r="I156" s="61"/>
      <c r="J156" s="61"/>
      <c r="K156" s="61"/>
      <c r="L156" s="45"/>
      <c r="M156" s="39"/>
      <c r="O156" s="39"/>
      <c r="P156" s="39"/>
      <c r="Q156" s="39"/>
      <c r="R156" s="39"/>
      <c r="S156" s="39"/>
      <c r="T156" s="39"/>
      <c r="U156" s="39"/>
      <c r="V156" s="39"/>
      <c r="W156" s="39"/>
      <c r="X156" s="39"/>
      <c r="Y156" s="39"/>
      <c r="Z156" s="39"/>
      <c r="AA156" s="39"/>
      <c r="AB156" s="39"/>
      <c r="AC156" s="39"/>
      <c r="AD156" s="39"/>
      <c r="AE156" s="39"/>
    </row>
  </sheetData>
  <sheetProtection password="CC35" sheet="1" objects="1" scenarios="1" formatColumns="0" formatRows="0" autoFilter="0"/>
  <autoFilter ref="C83:K155"/>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1108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933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934</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935</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71.25" customHeight="1">
      <c r="A27" s="139"/>
      <c r="B27" s="140"/>
      <c r="C27" s="139"/>
      <c r="D27" s="139"/>
      <c r="E27" s="141" t="s">
        <v>936</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ROUND(J90,2)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ROUND((SUM(BE90:BE241)),2)</f>
        <v>0</v>
      </c>
      <c r="G33" s="39"/>
      <c r="H33" s="39"/>
      <c r="I33" s="149">
        <v>0.21</v>
      </c>
      <c r="J33" s="148">
        <f>ROUND(((SUM(BE90:BE241))*I33),2)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ROUND((SUM(BF90:BF241)),2)</f>
        <v>0</v>
      </c>
      <c r="G34" s="39"/>
      <c r="H34" s="39"/>
      <c r="I34" s="149">
        <v>0.15</v>
      </c>
      <c r="J34" s="148">
        <f>ROUND(((SUM(BF90:BF241))*I34),2)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ROUND((SUM(BG90:BG241)),2)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ROUND((SUM(BH90:BH241)),2)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ROUND((SUM(BI90:BI241)),2)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03 - Zdravotní instalace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Litvínov</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Litvínov</v>
      </c>
      <c r="G54" s="41"/>
      <c r="H54" s="41"/>
      <c r="I54" s="33" t="s">
        <v>33</v>
      </c>
      <c r="J54" s="37" t="str">
        <f>E21</f>
        <v>BPO spol. s.r.o., Ing. Zátko</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J90</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108</v>
      </c>
      <c r="E60" s="169"/>
      <c r="F60" s="169"/>
      <c r="G60" s="169"/>
      <c r="H60" s="169"/>
      <c r="I60" s="169"/>
      <c r="J60" s="170">
        <f>J91</f>
        <v>0</v>
      </c>
      <c r="K60" s="167"/>
      <c r="L60" s="171"/>
      <c r="S60" s="9"/>
      <c r="T60" s="9"/>
      <c r="U60" s="9"/>
      <c r="V60" s="9"/>
      <c r="W60" s="9"/>
      <c r="X60" s="9"/>
      <c r="Y60" s="9"/>
      <c r="Z60" s="9"/>
      <c r="AA60" s="9"/>
      <c r="AB60" s="9"/>
      <c r="AC60" s="9"/>
      <c r="AD60" s="9"/>
      <c r="AE60" s="9"/>
    </row>
    <row r="61" spans="1:31" s="10" customFormat="1" ht="19.9" customHeight="1">
      <c r="A61" s="10"/>
      <c r="B61" s="172"/>
      <c r="C61" s="173"/>
      <c r="D61" s="174" t="s">
        <v>1109</v>
      </c>
      <c r="E61" s="175"/>
      <c r="F61" s="175"/>
      <c r="G61" s="175"/>
      <c r="H61" s="175"/>
      <c r="I61" s="175"/>
      <c r="J61" s="176">
        <f>J92</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1110</v>
      </c>
      <c r="E62" s="175"/>
      <c r="F62" s="175"/>
      <c r="G62" s="175"/>
      <c r="H62" s="175"/>
      <c r="I62" s="175"/>
      <c r="J62" s="176">
        <f>J98</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1111</v>
      </c>
      <c r="E63" s="175"/>
      <c r="F63" s="175"/>
      <c r="G63" s="175"/>
      <c r="H63" s="175"/>
      <c r="I63" s="175"/>
      <c r="J63" s="176">
        <f>J103</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117</v>
      </c>
      <c r="E64" s="169"/>
      <c r="F64" s="169"/>
      <c r="G64" s="169"/>
      <c r="H64" s="169"/>
      <c r="I64" s="169"/>
      <c r="J64" s="170">
        <f>J105</f>
        <v>0</v>
      </c>
      <c r="K64" s="167"/>
      <c r="L64" s="171"/>
      <c r="S64" s="9"/>
      <c r="T64" s="9"/>
      <c r="U64" s="9"/>
      <c r="V64" s="9"/>
      <c r="W64" s="9"/>
      <c r="X64" s="9"/>
      <c r="Y64" s="9"/>
      <c r="Z64" s="9"/>
      <c r="AA64" s="9"/>
      <c r="AB64" s="9"/>
      <c r="AC64" s="9"/>
      <c r="AD64" s="9"/>
      <c r="AE64" s="9"/>
    </row>
    <row r="65" spans="1:31" s="10" customFormat="1" ht="19.9" customHeight="1">
      <c r="A65" s="10"/>
      <c r="B65" s="172"/>
      <c r="C65" s="173"/>
      <c r="D65" s="174" t="s">
        <v>1112</v>
      </c>
      <c r="E65" s="175"/>
      <c r="F65" s="175"/>
      <c r="G65" s="175"/>
      <c r="H65" s="175"/>
      <c r="I65" s="175"/>
      <c r="J65" s="176">
        <f>J106</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1113</v>
      </c>
      <c r="E66" s="175"/>
      <c r="F66" s="175"/>
      <c r="G66" s="175"/>
      <c r="H66" s="175"/>
      <c r="I66" s="175"/>
      <c r="J66" s="176">
        <f>J119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1114</v>
      </c>
      <c r="E67" s="175"/>
      <c r="F67" s="175"/>
      <c r="G67" s="175"/>
      <c r="H67" s="175"/>
      <c r="I67" s="175"/>
      <c r="J67" s="176">
        <f>J150</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1115</v>
      </c>
      <c r="E68" s="175"/>
      <c r="F68" s="175"/>
      <c r="G68" s="175"/>
      <c r="H68" s="175"/>
      <c r="I68" s="175"/>
      <c r="J68" s="176">
        <f>J200</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1116</v>
      </c>
      <c r="E69" s="175"/>
      <c r="F69" s="175"/>
      <c r="G69" s="175"/>
      <c r="H69" s="175"/>
      <c r="I69" s="175"/>
      <c r="J69" s="176">
        <f>J235</f>
        <v>0</v>
      </c>
      <c r="K69" s="173"/>
      <c r="L69" s="177"/>
      <c r="S69" s="10"/>
      <c r="T69" s="10"/>
      <c r="U69" s="10"/>
      <c r="V69" s="10"/>
      <c r="W69" s="10"/>
      <c r="X69" s="10"/>
      <c r="Y69" s="10"/>
      <c r="Z69" s="10"/>
      <c r="AA69" s="10"/>
      <c r="AB69" s="10"/>
      <c r="AC69" s="10"/>
      <c r="AD69" s="10"/>
      <c r="AE69" s="10"/>
    </row>
    <row r="70" spans="1:31" s="9" customFormat="1" ht="24.95" customHeight="1">
      <c r="A70" s="9"/>
      <c r="B70" s="166"/>
      <c r="C70" s="167"/>
      <c r="D70" s="168" t="s">
        <v>1117</v>
      </c>
      <c r="E70" s="169"/>
      <c r="F70" s="169"/>
      <c r="G70" s="169"/>
      <c r="H70" s="169"/>
      <c r="I70" s="169"/>
      <c r="J70" s="170">
        <f>J240</f>
        <v>0</v>
      </c>
      <c r="K70" s="167"/>
      <c r="L70" s="171"/>
      <c r="S70" s="9"/>
      <c r="T70" s="9"/>
      <c r="U70" s="9"/>
      <c r="V70" s="9"/>
      <c r="W70" s="9"/>
      <c r="X70" s="9"/>
      <c r="Y70" s="9"/>
      <c r="Z70" s="9"/>
      <c r="AA70" s="9"/>
      <c r="AB70" s="9"/>
      <c r="AC70" s="9"/>
      <c r="AD70" s="9"/>
      <c r="AE70" s="9"/>
    </row>
    <row r="71" spans="1:31" s="2" customFormat="1" ht="21.8"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3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35"/>
      <c r="S76" s="39"/>
      <c r="T76" s="39"/>
      <c r="U76" s="39"/>
      <c r="V76" s="39"/>
      <c r="W76" s="39"/>
      <c r="X76" s="39"/>
      <c r="Y76" s="39"/>
      <c r="Z76" s="39"/>
      <c r="AA76" s="39"/>
      <c r="AB76" s="39"/>
      <c r="AC76" s="39"/>
      <c r="AD76" s="39"/>
      <c r="AE76" s="39"/>
    </row>
    <row r="77" spans="1:31" s="2" customFormat="1" ht="24.95" customHeight="1">
      <c r="A77" s="39"/>
      <c r="B77" s="40"/>
      <c r="C77" s="24" t="s">
        <v>133</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26.25" customHeight="1">
      <c r="A80" s="39"/>
      <c r="B80" s="40"/>
      <c r="C80" s="41"/>
      <c r="D80" s="41"/>
      <c r="E80" s="161" t="str">
        <f>E7</f>
        <v>  Modernizace infrastruktury základních škol v Litvínově – škola Ruská 2059</v>
      </c>
      <c r="F80" s="33"/>
      <c r="G80" s="33"/>
      <c r="H80" s="33"/>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101</v>
      </c>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6.5" customHeight="1">
      <c r="A82" s="39"/>
      <c r="B82" s="40"/>
      <c r="C82" s="41"/>
      <c r="D82" s="41"/>
      <c r="E82" s="70" t="str">
        <f>E9</f>
        <v>03 - Zdravotní instalace</v>
      </c>
      <c r="F82" s="41"/>
      <c r="G82" s="41"/>
      <c r="H82" s="41"/>
      <c r="I82" s="41"/>
      <c r="J82" s="41"/>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22</v>
      </c>
      <c r="D84" s="41"/>
      <c r="E84" s="41"/>
      <c r="F84" s="28" t="str">
        <f>F12</f>
        <v>Litvínov</v>
      </c>
      <c r="G84" s="41"/>
      <c r="H84" s="41"/>
      <c r="I84" s="33" t="s">
        <v>24</v>
      </c>
      <c r="J84" s="73" t="str">
        <f>IF(J12="","",J12)</f>
        <v>19. 3. 2021</v>
      </c>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25.65" customHeight="1">
      <c r="A86" s="39"/>
      <c r="B86" s="40"/>
      <c r="C86" s="33" t="s">
        <v>26</v>
      </c>
      <c r="D86" s="41"/>
      <c r="E86" s="41"/>
      <c r="F86" s="28" t="str">
        <f>E15</f>
        <v>město Litvínov</v>
      </c>
      <c r="G86" s="41"/>
      <c r="H86" s="41"/>
      <c r="I86" s="33" t="s">
        <v>33</v>
      </c>
      <c r="J86" s="37" t="str">
        <f>E21</f>
        <v>BPO spol. s.r.o., Ing. Zátko</v>
      </c>
      <c r="K86" s="41"/>
      <c r="L86" s="135"/>
      <c r="S86" s="39"/>
      <c r="T86" s="39"/>
      <c r="U86" s="39"/>
      <c r="V86" s="39"/>
      <c r="W86" s="39"/>
      <c r="X86" s="39"/>
      <c r="Y86" s="39"/>
      <c r="Z86" s="39"/>
      <c r="AA86" s="39"/>
      <c r="AB86" s="39"/>
      <c r="AC86" s="39"/>
      <c r="AD86" s="39"/>
      <c r="AE86" s="39"/>
    </row>
    <row r="87" spans="1:31" s="2" customFormat="1" ht="15.15" customHeight="1">
      <c r="A87" s="39"/>
      <c r="B87" s="40"/>
      <c r="C87" s="33" t="s">
        <v>31</v>
      </c>
      <c r="D87" s="41"/>
      <c r="E87" s="41"/>
      <c r="F87" s="28" t="str">
        <f>IF(E18="","",E18)</f>
        <v>Vyplň údaj</v>
      </c>
      <c r="G87" s="41"/>
      <c r="H87" s="41"/>
      <c r="I87" s="33" t="s">
        <v>36</v>
      </c>
      <c r="J87" s="37" t="str">
        <f>E24</f>
        <v>Tomanová Ing.</v>
      </c>
      <c r="K87" s="41"/>
      <c r="L87" s="13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11" customFormat="1" ht="29.25" customHeight="1">
      <c r="A89" s="178"/>
      <c r="B89" s="179"/>
      <c r="C89" s="180" t="s">
        <v>134</v>
      </c>
      <c r="D89" s="181" t="s">
        <v>59</v>
      </c>
      <c r="E89" s="181" t="s">
        <v>55</v>
      </c>
      <c r="F89" s="181" t="s">
        <v>56</v>
      </c>
      <c r="G89" s="181" t="s">
        <v>135</v>
      </c>
      <c r="H89" s="181" t="s">
        <v>136</v>
      </c>
      <c r="I89" s="181" t="s">
        <v>137</v>
      </c>
      <c r="J89" s="181" t="s">
        <v>106</v>
      </c>
      <c r="K89" s="182" t="s">
        <v>138</v>
      </c>
      <c r="L89" s="183"/>
      <c r="M89" s="93" t="s">
        <v>28</v>
      </c>
      <c r="N89" s="94" t="s">
        <v>44</v>
      </c>
      <c r="O89" s="94" t="s">
        <v>139</v>
      </c>
      <c r="P89" s="94" t="s">
        <v>140</v>
      </c>
      <c r="Q89" s="94" t="s">
        <v>141</v>
      </c>
      <c r="R89" s="94" t="s">
        <v>142</v>
      </c>
      <c r="S89" s="94" t="s">
        <v>143</v>
      </c>
      <c r="T89" s="95" t="s">
        <v>144</v>
      </c>
      <c r="U89" s="178"/>
      <c r="V89" s="178"/>
      <c r="W89" s="178"/>
      <c r="X89" s="178"/>
      <c r="Y89" s="178"/>
      <c r="Z89" s="178"/>
      <c r="AA89" s="178"/>
      <c r="AB89" s="178"/>
      <c r="AC89" s="178"/>
      <c r="AD89" s="178"/>
      <c r="AE89" s="178"/>
    </row>
    <row r="90" spans="1:63" s="2" customFormat="1" ht="22.8" customHeight="1">
      <c r="A90" s="39"/>
      <c r="B90" s="40"/>
      <c r="C90" s="100" t="s">
        <v>145</v>
      </c>
      <c r="D90" s="41"/>
      <c r="E90" s="41"/>
      <c r="F90" s="41"/>
      <c r="G90" s="41"/>
      <c r="H90" s="41"/>
      <c r="I90" s="41"/>
      <c r="J90" s="184">
        <f>BK90</f>
        <v>0</v>
      </c>
      <c r="K90" s="41"/>
      <c r="L90" s="45"/>
      <c r="M90" s="96"/>
      <c r="N90" s="185"/>
      <c r="O90" s="97"/>
      <c r="P90" s="186">
        <f>P91+P105+P240</f>
        <v>0</v>
      </c>
      <c r="Q90" s="97"/>
      <c r="R90" s="186">
        <f>R91+R105+R240</f>
        <v>0.7540150000000001</v>
      </c>
      <c r="S90" s="97"/>
      <c r="T90" s="187">
        <f>T91+T105+T240</f>
        <v>0.17649</v>
      </c>
      <c r="U90" s="39"/>
      <c r="V90" s="39"/>
      <c r="W90" s="39"/>
      <c r="X90" s="39"/>
      <c r="Y90" s="39"/>
      <c r="Z90" s="39"/>
      <c r="AA90" s="39"/>
      <c r="AB90" s="39"/>
      <c r="AC90" s="39"/>
      <c r="AD90" s="39"/>
      <c r="AE90" s="39"/>
      <c r="AT90" s="18" t="s">
        <v>73</v>
      </c>
      <c r="AU90" s="18" t="s">
        <v>107</v>
      </c>
      <c r="BK90" s="188">
        <f>BK91+BK105+BK240</f>
        <v>0</v>
      </c>
    </row>
    <row r="91" spans="1:63" s="12" customFormat="1" ht="25.9" customHeight="1">
      <c r="A91" s="12"/>
      <c r="B91" s="189"/>
      <c r="C91" s="190"/>
      <c r="D91" s="191" t="s">
        <v>73</v>
      </c>
      <c r="E91" s="192" t="s">
        <v>146</v>
      </c>
      <c r="F91" s="192" t="s">
        <v>147</v>
      </c>
      <c r="G91" s="190"/>
      <c r="H91" s="190"/>
      <c r="I91" s="193"/>
      <c r="J91" s="194">
        <f>BK91</f>
        <v>0</v>
      </c>
      <c r="K91" s="190"/>
      <c r="L91" s="195"/>
      <c r="M91" s="196"/>
      <c r="N91" s="197"/>
      <c r="O91" s="197"/>
      <c r="P91" s="198">
        <f>P92+P98+P103</f>
        <v>0</v>
      </c>
      <c r="Q91" s="197"/>
      <c r="R91" s="198">
        <f>R92+R98+R103</f>
        <v>0.14742</v>
      </c>
      <c r="S91" s="197"/>
      <c r="T91" s="199">
        <f>T92+T98+T103</f>
        <v>0</v>
      </c>
      <c r="U91" s="12"/>
      <c r="V91" s="12"/>
      <c r="W91" s="12"/>
      <c r="X91" s="12"/>
      <c r="Y91" s="12"/>
      <c r="Z91" s="12"/>
      <c r="AA91" s="12"/>
      <c r="AB91" s="12"/>
      <c r="AC91" s="12"/>
      <c r="AD91" s="12"/>
      <c r="AE91" s="12"/>
      <c r="AR91" s="200" t="s">
        <v>82</v>
      </c>
      <c r="AT91" s="201" t="s">
        <v>73</v>
      </c>
      <c r="AU91" s="201" t="s">
        <v>74</v>
      </c>
      <c r="AY91" s="200" t="s">
        <v>148</v>
      </c>
      <c r="BK91" s="202">
        <f>BK92+BK98+BK103</f>
        <v>0</v>
      </c>
    </row>
    <row r="92" spans="1:63" s="12" customFormat="1" ht="22.8" customHeight="1">
      <c r="A92" s="12"/>
      <c r="B92" s="189"/>
      <c r="C92" s="190"/>
      <c r="D92" s="191" t="s">
        <v>73</v>
      </c>
      <c r="E92" s="203" t="s">
        <v>208</v>
      </c>
      <c r="F92" s="203" t="s">
        <v>1118</v>
      </c>
      <c r="G92" s="190"/>
      <c r="H92" s="190"/>
      <c r="I92" s="193"/>
      <c r="J92" s="204">
        <f>BK92</f>
        <v>0</v>
      </c>
      <c r="K92" s="190"/>
      <c r="L92" s="195"/>
      <c r="M92" s="196"/>
      <c r="N92" s="197"/>
      <c r="O92" s="197"/>
      <c r="P92" s="198">
        <f>SUM(P93:P97)</f>
        <v>0</v>
      </c>
      <c r="Q92" s="197"/>
      <c r="R92" s="198">
        <f>SUM(R93:R97)</f>
        <v>0.14742</v>
      </c>
      <c r="S92" s="197"/>
      <c r="T92" s="199">
        <f>SUM(T93:T97)</f>
        <v>0</v>
      </c>
      <c r="U92" s="12"/>
      <c r="V92" s="12"/>
      <c r="W92" s="12"/>
      <c r="X92" s="12"/>
      <c r="Y92" s="12"/>
      <c r="Z92" s="12"/>
      <c r="AA92" s="12"/>
      <c r="AB92" s="12"/>
      <c r="AC92" s="12"/>
      <c r="AD92" s="12"/>
      <c r="AE92" s="12"/>
      <c r="AR92" s="200" t="s">
        <v>82</v>
      </c>
      <c r="AT92" s="201" t="s">
        <v>73</v>
      </c>
      <c r="AU92" s="201" t="s">
        <v>82</v>
      </c>
      <c r="AY92" s="200" t="s">
        <v>148</v>
      </c>
      <c r="BK92" s="202">
        <f>SUM(BK93:BK97)</f>
        <v>0</v>
      </c>
    </row>
    <row r="93" spans="1:65" s="2" customFormat="1" ht="12">
      <c r="A93" s="39"/>
      <c r="B93" s="40"/>
      <c r="C93" s="205" t="s">
        <v>82</v>
      </c>
      <c r="D93" s="205" t="s">
        <v>151</v>
      </c>
      <c r="E93" s="206" t="s">
        <v>1119</v>
      </c>
      <c r="F93" s="207" t="s">
        <v>1120</v>
      </c>
      <c r="G93" s="208" t="s">
        <v>203</v>
      </c>
      <c r="H93" s="209">
        <v>9</v>
      </c>
      <c r="I93" s="210"/>
      <c r="J93" s="211">
        <f>ROUND(I93*H93,2)</f>
        <v>0</v>
      </c>
      <c r="K93" s="207" t="s">
        <v>160</v>
      </c>
      <c r="L93" s="45"/>
      <c r="M93" s="212" t="s">
        <v>28</v>
      </c>
      <c r="N93" s="213" t="s">
        <v>45</v>
      </c>
      <c r="O93" s="85"/>
      <c r="P93" s="214">
        <f>O93*H93</f>
        <v>0</v>
      </c>
      <c r="Q93" s="214">
        <v>0.01638</v>
      </c>
      <c r="R93" s="214">
        <f>Q93*H93</f>
        <v>0.14742</v>
      </c>
      <c r="S93" s="214">
        <v>0</v>
      </c>
      <c r="T93" s="215">
        <f>S93*H93</f>
        <v>0</v>
      </c>
      <c r="U93" s="39"/>
      <c r="V93" s="39"/>
      <c r="W93" s="39"/>
      <c r="X93" s="39"/>
      <c r="Y93" s="39"/>
      <c r="Z93" s="39"/>
      <c r="AA93" s="39"/>
      <c r="AB93" s="39"/>
      <c r="AC93" s="39"/>
      <c r="AD93" s="39"/>
      <c r="AE93" s="39"/>
      <c r="AR93" s="216" t="s">
        <v>155</v>
      </c>
      <c r="AT93" s="216" t="s">
        <v>151</v>
      </c>
      <c r="AU93" s="216" t="s">
        <v>84</v>
      </c>
      <c r="AY93" s="18" t="s">
        <v>148</v>
      </c>
      <c r="BE93" s="217">
        <f>IF(N93="základní",J93,0)</f>
        <v>0</v>
      </c>
      <c r="BF93" s="217">
        <f>IF(N93="snížená",J93,0)</f>
        <v>0</v>
      </c>
      <c r="BG93" s="217">
        <f>IF(N93="zákl. přenesená",J93,0)</f>
        <v>0</v>
      </c>
      <c r="BH93" s="217">
        <f>IF(N93="sníž. přenesená",J93,0)</f>
        <v>0</v>
      </c>
      <c r="BI93" s="217">
        <f>IF(N93="nulová",J93,0)</f>
        <v>0</v>
      </c>
      <c r="BJ93" s="18" t="s">
        <v>82</v>
      </c>
      <c r="BK93" s="217">
        <f>ROUND(I93*H93,2)</f>
        <v>0</v>
      </c>
      <c r="BL93" s="18" t="s">
        <v>155</v>
      </c>
      <c r="BM93" s="216" t="s">
        <v>1121</v>
      </c>
    </row>
    <row r="94" spans="1:51" s="14" customFormat="1" ht="12">
      <c r="A94" s="14"/>
      <c r="B94" s="229"/>
      <c r="C94" s="230"/>
      <c r="D94" s="220" t="s">
        <v>162</v>
      </c>
      <c r="E94" s="231" t="s">
        <v>28</v>
      </c>
      <c r="F94" s="232" t="s">
        <v>1122</v>
      </c>
      <c r="G94" s="230"/>
      <c r="H94" s="233">
        <v>9</v>
      </c>
      <c r="I94" s="234"/>
      <c r="J94" s="230"/>
      <c r="K94" s="230"/>
      <c r="L94" s="235"/>
      <c r="M94" s="236"/>
      <c r="N94" s="237"/>
      <c r="O94" s="237"/>
      <c r="P94" s="237"/>
      <c r="Q94" s="237"/>
      <c r="R94" s="237"/>
      <c r="S94" s="237"/>
      <c r="T94" s="238"/>
      <c r="U94" s="14"/>
      <c r="V94" s="14"/>
      <c r="W94" s="14"/>
      <c r="X94" s="14"/>
      <c r="Y94" s="14"/>
      <c r="Z94" s="14"/>
      <c r="AA94" s="14"/>
      <c r="AB94" s="14"/>
      <c r="AC94" s="14"/>
      <c r="AD94" s="14"/>
      <c r="AE94" s="14"/>
      <c r="AT94" s="239" t="s">
        <v>162</v>
      </c>
      <c r="AU94" s="239" t="s">
        <v>84</v>
      </c>
      <c r="AV94" s="14" t="s">
        <v>84</v>
      </c>
      <c r="AW94" s="14" t="s">
        <v>35</v>
      </c>
      <c r="AX94" s="14" t="s">
        <v>74</v>
      </c>
      <c r="AY94" s="239" t="s">
        <v>148</v>
      </c>
    </row>
    <row r="95" spans="1:51" s="15" customFormat="1" ht="12">
      <c r="A95" s="15"/>
      <c r="B95" s="240"/>
      <c r="C95" s="241"/>
      <c r="D95" s="220" t="s">
        <v>162</v>
      </c>
      <c r="E95" s="242" t="s">
        <v>28</v>
      </c>
      <c r="F95" s="243" t="s">
        <v>188</v>
      </c>
      <c r="G95" s="241"/>
      <c r="H95" s="244">
        <v>9</v>
      </c>
      <c r="I95" s="245"/>
      <c r="J95" s="241"/>
      <c r="K95" s="241"/>
      <c r="L95" s="246"/>
      <c r="M95" s="247"/>
      <c r="N95" s="248"/>
      <c r="O95" s="248"/>
      <c r="P95" s="248"/>
      <c r="Q95" s="248"/>
      <c r="R95" s="248"/>
      <c r="S95" s="248"/>
      <c r="T95" s="249"/>
      <c r="U95" s="15"/>
      <c r="V95" s="15"/>
      <c r="W95" s="15"/>
      <c r="X95" s="15"/>
      <c r="Y95" s="15"/>
      <c r="Z95" s="15"/>
      <c r="AA95" s="15"/>
      <c r="AB95" s="15"/>
      <c r="AC95" s="15"/>
      <c r="AD95" s="15"/>
      <c r="AE95" s="15"/>
      <c r="AT95" s="250" t="s">
        <v>162</v>
      </c>
      <c r="AU95" s="250" t="s">
        <v>84</v>
      </c>
      <c r="AV95" s="15" t="s">
        <v>155</v>
      </c>
      <c r="AW95" s="15" t="s">
        <v>35</v>
      </c>
      <c r="AX95" s="15" t="s">
        <v>82</v>
      </c>
      <c r="AY95" s="250" t="s">
        <v>148</v>
      </c>
    </row>
    <row r="96" spans="1:65" s="2" customFormat="1" ht="16.5" customHeight="1">
      <c r="A96" s="39"/>
      <c r="B96" s="40"/>
      <c r="C96" s="251" t="s">
        <v>84</v>
      </c>
      <c r="D96" s="251" t="s">
        <v>275</v>
      </c>
      <c r="E96" s="252" t="s">
        <v>1123</v>
      </c>
      <c r="F96" s="253" t="s">
        <v>1124</v>
      </c>
      <c r="G96" s="254" t="s">
        <v>1023</v>
      </c>
      <c r="H96" s="255">
        <v>3</v>
      </c>
      <c r="I96" s="256"/>
      <c r="J96" s="257">
        <f>ROUND(I96*H96,2)</f>
        <v>0</v>
      </c>
      <c r="K96" s="253" t="s">
        <v>28</v>
      </c>
      <c r="L96" s="258"/>
      <c r="M96" s="259" t="s">
        <v>28</v>
      </c>
      <c r="N96" s="260" t="s">
        <v>45</v>
      </c>
      <c r="O96" s="85"/>
      <c r="P96" s="214">
        <f>O96*H96</f>
        <v>0</v>
      </c>
      <c r="Q96" s="214">
        <v>0</v>
      </c>
      <c r="R96" s="214">
        <f>Q96*H96</f>
        <v>0</v>
      </c>
      <c r="S96" s="214">
        <v>0</v>
      </c>
      <c r="T96" s="215">
        <f>S96*H96</f>
        <v>0</v>
      </c>
      <c r="U96" s="39"/>
      <c r="V96" s="39"/>
      <c r="W96" s="39"/>
      <c r="X96" s="39"/>
      <c r="Y96" s="39"/>
      <c r="Z96" s="39"/>
      <c r="AA96" s="39"/>
      <c r="AB96" s="39"/>
      <c r="AC96" s="39"/>
      <c r="AD96" s="39"/>
      <c r="AE96" s="39"/>
      <c r="AR96" s="216" t="s">
        <v>200</v>
      </c>
      <c r="AT96" s="216" t="s">
        <v>275</v>
      </c>
      <c r="AU96" s="216" t="s">
        <v>84</v>
      </c>
      <c r="AY96" s="18" t="s">
        <v>148</v>
      </c>
      <c r="BE96" s="217">
        <f>IF(N96="základní",J96,0)</f>
        <v>0</v>
      </c>
      <c r="BF96" s="217">
        <f>IF(N96="snížená",J96,0)</f>
        <v>0</v>
      </c>
      <c r="BG96" s="217">
        <f>IF(N96="zákl. přenesená",J96,0)</f>
        <v>0</v>
      </c>
      <c r="BH96" s="217">
        <f>IF(N96="sníž. přenesená",J96,0)</f>
        <v>0</v>
      </c>
      <c r="BI96" s="217">
        <f>IF(N96="nulová",J96,0)</f>
        <v>0</v>
      </c>
      <c r="BJ96" s="18" t="s">
        <v>82</v>
      </c>
      <c r="BK96" s="217">
        <f>ROUND(I96*H96,2)</f>
        <v>0</v>
      </c>
      <c r="BL96" s="18" t="s">
        <v>155</v>
      </c>
      <c r="BM96" s="216" t="s">
        <v>1125</v>
      </c>
    </row>
    <row r="97" spans="1:65" s="2" customFormat="1" ht="16.5" customHeight="1">
      <c r="A97" s="39"/>
      <c r="B97" s="40"/>
      <c r="C97" s="251" t="s">
        <v>149</v>
      </c>
      <c r="D97" s="251" t="s">
        <v>275</v>
      </c>
      <c r="E97" s="252" t="s">
        <v>1126</v>
      </c>
      <c r="F97" s="253" t="s">
        <v>1127</v>
      </c>
      <c r="G97" s="254" t="s">
        <v>1023</v>
      </c>
      <c r="H97" s="255">
        <v>6</v>
      </c>
      <c r="I97" s="256"/>
      <c r="J97" s="257">
        <f>ROUND(I97*H97,2)</f>
        <v>0</v>
      </c>
      <c r="K97" s="253" t="s">
        <v>28</v>
      </c>
      <c r="L97" s="258"/>
      <c r="M97" s="259" t="s">
        <v>28</v>
      </c>
      <c r="N97" s="260" t="s">
        <v>45</v>
      </c>
      <c r="O97" s="85"/>
      <c r="P97" s="214">
        <f>O97*H97</f>
        <v>0</v>
      </c>
      <c r="Q97" s="214">
        <v>0</v>
      </c>
      <c r="R97" s="214">
        <f>Q97*H97</f>
        <v>0</v>
      </c>
      <c r="S97" s="214">
        <v>0</v>
      </c>
      <c r="T97" s="215">
        <f>S97*H97</f>
        <v>0</v>
      </c>
      <c r="U97" s="39"/>
      <c r="V97" s="39"/>
      <c r="W97" s="39"/>
      <c r="X97" s="39"/>
      <c r="Y97" s="39"/>
      <c r="Z97" s="39"/>
      <c r="AA97" s="39"/>
      <c r="AB97" s="39"/>
      <c r="AC97" s="39"/>
      <c r="AD97" s="39"/>
      <c r="AE97" s="39"/>
      <c r="AR97" s="216" t="s">
        <v>200</v>
      </c>
      <c r="AT97" s="216" t="s">
        <v>275</v>
      </c>
      <c r="AU97" s="216" t="s">
        <v>84</v>
      </c>
      <c r="AY97" s="18" t="s">
        <v>148</v>
      </c>
      <c r="BE97" s="217">
        <f>IF(N97="základní",J97,0)</f>
        <v>0</v>
      </c>
      <c r="BF97" s="217">
        <f>IF(N97="snížená",J97,0)</f>
        <v>0</v>
      </c>
      <c r="BG97" s="217">
        <f>IF(N97="zákl. přenesená",J97,0)</f>
        <v>0</v>
      </c>
      <c r="BH97" s="217">
        <f>IF(N97="sníž. přenesená",J97,0)</f>
        <v>0</v>
      </c>
      <c r="BI97" s="217">
        <f>IF(N97="nulová",J97,0)</f>
        <v>0</v>
      </c>
      <c r="BJ97" s="18" t="s">
        <v>82</v>
      </c>
      <c r="BK97" s="217">
        <f>ROUND(I97*H97,2)</f>
        <v>0</v>
      </c>
      <c r="BL97" s="18" t="s">
        <v>155</v>
      </c>
      <c r="BM97" s="216" t="s">
        <v>1128</v>
      </c>
    </row>
    <row r="98" spans="1:63" s="12" customFormat="1" ht="22.8" customHeight="1">
      <c r="A98" s="12"/>
      <c r="B98" s="189"/>
      <c r="C98" s="190"/>
      <c r="D98" s="191" t="s">
        <v>73</v>
      </c>
      <c r="E98" s="203" t="s">
        <v>1129</v>
      </c>
      <c r="F98" s="203" t="s">
        <v>1130</v>
      </c>
      <c r="G98" s="190"/>
      <c r="H98" s="190"/>
      <c r="I98" s="193"/>
      <c r="J98" s="204">
        <f>BK98</f>
        <v>0</v>
      </c>
      <c r="K98" s="190"/>
      <c r="L98" s="195"/>
      <c r="M98" s="196"/>
      <c r="N98" s="197"/>
      <c r="O98" s="197"/>
      <c r="P98" s="198">
        <f>SUM(P99:P102)</f>
        <v>0</v>
      </c>
      <c r="Q98" s="197"/>
      <c r="R98" s="198">
        <f>SUM(R99:R102)</f>
        <v>0</v>
      </c>
      <c r="S98" s="197"/>
      <c r="T98" s="199">
        <f>SUM(T99:T102)</f>
        <v>0</v>
      </c>
      <c r="U98" s="12"/>
      <c r="V98" s="12"/>
      <c r="W98" s="12"/>
      <c r="X98" s="12"/>
      <c r="Y98" s="12"/>
      <c r="Z98" s="12"/>
      <c r="AA98" s="12"/>
      <c r="AB98" s="12"/>
      <c r="AC98" s="12"/>
      <c r="AD98" s="12"/>
      <c r="AE98" s="12"/>
      <c r="AR98" s="200" t="s">
        <v>82</v>
      </c>
      <c r="AT98" s="201" t="s">
        <v>73</v>
      </c>
      <c r="AU98" s="201" t="s">
        <v>82</v>
      </c>
      <c r="AY98" s="200" t="s">
        <v>148</v>
      </c>
      <c r="BK98" s="202">
        <f>SUM(BK99:BK102)</f>
        <v>0</v>
      </c>
    </row>
    <row r="99" spans="1:65" s="2" customFormat="1" ht="12">
      <c r="A99" s="39"/>
      <c r="B99" s="40"/>
      <c r="C99" s="205" t="s">
        <v>155</v>
      </c>
      <c r="D99" s="205" t="s">
        <v>151</v>
      </c>
      <c r="E99" s="206" t="s">
        <v>396</v>
      </c>
      <c r="F99" s="207" t="s">
        <v>397</v>
      </c>
      <c r="G99" s="208" t="s">
        <v>393</v>
      </c>
      <c r="H99" s="209">
        <v>0.176</v>
      </c>
      <c r="I99" s="210"/>
      <c r="J99" s="211">
        <f>ROUND(I99*H99,2)</f>
        <v>0</v>
      </c>
      <c r="K99" s="207" t="s">
        <v>160</v>
      </c>
      <c r="L99" s="45"/>
      <c r="M99" s="212" t="s">
        <v>28</v>
      </c>
      <c r="N99" s="213" t="s">
        <v>45</v>
      </c>
      <c r="O99" s="85"/>
      <c r="P99" s="214">
        <f>O99*H99</f>
        <v>0</v>
      </c>
      <c r="Q99" s="214">
        <v>0</v>
      </c>
      <c r="R99" s="214">
        <f>Q99*H99</f>
        <v>0</v>
      </c>
      <c r="S99" s="214">
        <v>0</v>
      </c>
      <c r="T99" s="215">
        <f>S99*H99</f>
        <v>0</v>
      </c>
      <c r="U99" s="39"/>
      <c r="V99" s="39"/>
      <c r="W99" s="39"/>
      <c r="X99" s="39"/>
      <c r="Y99" s="39"/>
      <c r="Z99" s="39"/>
      <c r="AA99" s="39"/>
      <c r="AB99" s="39"/>
      <c r="AC99" s="39"/>
      <c r="AD99" s="39"/>
      <c r="AE99" s="39"/>
      <c r="AR99" s="216" t="s">
        <v>155</v>
      </c>
      <c r="AT99" s="216" t="s">
        <v>151</v>
      </c>
      <c r="AU99" s="216" t="s">
        <v>84</v>
      </c>
      <c r="AY99" s="18" t="s">
        <v>148</v>
      </c>
      <c r="BE99" s="217">
        <f>IF(N99="základní",J99,0)</f>
        <v>0</v>
      </c>
      <c r="BF99" s="217">
        <f>IF(N99="snížená",J99,0)</f>
        <v>0</v>
      </c>
      <c r="BG99" s="217">
        <f>IF(N99="zákl. přenesená",J99,0)</f>
        <v>0</v>
      </c>
      <c r="BH99" s="217">
        <f>IF(N99="sníž. přenesená",J99,0)</f>
        <v>0</v>
      </c>
      <c r="BI99" s="217">
        <f>IF(N99="nulová",J99,0)</f>
        <v>0</v>
      </c>
      <c r="BJ99" s="18" t="s">
        <v>82</v>
      </c>
      <c r="BK99" s="217">
        <f>ROUND(I99*H99,2)</f>
        <v>0</v>
      </c>
      <c r="BL99" s="18" t="s">
        <v>155</v>
      </c>
      <c r="BM99" s="216" t="s">
        <v>1131</v>
      </c>
    </row>
    <row r="100" spans="1:65" s="2" customFormat="1" ht="12">
      <c r="A100" s="39"/>
      <c r="B100" s="40"/>
      <c r="C100" s="205" t="s">
        <v>179</v>
      </c>
      <c r="D100" s="205" t="s">
        <v>151</v>
      </c>
      <c r="E100" s="206" t="s">
        <v>400</v>
      </c>
      <c r="F100" s="207" t="s">
        <v>401</v>
      </c>
      <c r="G100" s="208" t="s">
        <v>393</v>
      </c>
      <c r="H100" s="209">
        <v>0.704</v>
      </c>
      <c r="I100" s="210"/>
      <c r="J100" s="211">
        <f>ROUND(I100*H100,2)</f>
        <v>0</v>
      </c>
      <c r="K100" s="207" t="s">
        <v>160</v>
      </c>
      <c r="L100" s="45"/>
      <c r="M100" s="212" t="s">
        <v>28</v>
      </c>
      <c r="N100" s="213" t="s">
        <v>45</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155</v>
      </c>
      <c r="AT100" s="216" t="s">
        <v>151</v>
      </c>
      <c r="AU100" s="216" t="s">
        <v>84</v>
      </c>
      <c r="AY100" s="18" t="s">
        <v>148</v>
      </c>
      <c r="BE100" s="217">
        <f>IF(N100="základní",J100,0)</f>
        <v>0</v>
      </c>
      <c r="BF100" s="217">
        <f>IF(N100="snížená",J100,0)</f>
        <v>0</v>
      </c>
      <c r="BG100" s="217">
        <f>IF(N100="zákl. přenesená",J100,0)</f>
        <v>0</v>
      </c>
      <c r="BH100" s="217">
        <f>IF(N100="sníž. přenesená",J100,0)</f>
        <v>0</v>
      </c>
      <c r="BI100" s="217">
        <f>IF(N100="nulová",J100,0)</f>
        <v>0</v>
      </c>
      <c r="BJ100" s="18" t="s">
        <v>82</v>
      </c>
      <c r="BK100" s="217">
        <f>ROUND(I100*H100,2)</f>
        <v>0</v>
      </c>
      <c r="BL100" s="18" t="s">
        <v>155</v>
      </c>
      <c r="BM100" s="216" t="s">
        <v>1132</v>
      </c>
    </row>
    <row r="101" spans="1:51" s="14" customFormat="1" ht="12">
      <c r="A101" s="14"/>
      <c r="B101" s="229"/>
      <c r="C101" s="230"/>
      <c r="D101" s="220" t="s">
        <v>162</v>
      </c>
      <c r="E101" s="231" t="s">
        <v>28</v>
      </c>
      <c r="F101" s="232" t="s">
        <v>1133</v>
      </c>
      <c r="G101" s="230"/>
      <c r="H101" s="233">
        <v>0.704</v>
      </c>
      <c r="I101" s="234"/>
      <c r="J101" s="230"/>
      <c r="K101" s="230"/>
      <c r="L101" s="235"/>
      <c r="M101" s="236"/>
      <c r="N101" s="237"/>
      <c r="O101" s="237"/>
      <c r="P101" s="237"/>
      <c r="Q101" s="237"/>
      <c r="R101" s="237"/>
      <c r="S101" s="237"/>
      <c r="T101" s="238"/>
      <c r="U101" s="14"/>
      <c r="V101" s="14"/>
      <c r="W101" s="14"/>
      <c r="X101" s="14"/>
      <c r="Y101" s="14"/>
      <c r="Z101" s="14"/>
      <c r="AA101" s="14"/>
      <c r="AB101" s="14"/>
      <c r="AC101" s="14"/>
      <c r="AD101" s="14"/>
      <c r="AE101" s="14"/>
      <c r="AT101" s="239" t="s">
        <v>162</v>
      </c>
      <c r="AU101" s="239" t="s">
        <v>84</v>
      </c>
      <c r="AV101" s="14" t="s">
        <v>84</v>
      </c>
      <c r="AW101" s="14" t="s">
        <v>35</v>
      </c>
      <c r="AX101" s="14" t="s">
        <v>82</v>
      </c>
      <c r="AY101" s="239" t="s">
        <v>148</v>
      </c>
    </row>
    <row r="102" spans="1:65" s="2" customFormat="1" ht="44.25" customHeight="1">
      <c r="A102" s="39"/>
      <c r="B102" s="40"/>
      <c r="C102" s="205" t="s">
        <v>190</v>
      </c>
      <c r="D102" s="205" t="s">
        <v>151</v>
      </c>
      <c r="E102" s="206" t="s">
        <v>405</v>
      </c>
      <c r="F102" s="207" t="s">
        <v>406</v>
      </c>
      <c r="G102" s="208" t="s">
        <v>393</v>
      </c>
      <c r="H102" s="209">
        <v>0.176</v>
      </c>
      <c r="I102" s="210"/>
      <c r="J102" s="211">
        <f>ROUND(I102*H102,2)</f>
        <v>0</v>
      </c>
      <c r="K102" s="207" t="s">
        <v>160</v>
      </c>
      <c r="L102" s="45"/>
      <c r="M102" s="212" t="s">
        <v>28</v>
      </c>
      <c r="N102" s="213" t="s">
        <v>45</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155</v>
      </c>
      <c r="AT102" s="216" t="s">
        <v>151</v>
      </c>
      <c r="AU102" s="216" t="s">
        <v>84</v>
      </c>
      <c r="AY102" s="18" t="s">
        <v>148</v>
      </c>
      <c r="BE102" s="217">
        <f>IF(N102="základní",J102,0)</f>
        <v>0</v>
      </c>
      <c r="BF102" s="217">
        <f>IF(N102="snížená",J102,0)</f>
        <v>0</v>
      </c>
      <c r="BG102" s="217">
        <f>IF(N102="zákl. přenesená",J102,0)</f>
        <v>0</v>
      </c>
      <c r="BH102" s="217">
        <f>IF(N102="sníž. přenesená",J102,0)</f>
        <v>0</v>
      </c>
      <c r="BI102" s="217">
        <f>IF(N102="nulová",J102,0)</f>
        <v>0</v>
      </c>
      <c r="BJ102" s="18" t="s">
        <v>82</v>
      </c>
      <c r="BK102" s="217">
        <f>ROUND(I102*H102,2)</f>
        <v>0</v>
      </c>
      <c r="BL102" s="18" t="s">
        <v>155</v>
      </c>
      <c r="BM102" s="216" t="s">
        <v>1134</v>
      </c>
    </row>
    <row r="103" spans="1:63" s="12" customFormat="1" ht="22.8" customHeight="1">
      <c r="A103" s="12"/>
      <c r="B103" s="189"/>
      <c r="C103" s="190"/>
      <c r="D103" s="191" t="s">
        <v>73</v>
      </c>
      <c r="E103" s="203" t="s">
        <v>1135</v>
      </c>
      <c r="F103" s="203" t="s">
        <v>1136</v>
      </c>
      <c r="G103" s="190"/>
      <c r="H103" s="190"/>
      <c r="I103" s="193"/>
      <c r="J103" s="204">
        <f>BK103</f>
        <v>0</v>
      </c>
      <c r="K103" s="190"/>
      <c r="L103" s="195"/>
      <c r="M103" s="196"/>
      <c r="N103" s="197"/>
      <c r="O103" s="197"/>
      <c r="P103" s="198">
        <f>P104</f>
        <v>0</v>
      </c>
      <c r="Q103" s="197"/>
      <c r="R103" s="198">
        <f>R104</f>
        <v>0</v>
      </c>
      <c r="S103" s="197"/>
      <c r="T103" s="199">
        <f>T104</f>
        <v>0</v>
      </c>
      <c r="U103" s="12"/>
      <c r="V103" s="12"/>
      <c r="W103" s="12"/>
      <c r="X103" s="12"/>
      <c r="Y103" s="12"/>
      <c r="Z103" s="12"/>
      <c r="AA103" s="12"/>
      <c r="AB103" s="12"/>
      <c r="AC103" s="12"/>
      <c r="AD103" s="12"/>
      <c r="AE103" s="12"/>
      <c r="AR103" s="200" t="s">
        <v>82</v>
      </c>
      <c r="AT103" s="201" t="s">
        <v>73</v>
      </c>
      <c r="AU103" s="201" t="s">
        <v>82</v>
      </c>
      <c r="AY103" s="200" t="s">
        <v>148</v>
      </c>
      <c r="BK103" s="202">
        <f>BK104</f>
        <v>0</v>
      </c>
    </row>
    <row r="104" spans="1:65" s="2" customFormat="1" ht="16.5" customHeight="1">
      <c r="A104" s="39"/>
      <c r="B104" s="40"/>
      <c r="C104" s="205" t="s">
        <v>194</v>
      </c>
      <c r="D104" s="205" t="s">
        <v>151</v>
      </c>
      <c r="E104" s="206" t="s">
        <v>409</v>
      </c>
      <c r="F104" s="207" t="s">
        <v>410</v>
      </c>
      <c r="G104" s="208" t="s">
        <v>393</v>
      </c>
      <c r="H104" s="209">
        <v>0.15</v>
      </c>
      <c r="I104" s="210"/>
      <c r="J104" s="211">
        <f>ROUND(I104*H104,2)</f>
        <v>0</v>
      </c>
      <c r="K104" s="207" t="s">
        <v>160</v>
      </c>
      <c r="L104" s="45"/>
      <c r="M104" s="212" t="s">
        <v>28</v>
      </c>
      <c r="N104" s="213" t="s">
        <v>45</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155</v>
      </c>
      <c r="AT104" s="216" t="s">
        <v>151</v>
      </c>
      <c r="AU104" s="216" t="s">
        <v>84</v>
      </c>
      <c r="AY104" s="18" t="s">
        <v>148</v>
      </c>
      <c r="BE104" s="217">
        <f>IF(N104="základní",J104,0)</f>
        <v>0</v>
      </c>
      <c r="BF104" s="217">
        <f>IF(N104="snížená",J104,0)</f>
        <v>0</v>
      </c>
      <c r="BG104" s="217">
        <f>IF(N104="zákl. přenesená",J104,0)</f>
        <v>0</v>
      </c>
      <c r="BH104" s="217">
        <f>IF(N104="sníž. přenesená",J104,0)</f>
        <v>0</v>
      </c>
      <c r="BI104" s="217">
        <f>IF(N104="nulová",J104,0)</f>
        <v>0</v>
      </c>
      <c r="BJ104" s="18" t="s">
        <v>82</v>
      </c>
      <c r="BK104" s="217">
        <f>ROUND(I104*H104,2)</f>
        <v>0</v>
      </c>
      <c r="BL104" s="18" t="s">
        <v>155</v>
      </c>
      <c r="BM104" s="216" t="s">
        <v>1137</v>
      </c>
    </row>
    <row r="105" spans="1:63" s="12" customFormat="1" ht="25.9" customHeight="1">
      <c r="A105" s="12"/>
      <c r="B105" s="189"/>
      <c r="C105" s="190"/>
      <c r="D105" s="191" t="s">
        <v>73</v>
      </c>
      <c r="E105" s="192" t="s">
        <v>412</v>
      </c>
      <c r="F105" s="192" t="s">
        <v>413</v>
      </c>
      <c r="G105" s="190"/>
      <c r="H105" s="190"/>
      <c r="I105" s="193"/>
      <c r="J105" s="194">
        <f>BK105</f>
        <v>0</v>
      </c>
      <c r="K105" s="190"/>
      <c r="L105" s="195"/>
      <c r="M105" s="196"/>
      <c r="N105" s="197"/>
      <c r="O105" s="197"/>
      <c r="P105" s="198">
        <f>P106+P119+P150+P200+P235</f>
        <v>0</v>
      </c>
      <c r="Q105" s="197"/>
      <c r="R105" s="198">
        <f>R106+R119+R150+R200+R235</f>
        <v>0.6065950000000001</v>
      </c>
      <c r="S105" s="197"/>
      <c r="T105" s="199">
        <f>T106+T119+T150+T200+T235</f>
        <v>0.17649</v>
      </c>
      <c r="U105" s="12"/>
      <c r="V105" s="12"/>
      <c r="W105" s="12"/>
      <c r="X105" s="12"/>
      <c r="Y105" s="12"/>
      <c r="Z105" s="12"/>
      <c r="AA105" s="12"/>
      <c r="AB105" s="12"/>
      <c r="AC105" s="12"/>
      <c r="AD105" s="12"/>
      <c r="AE105" s="12"/>
      <c r="AR105" s="200" t="s">
        <v>84</v>
      </c>
      <c r="AT105" s="201" t="s">
        <v>73</v>
      </c>
      <c r="AU105" s="201" t="s">
        <v>74</v>
      </c>
      <c r="AY105" s="200" t="s">
        <v>148</v>
      </c>
      <c r="BK105" s="202">
        <f>BK106+BK119+BK150+BK200+BK235</f>
        <v>0</v>
      </c>
    </row>
    <row r="106" spans="1:63" s="12" customFormat="1" ht="22.8" customHeight="1">
      <c r="A106" s="12"/>
      <c r="B106" s="189"/>
      <c r="C106" s="190"/>
      <c r="D106" s="191" t="s">
        <v>73</v>
      </c>
      <c r="E106" s="203" t="s">
        <v>429</v>
      </c>
      <c r="F106" s="203" t="s">
        <v>1138</v>
      </c>
      <c r="G106" s="190"/>
      <c r="H106" s="190"/>
      <c r="I106" s="193"/>
      <c r="J106" s="204">
        <f>BK106</f>
        <v>0</v>
      </c>
      <c r="K106" s="190"/>
      <c r="L106" s="195"/>
      <c r="M106" s="196"/>
      <c r="N106" s="197"/>
      <c r="O106" s="197"/>
      <c r="P106" s="198">
        <f>SUM(P107:P118)</f>
        <v>0</v>
      </c>
      <c r="Q106" s="197"/>
      <c r="R106" s="198">
        <f>SUM(R107:R118)</f>
        <v>0.010615</v>
      </c>
      <c r="S106" s="197"/>
      <c r="T106" s="199">
        <f>SUM(T107:T118)</f>
        <v>0</v>
      </c>
      <c r="U106" s="12"/>
      <c r="V106" s="12"/>
      <c r="W106" s="12"/>
      <c r="X106" s="12"/>
      <c r="Y106" s="12"/>
      <c r="Z106" s="12"/>
      <c r="AA106" s="12"/>
      <c r="AB106" s="12"/>
      <c r="AC106" s="12"/>
      <c r="AD106" s="12"/>
      <c r="AE106" s="12"/>
      <c r="AR106" s="200" t="s">
        <v>84</v>
      </c>
      <c r="AT106" s="201" t="s">
        <v>73</v>
      </c>
      <c r="AU106" s="201" t="s">
        <v>82</v>
      </c>
      <c r="AY106" s="200" t="s">
        <v>148</v>
      </c>
      <c r="BK106" s="202">
        <f>SUM(BK107:BK118)</f>
        <v>0</v>
      </c>
    </row>
    <row r="107" spans="1:65" s="2" customFormat="1" ht="33" customHeight="1">
      <c r="A107" s="39"/>
      <c r="B107" s="40"/>
      <c r="C107" s="205" t="s">
        <v>200</v>
      </c>
      <c r="D107" s="205" t="s">
        <v>151</v>
      </c>
      <c r="E107" s="206" t="s">
        <v>1139</v>
      </c>
      <c r="F107" s="207" t="s">
        <v>1140</v>
      </c>
      <c r="G107" s="208" t="s">
        <v>197</v>
      </c>
      <c r="H107" s="209">
        <v>88</v>
      </c>
      <c r="I107" s="210"/>
      <c r="J107" s="211">
        <f>ROUND(I107*H107,2)</f>
        <v>0</v>
      </c>
      <c r="K107" s="207" t="s">
        <v>160</v>
      </c>
      <c r="L107" s="45"/>
      <c r="M107" s="212" t="s">
        <v>28</v>
      </c>
      <c r="N107" s="213" t="s">
        <v>45</v>
      </c>
      <c r="O107" s="85"/>
      <c r="P107" s="214">
        <f>O107*H107</f>
        <v>0</v>
      </c>
      <c r="Q107" s="214">
        <v>6E-05</v>
      </c>
      <c r="R107" s="214">
        <f>Q107*H107</f>
        <v>0.00528</v>
      </c>
      <c r="S107" s="214">
        <v>0</v>
      </c>
      <c r="T107" s="215">
        <f>S107*H107</f>
        <v>0</v>
      </c>
      <c r="U107" s="39"/>
      <c r="V107" s="39"/>
      <c r="W107" s="39"/>
      <c r="X107" s="39"/>
      <c r="Y107" s="39"/>
      <c r="Z107" s="39"/>
      <c r="AA107" s="39"/>
      <c r="AB107" s="39"/>
      <c r="AC107" s="39"/>
      <c r="AD107" s="39"/>
      <c r="AE107" s="39"/>
      <c r="AR107" s="216" t="s">
        <v>257</v>
      </c>
      <c r="AT107" s="216" t="s">
        <v>151</v>
      </c>
      <c r="AU107" s="216" t="s">
        <v>84</v>
      </c>
      <c r="AY107" s="18" t="s">
        <v>148</v>
      </c>
      <c r="BE107" s="217">
        <f>IF(N107="základní",J107,0)</f>
        <v>0</v>
      </c>
      <c r="BF107" s="217">
        <f>IF(N107="snížená",J107,0)</f>
        <v>0</v>
      </c>
      <c r="BG107" s="217">
        <f>IF(N107="zákl. přenesená",J107,0)</f>
        <v>0</v>
      </c>
      <c r="BH107" s="217">
        <f>IF(N107="sníž. přenesená",J107,0)</f>
        <v>0</v>
      </c>
      <c r="BI107" s="217">
        <f>IF(N107="nulová",J107,0)</f>
        <v>0</v>
      </c>
      <c r="BJ107" s="18" t="s">
        <v>82</v>
      </c>
      <c r="BK107" s="217">
        <f>ROUND(I107*H107,2)</f>
        <v>0</v>
      </c>
      <c r="BL107" s="18" t="s">
        <v>257</v>
      </c>
      <c r="BM107" s="216" t="s">
        <v>1141</v>
      </c>
    </row>
    <row r="108" spans="1:51" s="14" customFormat="1" ht="12">
      <c r="A108" s="14"/>
      <c r="B108" s="229"/>
      <c r="C108" s="230"/>
      <c r="D108" s="220" t="s">
        <v>162</v>
      </c>
      <c r="E108" s="231" t="s">
        <v>28</v>
      </c>
      <c r="F108" s="232" t="s">
        <v>1142</v>
      </c>
      <c r="G108" s="230"/>
      <c r="H108" s="233">
        <v>51.5</v>
      </c>
      <c r="I108" s="234"/>
      <c r="J108" s="230"/>
      <c r="K108" s="230"/>
      <c r="L108" s="235"/>
      <c r="M108" s="236"/>
      <c r="N108" s="237"/>
      <c r="O108" s="237"/>
      <c r="P108" s="237"/>
      <c r="Q108" s="237"/>
      <c r="R108" s="237"/>
      <c r="S108" s="237"/>
      <c r="T108" s="238"/>
      <c r="U108" s="14"/>
      <c r="V108" s="14"/>
      <c r="W108" s="14"/>
      <c r="X108" s="14"/>
      <c r="Y108" s="14"/>
      <c r="Z108" s="14"/>
      <c r="AA108" s="14"/>
      <c r="AB108" s="14"/>
      <c r="AC108" s="14"/>
      <c r="AD108" s="14"/>
      <c r="AE108" s="14"/>
      <c r="AT108" s="239" t="s">
        <v>162</v>
      </c>
      <c r="AU108" s="239" t="s">
        <v>84</v>
      </c>
      <c r="AV108" s="14" t="s">
        <v>84</v>
      </c>
      <c r="AW108" s="14" t="s">
        <v>35</v>
      </c>
      <c r="AX108" s="14" t="s">
        <v>74</v>
      </c>
      <c r="AY108" s="239" t="s">
        <v>148</v>
      </c>
    </row>
    <row r="109" spans="1:51" s="14" customFormat="1" ht="12">
      <c r="A109" s="14"/>
      <c r="B109" s="229"/>
      <c r="C109" s="230"/>
      <c r="D109" s="220" t="s">
        <v>162</v>
      </c>
      <c r="E109" s="231" t="s">
        <v>28</v>
      </c>
      <c r="F109" s="232" t="s">
        <v>1143</v>
      </c>
      <c r="G109" s="230"/>
      <c r="H109" s="233">
        <v>15</v>
      </c>
      <c r="I109" s="234"/>
      <c r="J109" s="230"/>
      <c r="K109" s="230"/>
      <c r="L109" s="235"/>
      <c r="M109" s="236"/>
      <c r="N109" s="237"/>
      <c r="O109" s="237"/>
      <c r="P109" s="237"/>
      <c r="Q109" s="237"/>
      <c r="R109" s="237"/>
      <c r="S109" s="237"/>
      <c r="T109" s="238"/>
      <c r="U109" s="14"/>
      <c r="V109" s="14"/>
      <c r="W109" s="14"/>
      <c r="X109" s="14"/>
      <c r="Y109" s="14"/>
      <c r="Z109" s="14"/>
      <c r="AA109" s="14"/>
      <c r="AB109" s="14"/>
      <c r="AC109" s="14"/>
      <c r="AD109" s="14"/>
      <c r="AE109" s="14"/>
      <c r="AT109" s="239" t="s">
        <v>162</v>
      </c>
      <c r="AU109" s="239" t="s">
        <v>84</v>
      </c>
      <c r="AV109" s="14" t="s">
        <v>84</v>
      </c>
      <c r="AW109" s="14" t="s">
        <v>35</v>
      </c>
      <c r="AX109" s="14" t="s">
        <v>74</v>
      </c>
      <c r="AY109" s="239" t="s">
        <v>148</v>
      </c>
    </row>
    <row r="110" spans="1:51" s="14" customFormat="1" ht="12">
      <c r="A110" s="14"/>
      <c r="B110" s="229"/>
      <c r="C110" s="230"/>
      <c r="D110" s="220" t="s">
        <v>162</v>
      </c>
      <c r="E110" s="231" t="s">
        <v>28</v>
      </c>
      <c r="F110" s="232" t="s">
        <v>1144</v>
      </c>
      <c r="G110" s="230"/>
      <c r="H110" s="233">
        <v>21.5</v>
      </c>
      <c r="I110" s="234"/>
      <c r="J110" s="230"/>
      <c r="K110" s="230"/>
      <c r="L110" s="235"/>
      <c r="M110" s="236"/>
      <c r="N110" s="237"/>
      <c r="O110" s="237"/>
      <c r="P110" s="237"/>
      <c r="Q110" s="237"/>
      <c r="R110" s="237"/>
      <c r="S110" s="237"/>
      <c r="T110" s="238"/>
      <c r="U110" s="14"/>
      <c r="V110" s="14"/>
      <c r="W110" s="14"/>
      <c r="X110" s="14"/>
      <c r="Y110" s="14"/>
      <c r="Z110" s="14"/>
      <c r="AA110" s="14"/>
      <c r="AB110" s="14"/>
      <c r="AC110" s="14"/>
      <c r="AD110" s="14"/>
      <c r="AE110" s="14"/>
      <c r="AT110" s="239" t="s">
        <v>162</v>
      </c>
      <c r="AU110" s="239" t="s">
        <v>84</v>
      </c>
      <c r="AV110" s="14" t="s">
        <v>84</v>
      </c>
      <c r="AW110" s="14" t="s">
        <v>35</v>
      </c>
      <c r="AX110" s="14" t="s">
        <v>74</v>
      </c>
      <c r="AY110" s="239" t="s">
        <v>148</v>
      </c>
    </row>
    <row r="111" spans="1:51" s="15" customFormat="1" ht="12">
      <c r="A111" s="15"/>
      <c r="B111" s="240"/>
      <c r="C111" s="241"/>
      <c r="D111" s="220" t="s">
        <v>162</v>
      </c>
      <c r="E111" s="242" t="s">
        <v>28</v>
      </c>
      <c r="F111" s="243" t="s">
        <v>188</v>
      </c>
      <c r="G111" s="241"/>
      <c r="H111" s="244">
        <v>88</v>
      </c>
      <c r="I111" s="245"/>
      <c r="J111" s="241"/>
      <c r="K111" s="241"/>
      <c r="L111" s="246"/>
      <c r="M111" s="247"/>
      <c r="N111" s="248"/>
      <c r="O111" s="248"/>
      <c r="P111" s="248"/>
      <c r="Q111" s="248"/>
      <c r="R111" s="248"/>
      <c r="S111" s="248"/>
      <c r="T111" s="249"/>
      <c r="U111" s="15"/>
      <c r="V111" s="15"/>
      <c r="W111" s="15"/>
      <c r="X111" s="15"/>
      <c r="Y111" s="15"/>
      <c r="Z111" s="15"/>
      <c r="AA111" s="15"/>
      <c r="AB111" s="15"/>
      <c r="AC111" s="15"/>
      <c r="AD111" s="15"/>
      <c r="AE111" s="15"/>
      <c r="AT111" s="250" t="s">
        <v>162</v>
      </c>
      <c r="AU111" s="250" t="s">
        <v>84</v>
      </c>
      <c r="AV111" s="15" t="s">
        <v>155</v>
      </c>
      <c r="AW111" s="15" t="s">
        <v>35</v>
      </c>
      <c r="AX111" s="15" t="s">
        <v>82</v>
      </c>
      <c r="AY111" s="250" t="s">
        <v>148</v>
      </c>
    </row>
    <row r="112" spans="1:65" s="2" customFormat="1" ht="12">
      <c r="A112" s="39"/>
      <c r="B112" s="40"/>
      <c r="C112" s="251" t="s">
        <v>208</v>
      </c>
      <c r="D112" s="251" t="s">
        <v>275</v>
      </c>
      <c r="E112" s="252" t="s">
        <v>1145</v>
      </c>
      <c r="F112" s="253" t="s">
        <v>1146</v>
      </c>
      <c r="G112" s="254" t="s">
        <v>197</v>
      </c>
      <c r="H112" s="255">
        <v>14</v>
      </c>
      <c r="I112" s="256"/>
      <c r="J112" s="257">
        <f>ROUND(I112*H112,2)</f>
        <v>0</v>
      </c>
      <c r="K112" s="253" t="s">
        <v>1105</v>
      </c>
      <c r="L112" s="258"/>
      <c r="M112" s="259" t="s">
        <v>28</v>
      </c>
      <c r="N112" s="260" t="s">
        <v>45</v>
      </c>
      <c r="O112" s="85"/>
      <c r="P112" s="214">
        <f>O112*H112</f>
        <v>0</v>
      </c>
      <c r="Q112" s="214">
        <v>2E-05</v>
      </c>
      <c r="R112" s="214">
        <f>Q112*H112</f>
        <v>0.00028000000000000003</v>
      </c>
      <c r="S112" s="214">
        <v>0</v>
      </c>
      <c r="T112" s="215">
        <f>S112*H112</f>
        <v>0</v>
      </c>
      <c r="U112" s="39"/>
      <c r="V112" s="39"/>
      <c r="W112" s="39"/>
      <c r="X112" s="39"/>
      <c r="Y112" s="39"/>
      <c r="Z112" s="39"/>
      <c r="AA112" s="39"/>
      <c r="AB112" s="39"/>
      <c r="AC112" s="39"/>
      <c r="AD112" s="39"/>
      <c r="AE112" s="39"/>
      <c r="AR112" s="216" t="s">
        <v>360</v>
      </c>
      <c r="AT112" s="216" t="s">
        <v>275</v>
      </c>
      <c r="AU112" s="216" t="s">
        <v>84</v>
      </c>
      <c r="AY112" s="18" t="s">
        <v>148</v>
      </c>
      <c r="BE112" s="217">
        <f>IF(N112="základní",J112,0)</f>
        <v>0</v>
      </c>
      <c r="BF112" s="217">
        <f>IF(N112="snížená",J112,0)</f>
        <v>0</v>
      </c>
      <c r="BG112" s="217">
        <f>IF(N112="zákl. přenesená",J112,0)</f>
        <v>0</v>
      </c>
      <c r="BH112" s="217">
        <f>IF(N112="sníž. přenesená",J112,0)</f>
        <v>0</v>
      </c>
      <c r="BI112" s="217">
        <f>IF(N112="nulová",J112,0)</f>
        <v>0</v>
      </c>
      <c r="BJ112" s="18" t="s">
        <v>82</v>
      </c>
      <c r="BK112" s="217">
        <f>ROUND(I112*H112,2)</f>
        <v>0</v>
      </c>
      <c r="BL112" s="18" t="s">
        <v>257</v>
      </c>
      <c r="BM112" s="216" t="s">
        <v>1147</v>
      </c>
    </row>
    <row r="113" spans="1:65" s="2" customFormat="1" ht="12">
      <c r="A113" s="39"/>
      <c r="B113" s="40"/>
      <c r="C113" s="251" t="s">
        <v>215</v>
      </c>
      <c r="D113" s="251" t="s">
        <v>275</v>
      </c>
      <c r="E113" s="252" t="s">
        <v>1148</v>
      </c>
      <c r="F113" s="253" t="s">
        <v>1149</v>
      </c>
      <c r="G113" s="254" t="s">
        <v>197</v>
      </c>
      <c r="H113" s="255">
        <v>37.5</v>
      </c>
      <c r="I113" s="256"/>
      <c r="J113" s="257">
        <f>ROUND(I113*H113,2)</f>
        <v>0</v>
      </c>
      <c r="K113" s="253" t="s">
        <v>1105</v>
      </c>
      <c r="L113" s="258"/>
      <c r="M113" s="259" t="s">
        <v>28</v>
      </c>
      <c r="N113" s="260" t="s">
        <v>45</v>
      </c>
      <c r="O113" s="85"/>
      <c r="P113" s="214">
        <f>O113*H113</f>
        <v>0</v>
      </c>
      <c r="Q113" s="214">
        <v>8E-05</v>
      </c>
      <c r="R113" s="214">
        <f>Q113*H113</f>
        <v>0.003</v>
      </c>
      <c r="S113" s="214">
        <v>0</v>
      </c>
      <c r="T113" s="215">
        <f>S113*H113</f>
        <v>0</v>
      </c>
      <c r="U113" s="39"/>
      <c r="V113" s="39"/>
      <c r="W113" s="39"/>
      <c r="X113" s="39"/>
      <c r="Y113" s="39"/>
      <c r="Z113" s="39"/>
      <c r="AA113" s="39"/>
      <c r="AB113" s="39"/>
      <c r="AC113" s="39"/>
      <c r="AD113" s="39"/>
      <c r="AE113" s="39"/>
      <c r="AR113" s="216" t="s">
        <v>360</v>
      </c>
      <c r="AT113" s="216" t="s">
        <v>275</v>
      </c>
      <c r="AU113" s="216" t="s">
        <v>84</v>
      </c>
      <c r="AY113" s="18" t="s">
        <v>148</v>
      </c>
      <c r="BE113" s="217">
        <f>IF(N113="základní",J113,0)</f>
        <v>0</v>
      </c>
      <c r="BF113" s="217">
        <f>IF(N113="snížená",J113,0)</f>
        <v>0</v>
      </c>
      <c r="BG113" s="217">
        <f>IF(N113="zákl. přenesená",J113,0)</f>
        <v>0</v>
      </c>
      <c r="BH113" s="217">
        <f>IF(N113="sníž. přenesená",J113,0)</f>
        <v>0</v>
      </c>
      <c r="BI113" s="217">
        <f>IF(N113="nulová",J113,0)</f>
        <v>0</v>
      </c>
      <c r="BJ113" s="18" t="s">
        <v>82</v>
      </c>
      <c r="BK113" s="217">
        <f>ROUND(I113*H113,2)</f>
        <v>0</v>
      </c>
      <c r="BL113" s="18" t="s">
        <v>257</v>
      </c>
      <c r="BM113" s="216" t="s">
        <v>1150</v>
      </c>
    </row>
    <row r="114" spans="1:65" s="2" customFormat="1" ht="12">
      <c r="A114" s="39"/>
      <c r="B114" s="40"/>
      <c r="C114" s="251" t="s">
        <v>219</v>
      </c>
      <c r="D114" s="251" t="s">
        <v>275</v>
      </c>
      <c r="E114" s="252" t="s">
        <v>1151</v>
      </c>
      <c r="F114" s="253" t="s">
        <v>1152</v>
      </c>
      <c r="G114" s="254" t="s">
        <v>197</v>
      </c>
      <c r="H114" s="255">
        <v>7.5</v>
      </c>
      <c r="I114" s="256"/>
      <c r="J114" s="257">
        <f>ROUND(I114*H114,2)</f>
        <v>0</v>
      </c>
      <c r="K114" s="253" t="s">
        <v>1105</v>
      </c>
      <c r="L114" s="258"/>
      <c r="M114" s="259" t="s">
        <v>28</v>
      </c>
      <c r="N114" s="260" t="s">
        <v>45</v>
      </c>
      <c r="O114" s="85"/>
      <c r="P114" s="214">
        <f>O114*H114</f>
        <v>0</v>
      </c>
      <c r="Q114" s="214">
        <v>2E-05</v>
      </c>
      <c r="R114" s="214">
        <f>Q114*H114</f>
        <v>0.00015000000000000001</v>
      </c>
      <c r="S114" s="214">
        <v>0</v>
      </c>
      <c r="T114" s="215">
        <f>S114*H114</f>
        <v>0</v>
      </c>
      <c r="U114" s="39"/>
      <c r="V114" s="39"/>
      <c r="W114" s="39"/>
      <c r="X114" s="39"/>
      <c r="Y114" s="39"/>
      <c r="Z114" s="39"/>
      <c r="AA114" s="39"/>
      <c r="AB114" s="39"/>
      <c r="AC114" s="39"/>
      <c r="AD114" s="39"/>
      <c r="AE114" s="39"/>
      <c r="AR114" s="216" t="s">
        <v>360</v>
      </c>
      <c r="AT114" s="216" t="s">
        <v>275</v>
      </c>
      <c r="AU114" s="216" t="s">
        <v>84</v>
      </c>
      <c r="AY114" s="18" t="s">
        <v>148</v>
      </c>
      <c r="BE114" s="217">
        <f>IF(N114="základní",J114,0)</f>
        <v>0</v>
      </c>
      <c r="BF114" s="217">
        <f>IF(N114="snížená",J114,0)</f>
        <v>0</v>
      </c>
      <c r="BG114" s="217">
        <f>IF(N114="zákl. přenesená",J114,0)</f>
        <v>0</v>
      </c>
      <c r="BH114" s="217">
        <f>IF(N114="sníž. přenesená",J114,0)</f>
        <v>0</v>
      </c>
      <c r="BI114" s="217">
        <f>IF(N114="nulová",J114,0)</f>
        <v>0</v>
      </c>
      <c r="BJ114" s="18" t="s">
        <v>82</v>
      </c>
      <c r="BK114" s="217">
        <f>ROUND(I114*H114,2)</f>
        <v>0</v>
      </c>
      <c r="BL114" s="18" t="s">
        <v>257</v>
      </c>
      <c r="BM114" s="216" t="s">
        <v>1153</v>
      </c>
    </row>
    <row r="115" spans="1:65" s="2" customFormat="1" ht="12">
      <c r="A115" s="39"/>
      <c r="B115" s="40"/>
      <c r="C115" s="251" t="s">
        <v>206</v>
      </c>
      <c r="D115" s="251" t="s">
        <v>275</v>
      </c>
      <c r="E115" s="252" t="s">
        <v>1154</v>
      </c>
      <c r="F115" s="253" t="s">
        <v>1155</v>
      </c>
      <c r="G115" s="254" t="s">
        <v>197</v>
      </c>
      <c r="H115" s="255">
        <v>7.5</v>
      </c>
      <c r="I115" s="256"/>
      <c r="J115" s="257">
        <f>ROUND(I115*H115,2)</f>
        <v>0</v>
      </c>
      <c r="K115" s="253" t="s">
        <v>1105</v>
      </c>
      <c r="L115" s="258"/>
      <c r="M115" s="259" t="s">
        <v>28</v>
      </c>
      <c r="N115" s="260" t="s">
        <v>45</v>
      </c>
      <c r="O115" s="85"/>
      <c r="P115" s="214">
        <f>O115*H115</f>
        <v>0</v>
      </c>
      <c r="Q115" s="214">
        <v>9E-05</v>
      </c>
      <c r="R115" s="214">
        <f>Q115*H115</f>
        <v>0.000675</v>
      </c>
      <c r="S115" s="214">
        <v>0</v>
      </c>
      <c r="T115" s="215">
        <f>S115*H115</f>
        <v>0</v>
      </c>
      <c r="U115" s="39"/>
      <c r="V115" s="39"/>
      <c r="W115" s="39"/>
      <c r="X115" s="39"/>
      <c r="Y115" s="39"/>
      <c r="Z115" s="39"/>
      <c r="AA115" s="39"/>
      <c r="AB115" s="39"/>
      <c r="AC115" s="39"/>
      <c r="AD115" s="39"/>
      <c r="AE115" s="39"/>
      <c r="AR115" s="216" t="s">
        <v>360</v>
      </c>
      <c r="AT115" s="216" t="s">
        <v>275</v>
      </c>
      <c r="AU115" s="216" t="s">
        <v>84</v>
      </c>
      <c r="AY115" s="18" t="s">
        <v>148</v>
      </c>
      <c r="BE115" s="217">
        <f>IF(N115="základní",J115,0)</f>
        <v>0</v>
      </c>
      <c r="BF115" s="217">
        <f>IF(N115="snížená",J115,0)</f>
        <v>0</v>
      </c>
      <c r="BG115" s="217">
        <f>IF(N115="zákl. přenesená",J115,0)</f>
        <v>0</v>
      </c>
      <c r="BH115" s="217">
        <f>IF(N115="sníž. přenesená",J115,0)</f>
        <v>0</v>
      </c>
      <c r="BI115" s="217">
        <f>IF(N115="nulová",J115,0)</f>
        <v>0</v>
      </c>
      <c r="BJ115" s="18" t="s">
        <v>82</v>
      </c>
      <c r="BK115" s="217">
        <f>ROUND(I115*H115,2)</f>
        <v>0</v>
      </c>
      <c r="BL115" s="18" t="s">
        <v>257</v>
      </c>
      <c r="BM115" s="216" t="s">
        <v>1156</v>
      </c>
    </row>
    <row r="116" spans="1:65" s="2" customFormat="1" ht="12">
      <c r="A116" s="39"/>
      <c r="B116" s="40"/>
      <c r="C116" s="251" t="s">
        <v>238</v>
      </c>
      <c r="D116" s="251" t="s">
        <v>275</v>
      </c>
      <c r="E116" s="252" t="s">
        <v>1157</v>
      </c>
      <c r="F116" s="253" t="s">
        <v>1158</v>
      </c>
      <c r="G116" s="254" t="s">
        <v>197</v>
      </c>
      <c r="H116" s="255">
        <v>11.5</v>
      </c>
      <c r="I116" s="256"/>
      <c r="J116" s="257">
        <f>ROUND(I116*H116,2)</f>
        <v>0</v>
      </c>
      <c r="K116" s="253" t="s">
        <v>1105</v>
      </c>
      <c r="L116" s="258"/>
      <c r="M116" s="259" t="s">
        <v>28</v>
      </c>
      <c r="N116" s="260" t="s">
        <v>45</v>
      </c>
      <c r="O116" s="85"/>
      <c r="P116" s="214">
        <f>O116*H116</f>
        <v>0</v>
      </c>
      <c r="Q116" s="214">
        <v>2E-05</v>
      </c>
      <c r="R116" s="214">
        <f>Q116*H116</f>
        <v>0.00023</v>
      </c>
      <c r="S116" s="214">
        <v>0</v>
      </c>
      <c r="T116" s="215">
        <f>S116*H116</f>
        <v>0</v>
      </c>
      <c r="U116" s="39"/>
      <c r="V116" s="39"/>
      <c r="W116" s="39"/>
      <c r="X116" s="39"/>
      <c r="Y116" s="39"/>
      <c r="Z116" s="39"/>
      <c r="AA116" s="39"/>
      <c r="AB116" s="39"/>
      <c r="AC116" s="39"/>
      <c r="AD116" s="39"/>
      <c r="AE116" s="39"/>
      <c r="AR116" s="216" t="s">
        <v>360</v>
      </c>
      <c r="AT116" s="216" t="s">
        <v>275</v>
      </c>
      <c r="AU116" s="216" t="s">
        <v>84</v>
      </c>
      <c r="AY116" s="18" t="s">
        <v>148</v>
      </c>
      <c r="BE116" s="217">
        <f>IF(N116="základní",J116,0)</f>
        <v>0</v>
      </c>
      <c r="BF116" s="217">
        <f>IF(N116="snížená",J116,0)</f>
        <v>0</v>
      </c>
      <c r="BG116" s="217">
        <f>IF(N116="zákl. přenesená",J116,0)</f>
        <v>0</v>
      </c>
      <c r="BH116" s="217">
        <f>IF(N116="sníž. přenesená",J116,0)</f>
        <v>0</v>
      </c>
      <c r="BI116" s="217">
        <f>IF(N116="nulová",J116,0)</f>
        <v>0</v>
      </c>
      <c r="BJ116" s="18" t="s">
        <v>82</v>
      </c>
      <c r="BK116" s="217">
        <f>ROUND(I116*H116,2)</f>
        <v>0</v>
      </c>
      <c r="BL116" s="18" t="s">
        <v>257</v>
      </c>
      <c r="BM116" s="216" t="s">
        <v>1159</v>
      </c>
    </row>
    <row r="117" spans="1:65" s="2" customFormat="1" ht="12">
      <c r="A117" s="39"/>
      <c r="B117" s="40"/>
      <c r="C117" s="251" t="s">
        <v>247</v>
      </c>
      <c r="D117" s="251" t="s">
        <v>275</v>
      </c>
      <c r="E117" s="252" t="s">
        <v>1160</v>
      </c>
      <c r="F117" s="253" t="s">
        <v>1161</v>
      </c>
      <c r="G117" s="254" t="s">
        <v>197</v>
      </c>
      <c r="H117" s="255">
        <v>10</v>
      </c>
      <c r="I117" s="256"/>
      <c r="J117" s="257">
        <f>ROUND(I117*H117,2)</f>
        <v>0</v>
      </c>
      <c r="K117" s="253" t="s">
        <v>1105</v>
      </c>
      <c r="L117" s="258"/>
      <c r="M117" s="259" t="s">
        <v>28</v>
      </c>
      <c r="N117" s="260" t="s">
        <v>45</v>
      </c>
      <c r="O117" s="85"/>
      <c r="P117" s="214">
        <f>O117*H117</f>
        <v>0</v>
      </c>
      <c r="Q117" s="214">
        <v>0.0001</v>
      </c>
      <c r="R117" s="214">
        <f>Q117*H117</f>
        <v>0.001</v>
      </c>
      <c r="S117" s="214">
        <v>0</v>
      </c>
      <c r="T117" s="215">
        <f>S117*H117</f>
        <v>0</v>
      </c>
      <c r="U117" s="39"/>
      <c r="V117" s="39"/>
      <c r="W117" s="39"/>
      <c r="X117" s="39"/>
      <c r="Y117" s="39"/>
      <c r="Z117" s="39"/>
      <c r="AA117" s="39"/>
      <c r="AB117" s="39"/>
      <c r="AC117" s="39"/>
      <c r="AD117" s="39"/>
      <c r="AE117" s="39"/>
      <c r="AR117" s="216" t="s">
        <v>360</v>
      </c>
      <c r="AT117" s="216" t="s">
        <v>275</v>
      </c>
      <c r="AU117" s="216" t="s">
        <v>84</v>
      </c>
      <c r="AY117" s="18" t="s">
        <v>148</v>
      </c>
      <c r="BE117" s="217">
        <f>IF(N117="základní",J117,0)</f>
        <v>0</v>
      </c>
      <c r="BF117" s="217">
        <f>IF(N117="snížená",J117,0)</f>
        <v>0</v>
      </c>
      <c r="BG117" s="217">
        <f>IF(N117="zákl. přenesená",J117,0)</f>
        <v>0</v>
      </c>
      <c r="BH117" s="217">
        <f>IF(N117="sníž. přenesená",J117,0)</f>
        <v>0</v>
      </c>
      <c r="BI117" s="217">
        <f>IF(N117="nulová",J117,0)</f>
        <v>0</v>
      </c>
      <c r="BJ117" s="18" t="s">
        <v>82</v>
      </c>
      <c r="BK117" s="217">
        <f>ROUND(I117*H117,2)</f>
        <v>0</v>
      </c>
      <c r="BL117" s="18" t="s">
        <v>257</v>
      </c>
      <c r="BM117" s="216" t="s">
        <v>1162</v>
      </c>
    </row>
    <row r="118" spans="1:65" s="2" customFormat="1" ht="12">
      <c r="A118" s="39"/>
      <c r="B118" s="40"/>
      <c r="C118" s="205" t="s">
        <v>8</v>
      </c>
      <c r="D118" s="205" t="s">
        <v>151</v>
      </c>
      <c r="E118" s="206" t="s">
        <v>442</v>
      </c>
      <c r="F118" s="207" t="s">
        <v>1163</v>
      </c>
      <c r="G118" s="208" t="s">
        <v>393</v>
      </c>
      <c r="H118" s="209">
        <v>0.01</v>
      </c>
      <c r="I118" s="210"/>
      <c r="J118" s="211">
        <f>ROUND(I118*H118,2)</f>
        <v>0</v>
      </c>
      <c r="K118" s="207" t="s">
        <v>160</v>
      </c>
      <c r="L118" s="45"/>
      <c r="M118" s="212" t="s">
        <v>28</v>
      </c>
      <c r="N118" s="213" t="s">
        <v>45</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257</v>
      </c>
      <c r="AT118" s="216" t="s">
        <v>151</v>
      </c>
      <c r="AU118" s="216" t="s">
        <v>84</v>
      </c>
      <c r="AY118" s="18" t="s">
        <v>148</v>
      </c>
      <c r="BE118" s="217">
        <f>IF(N118="základní",J118,0)</f>
        <v>0</v>
      </c>
      <c r="BF118" s="217">
        <f>IF(N118="snížená",J118,0)</f>
        <v>0</v>
      </c>
      <c r="BG118" s="217">
        <f>IF(N118="zákl. přenesená",J118,0)</f>
        <v>0</v>
      </c>
      <c r="BH118" s="217">
        <f>IF(N118="sníž. přenesená",J118,0)</f>
        <v>0</v>
      </c>
      <c r="BI118" s="217">
        <f>IF(N118="nulová",J118,0)</f>
        <v>0</v>
      </c>
      <c r="BJ118" s="18" t="s">
        <v>82</v>
      </c>
      <c r="BK118" s="217">
        <f>ROUND(I118*H118,2)</f>
        <v>0</v>
      </c>
      <c r="BL118" s="18" t="s">
        <v>257</v>
      </c>
      <c r="BM118" s="216" t="s">
        <v>1164</v>
      </c>
    </row>
    <row r="119" spans="1:63" s="12" customFormat="1" ht="22.8" customHeight="1">
      <c r="A119" s="12"/>
      <c r="B119" s="189"/>
      <c r="C119" s="190"/>
      <c r="D119" s="191" t="s">
        <v>73</v>
      </c>
      <c r="E119" s="203" t="s">
        <v>1165</v>
      </c>
      <c r="F119" s="203" t="s">
        <v>1166</v>
      </c>
      <c r="G119" s="190"/>
      <c r="H119" s="190"/>
      <c r="I119" s="193"/>
      <c r="J119" s="204">
        <f>BK119</f>
        <v>0</v>
      </c>
      <c r="K119" s="190"/>
      <c r="L119" s="195"/>
      <c r="M119" s="196"/>
      <c r="N119" s="197"/>
      <c r="O119" s="197"/>
      <c r="P119" s="198">
        <f>SUM(P120:P149)</f>
        <v>0</v>
      </c>
      <c r="Q119" s="197"/>
      <c r="R119" s="198">
        <f>SUM(R120:R149)</f>
        <v>0.18121</v>
      </c>
      <c r="S119" s="197"/>
      <c r="T119" s="199">
        <f>SUM(T120:T149)</f>
        <v>0.06713999999999999</v>
      </c>
      <c r="U119" s="12"/>
      <c r="V119" s="12"/>
      <c r="W119" s="12"/>
      <c r="X119" s="12"/>
      <c r="Y119" s="12"/>
      <c r="Z119" s="12"/>
      <c r="AA119" s="12"/>
      <c r="AB119" s="12"/>
      <c r="AC119" s="12"/>
      <c r="AD119" s="12"/>
      <c r="AE119" s="12"/>
      <c r="AR119" s="200" t="s">
        <v>84</v>
      </c>
      <c r="AT119" s="201" t="s">
        <v>73</v>
      </c>
      <c r="AU119" s="201" t="s">
        <v>82</v>
      </c>
      <c r="AY119" s="200" t="s">
        <v>148</v>
      </c>
      <c r="BK119" s="202">
        <f>SUM(BK120:BK149)</f>
        <v>0</v>
      </c>
    </row>
    <row r="120" spans="1:65" s="2" customFormat="1" ht="16.5" customHeight="1">
      <c r="A120" s="39"/>
      <c r="B120" s="40"/>
      <c r="C120" s="205" t="s">
        <v>257</v>
      </c>
      <c r="D120" s="205" t="s">
        <v>151</v>
      </c>
      <c r="E120" s="206" t="s">
        <v>1167</v>
      </c>
      <c r="F120" s="207" t="s">
        <v>1168</v>
      </c>
      <c r="G120" s="208" t="s">
        <v>197</v>
      </c>
      <c r="H120" s="209">
        <v>4.5</v>
      </c>
      <c r="I120" s="210"/>
      <c r="J120" s="211">
        <f>ROUND(I120*H120,2)</f>
        <v>0</v>
      </c>
      <c r="K120" s="207" t="s">
        <v>160</v>
      </c>
      <c r="L120" s="45"/>
      <c r="M120" s="212" t="s">
        <v>28</v>
      </c>
      <c r="N120" s="213" t="s">
        <v>45</v>
      </c>
      <c r="O120" s="85"/>
      <c r="P120" s="214">
        <f>O120*H120</f>
        <v>0</v>
      </c>
      <c r="Q120" s="214">
        <v>0</v>
      </c>
      <c r="R120" s="214">
        <f>Q120*H120</f>
        <v>0</v>
      </c>
      <c r="S120" s="214">
        <v>0.01492</v>
      </c>
      <c r="T120" s="215">
        <f>S120*H120</f>
        <v>0.06713999999999999</v>
      </c>
      <c r="U120" s="39"/>
      <c r="V120" s="39"/>
      <c r="W120" s="39"/>
      <c r="X120" s="39"/>
      <c r="Y120" s="39"/>
      <c r="Z120" s="39"/>
      <c r="AA120" s="39"/>
      <c r="AB120" s="39"/>
      <c r="AC120" s="39"/>
      <c r="AD120" s="39"/>
      <c r="AE120" s="39"/>
      <c r="AR120" s="216" t="s">
        <v>257</v>
      </c>
      <c r="AT120" s="216" t="s">
        <v>151</v>
      </c>
      <c r="AU120" s="216" t="s">
        <v>84</v>
      </c>
      <c r="AY120" s="18" t="s">
        <v>148</v>
      </c>
      <c r="BE120" s="217">
        <f>IF(N120="základní",J120,0)</f>
        <v>0</v>
      </c>
      <c r="BF120" s="217">
        <f>IF(N120="snížená",J120,0)</f>
        <v>0</v>
      </c>
      <c r="BG120" s="217">
        <f>IF(N120="zákl. přenesená",J120,0)</f>
        <v>0</v>
      </c>
      <c r="BH120" s="217">
        <f>IF(N120="sníž. přenesená",J120,0)</f>
        <v>0</v>
      </c>
      <c r="BI120" s="217">
        <f>IF(N120="nulová",J120,0)</f>
        <v>0</v>
      </c>
      <c r="BJ120" s="18" t="s">
        <v>82</v>
      </c>
      <c r="BK120" s="217">
        <f>ROUND(I120*H120,2)</f>
        <v>0</v>
      </c>
      <c r="BL120" s="18" t="s">
        <v>257</v>
      </c>
      <c r="BM120" s="216" t="s">
        <v>1169</v>
      </c>
    </row>
    <row r="121" spans="1:65" s="2" customFormat="1" ht="44.25" customHeight="1">
      <c r="A121" s="39"/>
      <c r="B121" s="40"/>
      <c r="C121" s="205" t="s">
        <v>268</v>
      </c>
      <c r="D121" s="205" t="s">
        <v>151</v>
      </c>
      <c r="E121" s="206" t="s">
        <v>1170</v>
      </c>
      <c r="F121" s="207" t="s">
        <v>1171</v>
      </c>
      <c r="G121" s="208" t="s">
        <v>393</v>
      </c>
      <c r="H121" s="209">
        <v>0.06</v>
      </c>
      <c r="I121" s="210"/>
      <c r="J121" s="211">
        <f>ROUND(I121*H121,2)</f>
        <v>0</v>
      </c>
      <c r="K121" s="207" t="s">
        <v>160</v>
      </c>
      <c r="L121" s="45"/>
      <c r="M121" s="212" t="s">
        <v>28</v>
      </c>
      <c r="N121" s="213" t="s">
        <v>45</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257</v>
      </c>
      <c r="AT121" s="216" t="s">
        <v>151</v>
      </c>
      <c r="AU121" s="216" t="s">
        <v>84</v>
      </c>
      <c r="AY121" s="18" t="s">
        <v>148</v>
      </c>
      <c r="BE121" s="217">
        <f>IF(N121="základní",J121,0)</f>
        <v>0</v>
      </c>
      <c r="BF121" s="217">
        <f>IF(N121="snížená",J121,0)</f>
        <v>0</v>
      </c>
      <c r="BG121" s="217">
        <f>IF(N121="zákl. přenesená",J121,0)</f>
        <v>0</v>
      </c>
      <c r="BH121" s="217">
        <f>IF(N121="sníž. přenesená",J121,0)</f>
        <v>0</v>
      </c>
      <c r="BI121" s="217">
        <f>IF(N121="nulová",J121,0)</f>
        <v>0</v>
      </c>
      <c r="BJ121" s="18" t="s">
        <v>82</v>
      </c>
      <c r="BK121" s="217">
        <f>ROUND(I121*H121,2)</f>
        <v>0</v>
      </c>
      <c r="BL121" s="18" t="s">
        <v>257</v>
      </c>
      <c r="BM121" s="216" t="s">
        <v>1172</v>
      </c>
    </row>
    <row r="122" spans="1:65" s="2" customFormat="1" ht="16.5" customHeight="1">
      <c r="A122" s="39"/>
      <c r="B122" s="40"/>
      <c r="C122" s="205" t="s">
        <v>274</v>
      </c>
      <c r="D122" s="205" t="s">
        <v>151</v>
      </c>
      <c r="E122" s="206" t="s">
        <v>1173</v>
      </c>
      <c r="F122" s="207" t="s">
        <v>1174</v>
      </c>
      <c r="G122" s="208" t="s">
        <v>203</v>
      </c>
      <c r="H122" s="209">
        <v>8</v>
      </c>
      <c r="I122" s="210"/>
      <c r="J122" s="211">
        <f>ROUND(I122*H122,2)</f>
        <v>0</v>
      </c>
      <c r="K122" s="207" t="s">
        <v>160</v>
      </c>
      <c r="L122" s="45"/>
      <c r="M122" s="212" t="s">
        <v>28</v>
      </c>
      <c r="N122" s="213" t="s">
        <v>45</v>
      </c>
      <c r="O122" s="85"/>
      <c r="P122" s="214">
        <f>O122*H122</f>
        <v>0</v>
      </c>
      <c r="Q122" s="214">
        <v>0.01632</v>
      </c>
      <c r="R122" s="214">
        <f>Q122*H122</f>
        <v>0.13056</v>
      </c>
      <c r="S122" s="214">
        <v>0</v>
      </c>
      <c r="T122" s="215">
        <f>S122*H122</f>
        <v>0</v>
      </c>
      <c r="U122" s="39"/>
      <c r="V122" s="39"/>
      <c r="W122" s="39"/>
      <c r="X122" s="39"/>
      <c r="Y122" s="39"/>
      <c r="Z122" s="39"/>
      <c r="AA122" s="39"/>
      <c r="AB122" s="39"/>
      <c r="AC122" s="39"/>
      <c r="AD122" s="39"/>
      <c r="AE122" s="39"/>
      <c r="AR122" s="216" t="s">
        <v>257</v>
      </c>
      <c r="AT122" s="216" t="s">
        <v>151</v>
      </c>
      <c r="AU122" s="216" t="s">
        <v>84</v>
      </c>
      <c r="AY122" s="18" t="s">
        <v>148</v>
      </c>
      <c r="BE122" s="217">
        <f>IF(N122="základní",J122,0)</f>
        <v>0</v>
      </c>
      <c r="BF122" s="217">
        <f>IF(N122="snížená",J122,0)</f>
        <v>0</v>
      </c>
      <c r="BG122" s="217">
        <f>IF(N122="zákl. přenesená",J122,0)</f>
        <v>0</v>
      </c>
      <c r="BH122" s="217">
        <f>IF(N122="sníž. přenesená",J122,0)</f>
        <v>0</v>
      </c>
      <c r="BI122" s="217">
        <f>IF(N122="nulová",J122,0)</f>
        <v>0</v>
      </c>
      <c r="BJ122" s="18" t="s">
        <v>82</v>
      </c>
      <c r="BK122" s="217">
        <f>ROUND(I122*H122,2)</f>
        <v>0</v>
      </c>
      <c r="BL122" s="18" t="s">
        <v>257</v>
      </c>
      <c r="BM122" s="216" t="s">
        <v>1175</v>
      </c>
    </row>
    <row r="123" spans="1:65" s="2" customFormat="1" ht="16.5" customHeight="1">
      <c r="A123" s="39"/>
      <c r="B123" s="40"/>
      <c r="C123" s="205" t="s">
        <v>279</v>
      </c>
      <c r="D123" s="205" t="s">
        <v>151</v>
      </c>
      <c r="E123" s="206" t="s">
        <v>1176</v>
      </c>
      <c r="F123" s="207" t="s">
        <v>1177</v>
      </c>
      <c r="G123" s="208" t="s">
        <v>203</v>
      </c>
      <c r="H123" s="209">
        <v>2</v>
      </c>
      <c r="I123" s="210"/>
      <c r="J123" s="211">
        <f>ROUND(I123*H123,2)</f>
        <v>0</v>
      </c>
      <c r="K123" s="207" t="s">
        <v>160</v>
      </c>
      <c r="L123" s="45"/>
      <c r="M123" s="212" t="s">
        <v>28</v>
      </c>
      <c r="N123" s="213" t="s">
        <v>45</v>
      </c>
      <c r="O123" s="85"/>
      <c r="P123" s="214">
        <f>O123*H123</f>
        <v>0</v>
      </c>
      <c r="Q123" s="214">
        <v>0.00202</v>
      </c>
      <c r="R123" s="214">
        <f>Q123*H123</f>
        <v>0.00404</v>
      </c>
      <c r="S123" s="214">
        <v>0</v>
      </c>
      <c r="T123" s="215">
        <f>S123*H123</f>
        <v>0</v>
      </c>
      <c r="U123" s="39"/>
      <c r="V123" s="39"/>
      <c r="W123" s="39"/>
      <c r="X123" s="39"/>
      <c r="Y123" s="39"/>
      <c r="Z123" s="39"/>
      <c r="AA123" s="39"/>
      <c r="AB123" s="39"/>
      <c r="AC123" s="39"/>
      <c r="AD123" s="39"/>
      <c r="AE123" s="39"/>
      <c r="AR123" s="216" t="s">
        <v>257</v>
      </c>
      <c r="AT123" s="216" t="s">
        <v>151</v>
      </c>
      <c r="AU123" s="216" t="s">
        <v>84</v>
      </c>
      <c r="AY123" s="18" t="s">
        <v>148</v>
      </c>
      <c r="BE123" s="217">
        <f>IF(N123="základní",J123,0)</f>
        <v>0</v>
      </c>
      <c r="BF123" s="217">
        <f>IF(N123="snížená",J123,0)</f>
        <v>0</v>
      </c>
      <c r="BG123" s="217">
        <f>IF(N123="zákl. přenesená",J123,0)</f>
        <v>0</v>
      </c>
      <c r="BH123" s="217">
        <f>IF(N123="sníž. přenesená",J123,0)</f>
        <v>0</v>
      </c>
      <c r="BI123" s="217">
        <f>IF(N123="nulová",J123,0)</f>
        <v>0</v>
      </c>
      <c r="BJ123" s="18" t="s">
        <v>82</v>
      </c>
      <c r="BK123" s="217">
        <f>ROUND(I123*H123,2)</f>
        <v>0</v>
      </c>
      <c r="BL123" s="18" t="s">
        <v>257</v>
      </c>
      <c r="BM123" s="216" t="s">
        <v>1178</v>
      </c>
    </row>
    <row r="124" spans="1:65" s="2" customFormat="1" ht="16.5" customHeight="1">
      <c r="A124" s="39"/>
      <c r="B124" s="40"/>
      <c r="C124" s="251" t="s">
        <v>285</v>
      </c>
      <c r="D124" s="251" t="s">
        <v>275</v>
      </c>
      <c r="E124" s="252" t="s">
        <v>1179</v>
      </c>
      <c r="F124" s="253" t="s">
        <v>1180</v>
      </c>
      <c r="G124" s="254" t="s">
        <v>203</v>
      </c>
      <c r="H124" s="255">
        <v>10</v>
      </c>
      <c r="I124" s="256"/>
      <c r="J124" s="257">
        <f>ROUND(I124*H124,2)</f>
        <v>0</v>
      </c>
      <c r="K124" s="253" t="s">
        <v>160</v>
      </c>
      <c r="L124" s="258"/>
      <c r="M124" s="259" t="s">
        <v>28</v>
      </c>
      <c r="N124" s="260" t="s">
        <v>45</v>
      </c>
      <c r="O124" s="85"/>
      <c r="P124" s="214">
        <f>O124*H124</f>
        <v>0</v>
      </c>
      <c r="Q124" s="214">
        <v>0.0003</v>
      </c>
      <c r="R124" s="214">
        <f>Q124*H124</f>
        <v>0.0029999999999999996</v>
      </c>
      <c r="S124" s="214">
        <v>0</v>
      </c>
      <c r="T124" s="215">
        <f>S124*H124</f>
        <v>0</v>
      </c>
      <c r="U124" s="39"/>
      <c r="V124" s="39"/>
      <c r="W124" s="39"/>
      <c r="X124" s="39"/>
      <c r="Y124" s="39"/>
      <c r="Z124" s="39"/>
      <c r="AA124" s="39"/>
      <c r="AB124" s="39"/>
      <c r="AC124" s="39"/>
      <c r="AD124" s="39"/>
      <c r="AE124" s="39"/>
      <c r="AR124" s="216" t="s">
        <v>360</v>
      </c>
      <c r="AT124" s="216" t="s">
        <v>275</v>
      </c>
      <c r="AU124" s="216" t="s">
        <v>84</v>
      </c>
      <c r="AY124" s="18" t="s">
        <v>148</v>
      </c>
      <c r="BE124" s="217">
        <f>IF(N124="základní",J124,0)</f>
        <v>0</v>
      </c>
      <c r="BF124" s="217">
        <f>IF(N124="snížená",J124,0)</f>
        <v>0</v>
      </c>
      <c r="BG124" s="217">
        <f>IF(N124="zákl. přenesená",J124,0)</f>
        <v>0</v>
      </c>
      <c r="BH124" s="217">
        <f>IF(N124="sníž. přenesená",J124,0)</f>
        <v>0</v>
      </c>
      <c r="BI124" s="217">
        <f>IF(N124="nulová",J124,0)</f>
        <v>0</v>
      </c>
      <c r="BJ124" s="18" t="s">
        <v>82</v>
      </c>
      <c r="BK124" s="217">
        <f>ROUND(I124*H124,2)</f>
        <v>0</v>
      </c>
      <c r="BL124" s="18" t="s">
        <v>257</v>
      </c>
      <c r="BM124" s="216" t="s">
        <v>1181</v>
      </c>
    </row>
    <row r="125" spans="1:65" s="2" customFormat="1" ht="16.5" customHeight="1">
      <c r="A125" s="39"/>
      <c r="B125" s="40"/>
      <c r="C125" s="205" t="s">
        <v>7</v>
      </c>
      <c r="D125" s="205" t="s">
        <v>151</v>
      </c>
      <c r="E125" s="206" t="s">
        <v>1182</v>
      </c>
      <c r="F125" s="207" t="s">
        <v>1183</v>
      </c>
      <c r="G125" s="208" t="s">
        <v>203</v>
      </c>
      <c r="H125" s="209">
        <v>6</v>
      </c>
      <c r="I125" s="210"/>
      <c r="J125" s="211">
        <f>ROUND(I125*H125,2)</f>
        <v>0</v>
      </c>
      <c r="K125" s="207" t="s">
        <v>160</v>
      </c>
      <c r="L125" s="45"/>
      <c r="M125" s="212" t="s">
        <v>28</v>
      </c>
      <c r="N125" s="213" t="s">
        <v>45</v>
      </c>
      <c r="O125" s="85"/>
      <c r="P125" s="214">
        <f>O125*H125</f>
        <v>0</v>
      </c>
      <c r="Q125" s="214">
        <v>0.00052</v>
      </c>
      <c r="R125" s="214">
        <f>Q125*H125</f>
        <v>0.0031199999999999995</v>
      </c>
      <c r="S125" s="214">
        <v>0</v>
      </c>
      <c r="T125" s="215">
        <f>S125*H125</f>
        <v>0</v>
      </c>
      <c r="U125" s="39"/>
      <c r="V125" s="39"/>
      <c r="W125" s="39"/>
      <c r="X125" s="39"/>
      <c r="Y125" s="39"/>
      <c r="Z125" s="39"/>
      <c r="AA125" s="39"/>
      <c r="AB125" s="39"/>
      <c r="AC125" s="39"/>
      <c r="AD125" s="39"/>
      <c r="AE125" s="39"/>
      <c r="AR125" s="216" t="s">
        <v>257</v>
      </c>
      <c r="AT125" s="216" t="s">
        <v>151</v>
      </c>
      <c r="AU125" s="216" t="s">
        <v>84</v>
      </c>
      <c r="AY125" s="18" t="s">
        <v>148</v>
      </c>
      <c r="BE125" s="217">
        <f>IF(N125="základní",J125,0)</f>
        <v>0</v>
      </c>
      <c r="BF125" s="217">
        <f>IF(N125="snížená",J125,0)</f>
        <v>0</v>
      </c>
      <c r="BG125" s="217">
        <f>IF(N125="zákl. přenesená",J125,0)</f>
        <v>0</v>
      </c>
      <c r="BH125" s="217">
        <f>IF(N125="sníž. přenesená",J125,0)</f>
        <v>0</v>
      </c>
      <c r="BI125" s="217">
        <f>IF(N125="nulová",J125,0)</f>
        <v>0</v>
      </c>
      <c r="BJ125" s="18" t="s">
        <v>82</v>
      </c>
      <c r="BK125" s="217">
        <f>ROUND(I125*H125,2)</f>
        <v>0</v>
      </c>
      <c r="BL125" s="18" t="s">
        <v>257</v>
      </c>
      <c r="BM125" s="216" t="s">
        <v>1184</v>
      </c>
    </row>
    <row r="126" spans="1:65" s="2" customFormat="1" ht="16.5" customHeight="1">
      <c r="A126" s="39"/>
      <c r="B126" s="40"/>
      <c r="C126" s="205" t="s">
        <v>297</v>
      </c>
      <c r="D126" s="205" t="s">
        <v>151</v>
      </c>
      <c r="E126" s="206" t="s">
        <v>1185</v>
      </c>
      <c r="F126" s="207" t="s">
        <v>1186</v>
      </c>
      <c r="G126" s="208" t="s">
        <v>197</v>
      </c>
      <c r="H126" s="209">
        <v>10.5</v>
      </c>
      <c r="I126" s="210"/>
      <c r="J126" s="211">
        <f>ROUND(I126*H126,2)</f>
        <v>0</v>
      </c>
      <c r="K126" s="207" t="s">
        <v>160</v>
      </c>
      <c r="L126" s="45"/>
      <c r="M126" s="212" t="s">
        <v>28</v>
      </c>
      <c r="N126" s="213" t="s">
        <v>45</v>
      </c>
      <c r="O126" s="85"/>
      <c r="P126" s="214">
        <f>O126*H126</f>
        <v>0</v>
      </c>
      <c r="Q126" s="214">
        <v>0.00059</v>
      </c>
      <c r="R126" s="214">
        <f>Q126*H126</f>
        <v>0.006195</v>
      </c>
      <c r="S126" s="214">
        <v>0</v>
      </c>
      <c r="T126" s="215">
        <f>S126*H126</f>
        <v>0</v>
      </c>
      <c r="U126" s="39"/>
      <c r="V126" s="39"/>
      <c r="W126" s="39"/>
      <c r="X126" s="39"/>
      <c r="Y126" s="39"/>
      <c r="Z126" s="39"/>
      <c r="AA126" s="39"/>
      <c r="AB126" s="39"/>
      <c r="AC126" s="39"/>
      <c r="AD126" s="39"/>
      <c r="AE126" s="39"/>
      <c r="AR126" s="216" t="s">
        <v>257</v>
      </c>
      <c r="AT126" s="216" t="s">
        <v>151</v>
      </c>
      <c r="AU126" s="216" t="s">
        <v>84</v>
      </c>
      <c r="AY126" s="18" t="s">
        <v>148</v>
      </c>
      <c r="BE126" s="217">
        <f>IF(N126="základní",J126,0)</f>
        <v>0</v>
      </c>
      <c r="BF126" s="217">
        <f>IF(N126="snížená",J126,0)</f>
        <v>0</v>
      </c>
      <c r="BG126" s="217">
        <f>IF(N126="zákl. přenesená",J126,0)</f>
        <v>0</v>
      </c>
      <c r="BH126" s="217">
        <f>IF(N126="sníž. přenesená",J126,0)</f>
        <v>0</v>
      </c>
      <c r="BI126" s="217">
        <f>IF(N126="nulová",J126,0)</f>
        <v>0</v>
      </c>
      <c r="BJ126" s="18" t="s">
        <v>82</v>
      </c>
      <c r="BK126" s="217">
        <f>ROUND(I126*H126,2)</f>
        <v>0</v>
      </c>
      <c r="BL126" s="18" t="s">
        <v>257</v>
      </c>
      <c r="BM126" s="216" t="s">
        <v>1187</v>
      </c>
    </row>
    <row r="127" spans="1:51" s="14" customFormat="1" ht="12">
      <c r="A127" s="14"/>
      <c r="B127" s="229"/>
      <c r="C127" s="230"/>
      <c r="D127" s="220" t="s">
        <v>162</v>
      </c>
      <c r="E127" s="231" t="s">
        <v>28</v>
      </c>
      <c r="F127" s="232" t="s">
        <v>1188</v>
      </c>
      <c r="G127" s="230"/>
      <c r="H127" s="233">
        <v>10.5</v>
      </c>
      <c r="I127" s="234"/>
      <c r="J127" s="230"/>
      <c r="K127" s="230"/>
      <c r="L127" s="235"/>
      <c r="M127" s="236"/>
      <c r="N127" s="237"/>
      <c r="O127" s="237"/>
      <c r="P127" s="237"/>
      <c r="Q127" s="237"/>
      <c r="R127" s="237"/>
      <c r="S127" s="237"/>
      <c r="T127" s="238"/>
      <c r="U127" s="14"/>
      <c r="V127" s="14"/>
      <c r="W127" s="14"/>
      <c r="X127" s="14"/>
      <c r="Y127" s="14"/>
      <c r="Z127" s="14"/>
      <c r="AA127" s="14"/>
      <c r="AB127" s="14"/>
      <c r="AC127" s="14"/>
      <c r="AD127" s="14"/>
      <c r="AE127" s="14"/>
      <c r="AT127" s="239" t="s">
        <v>162</v>
      </c>
      <c r="AU127" s="239" t="s">
        <v>84</v>
      </c>
      <c r="AV127" s="14" t="s">
        <v>84</v>
      </c>
      <c r="AW127" s="14" t="s">
        <v>35</v>
      </c>
      <c r="AX127" s="14" t="s">
        <v>74</v>
      </c>
      <c r="AY127" s="239" t="s">
        <v>148</v>
      </c>
    </row>
    <row r="128" spans="1:51" s="15" customFormat="1" ht="12">
      <c r="A128" s="15"/>
      <c r="B128" s="240"/>
      <c r="C128" s="241"/>
      <c r="D128" s="220" t="s">
        <v>162</v>
      </c>
      <c r="E128" s="242" t="s">
        <v>28</v>
      </c>
      <c r="F128" s="243" t="s">
        <v>188</v>
      </c>
      <c r="G128" s="241"/>
      <c r="H128" s="244">
        <v>10.5</v>
      </c>
      <c r="I128" s="245"/>
      <c r="J128" s="241"/>
      <c r="K128" s="241"/>
      <c r="L128" s="246"/>
      <c r="M128" s="247"/>
      <c r="N128" s="248"/>
      <c r="O128" s="248"/>
      <c r="P128" s="248"/>
      <c r="Q128" s="248"/>
      <c r="R128" s="248"/>
      <c r="S128" s="248"/>
      <c r="T128" s="249"/>
      <c r="U128" s="15"/>
      <c r="V128" s="15"/>
      <c r="W128" s="15"/>
      <c r="X128" s="15"/>
      <c r="Y128" s="15"/>
      <c r="Z128" s="15"/>
      <c r="AA128" s="15"/>
      <c r="AB128" s="15"/>
      <c r="AC128" s="15"/>
      <c r="AD128" s="15"/>
      <c r="AE128" s="15"/>
      <c r="AT128" s="250" t="s">
        <v>162</v>
      </c>
      <c r="AU128" s="250" t="s">
        <v>84</v>
      </c>
      <c r="AV128" s="15" t="s">
        <v>155</v>
      </c>
      <c r="AW128" s="15" t="s">
        <v>35</v>
      </c>
      <c r="AX128" s="15" t="s">
        <v>82</v>
      </c>
      <c r="AY128" s="250" t="s">
        <v>148</v>
      </c>
    </row>
    <row r="129" spans="1:65" s="2" customFormat="1" ht="16.5" customHeight="1">
      <c r="A129" s="39"/>
      <c r="B129" s="40"/>
      <c r="C129" s="205" t="s">
        <v>305</v>
      </c>
      <c r="D129" s="205" t="s">
        <v>151</v>
      </c>
      <c r="E129" s="206" t="s">
        <v>1189</v>
      </c>
      <c r="F129" s="207" t="s">
        <v>1190</v>
      </c>
      <c r="G129" s="208" t="s">
        <v>197</v>
      </c>
      <c r="H129" s="209">
        <v>10</v>
      </c>
      <c r="I129" s="210"/>
      <c r="J129" s="211">
        <f>ROUND(I129*H129,2)</f>
        <v>0</v>
      </c>
      <c r="K129" s="207" t="s">
        <v>160</v>
      </c>
      <c r="L129" s="45"/>
      <c r="M129" s="212" t="s">
        <v>28</v>
      </c>
      <c r="N129" s="213" t="s">
        <v>45</v>
      </c>
      <c r="O129" s="85"/>
      <c r="P129" s="214">
        <f>O129*H129</f>
        <v>0</v>
      </c>
      <c r="Q129" s="214">
        <v>0.00201</v>
      </c>
      <c r="R129" s="214">
        <f>Q129*H129</f>
        <v>0.0201</v>
      </c>
      <c r="S129" s="214">
        <v>0</v>
      </c>
      <c r="T129" s="215">
        <f>S129*H129</f>
        <v>0</v>
      </c>
      <c r="U129" s="39"/>
      <c r="V129" s="39"/>
      <c r="W129" s="39"/>
      <c r="X129" s="39"/>
      <c r="Y129" s="39"/>
      <c r="Z129" s="39"/>
      <c r="AA129" s="39"/>
      <c r="AB129" s="39"/>
      <c r="AC129" s="39"/>
      <c r="AD129" s="39"/>
      <c r="AE129" s="39"/>
      <c r="AR129" s="216" t="s">
        <v>257</v>
      </c>
      <c r="AT129" s="216" t="s">
        <v>151</v>
      </c>
      <c r="AU129" s="216" t="s">
        <v>84</v>
      </c>
      <c r="AY129" s="18" t="s">
        <v>148</v>
      </c>
      <c r="BE129" s="217">
        <f>IF(N129="základní",J129,0)</f>
        <v>0</v>
      </c>
      <c r="BF129" s="217">
        <f>IF(N129="snížená",J129,0)</f>
        <v>0</v>
      </c>
      <c r="BG129" s="217">
        <f>IF(N129="zákl. přenesená",J129,0)</f>
        <v>0</v>
      </c>
      <c r="BH129" s="217">
        <f>IF(N129="sníž. přenesená",J129,0)</f>
        <v>0</v>
      </c>
      <c r="BI129" s="217">
        <f>IF(N129="nulová",J129,0)</f>
        <v>0</v>
      </c>
      <c r="BJ129" s="18" t="s">
        <v>82</v>
      </c>
      <c r="BK129" s="217">
        <f>ROUND(I129*H129,2)</f>
        <v>0</v>
      </c>
      <c r="BL129" s="18" t="s">
        <v>257</v>
      </c>
      <c r="BM129" s="216" t="s">
        <v>1191</v>
      </c>
    </row>
    <row r="130" spans="1:51" s="14" customFormat="1" ht="12">
      <c r="A130" s="14"/>
      <c r="B130" s="229"/>
      <c r="C130" s="230"/>
      <c r="D130" s="220" t="s">
        <v>162</v>
      </c>
      <c r="E130" s="231" t="s">
        <v>28</v>
      </c>
      <c r="F130" s="232" t="s">
        <v>1192</v>
      </c>
      <c r="G130" s="230"/>
      <c r="H130" s="233">
        <v>10</v>
      </c>
      <c r="I130" s="234"/>
      <c r="J130" s="230"/>
      <c r="K130" s="230"/>
      <c r="L130" s="235"/>
      <c r="M130" s="236"/>
      <c r="N130" s="237"/>
      <c r="O130" s="237"/>
      <c r="P130" s="237"/>
      <c r="Q130" s="237"/>
      <c r="R130" s="237"/>
      <c r="S130" s="237"/>
      <c r="T130" s="238"/>
      <c r="U130" s="14"/>
      <c r="V130" s="14"/>
      <c r="W130" s="14"/>
      <c r="X130" s="14"/>
      <c r="Y130" s="14"/>
      <c r="Z130" s="14"/>
      <c r="AA130" s="14"/>
      <c r="AB130" s="14"/>
      <c r="AC130" s="14"/>
      <c r="AD130" s="14"/>
      <c r="AE130" s="14"/>
      <c r="AT130" s="239" t="s">
        <v>162</v>
      </c>
      <c r="AU130" s="239" t="s">
        <v>84</v>
      </c>
      <c r="AV130" s="14" t="s">
        <v>84</v>
      </c>
      <c r="AW130" s="14" t="s">
        <v>35</v>
      </c>
      <c r="AX130" s="14" t="s">
        <v>74</v>
      </c>
      <c r="AY130" s="239" t="s">
        <v>148</v>
      </c>
    </row>
    <row r="131" spans="1:51" s="15" customFormat="1" ht="12">
      <c r="A131" s="15"/>
      <c r="B131" s="240"/>
      <c r="C131" s="241"/>
      <c r="D131" s="220" t="s">
        <v>162</v>
      </c>
      <c r="E131" s="242" t="s">
        <v>28</v>
      </c>
      <c r="F131" s="243" t="s">
        <v>188</v>
      </c>
      <c r="G131" s="241"/>
      <c r="H131" s="244">
        <v>10</v>
      </c>
      <c r="I131" s="245"/>
      <c r="J131" s="241"/>
      <c r="K131" s="241"/>
      <c r="L131" s="246"/>
      <c r="M131" s="247"/>
      <c r="N131" s="248"/>
      <c r="O131" s="248"/>
      <c r="P131" s="248"/>
      <c r="Q131" s="248"/>
      <c r="R131" s="248"/>
      <c r="S131" s="248"/>
      <c r="T131" s="249"/>
      <c r="U131" s="15"/>
      <c r="V131" s="15"/>
      <c r="W131" s="15"/>
      <c r="X131" s="15"/>
      <c r="Y131" s="15"/>
      <c r="Z131" s="15"/>
      <c r="AA131" s="15"/>
      <c r="AB131" s="15"/>
      <c r="AC131" s="15"/>
      <c r="AD131" s="15"/>
      <c r="AE131" s="15"/>
      <c r="AT131" s="250" t="s">
        <v>162</v>
      </c>
      <c r="AU131" s="250" t="s">
        <v>84</v>
      </c>
      <c r="AV131" s="15" t="s">
        <v>155</v>
      </c>
      <c r="AW131" s="15" t="s">
        <v>35</v>
      </c>
      <c r="AX131" s="15" t="s">
        <v>82</v>
      </c>
      <c r="AY131" s="250" t="s">
        <v>148</v>
      </c>
    </row>
    <row r="132" spans="1:65" s="2" customFormat="1" ht="16.5" customHeight="1">
      <c r="A132" s="39"/>
      <c r="B132" s="40"/>
      <c r="C132" s="205" t="s">
        <v>310</v>
      </c>
      <c r="D132" s="205" t="s">
        <v>151</v>
      </c>
      <c r="E132" s="206" t="s">
        <v>1193</v>
      </c>
      <c r="F132" s="207" t="s">
        <v>1194</v>
      </c>
      <c r="G132" s="208" t="s">
        <v>197</v>
      </c>
      <c r="H132" s="209">
        <v>15.5</v>
      </c>
      <c r="I132" s="210"/>
      <c r="J132" s="211">
        <f>ROUND(I132*H132,2)</f>
        <v>0</v>
      </c>
      <c r="K132" s="207" t="s">
        <v>160</v>
      </c>
      <c r="L132" s="45"/>
      <c r="M132" s="212" t="s">
        <v>28</v>
      </c>
      <c r="N132" s="213" t="s">
        <v>45</v>
      </c>
      <c r="O132" s="85"/>
      <c r="P132" s="214">
        <f>O132*H132</f>
        <v>0</v>
      </c>
      <c r="Q132" s="214">
        <v>0.00041</v>
      </c>
      <c r="R132" s="214">
        <f>Q132*H132</f>
        <v>0.0063549999999999995</v>
      </c>
      <c r="S132" s="214">
        <v>0</v>
      </c>
      <c r="T132" s="215">
        <f>S132*H132</f>
        <v>0</v>
      </c>
      <c r="U132" s="39"/>
      <c r="V132" s="39"/>
      <c r="W132" s="39"/>
      <c r="X132" s="39"/>
      <c r="Y132" s="39"/>
      <c r="Z132" s="39"/>
      <c r="AA132" s="39"/>
      <c r="AB132" s="39"/>
      <c r="AC132" s="39"/>
      <c r="AD132" s="39"/>
      <c r="AE132" s="39"/>
      <c r="AR132" s="216" t="s">
        <v>257</v>
      </c>
      <c r="AT132" s="216" t="s">
        <v>151</v>
      </c>
      <c r="AU132" s="216" t="s">
        <v>84</v>
      </c>
      <c r="AY132" s="18" t="s">
        <v>148</v>
      </c>
      <c r="BE132" s="217">
        <f>IF(N132="základní",J132,0)</f>
        <v>0</v>
      </c>
      <c r="BF132" s="217">
        <f>IF(N132="snížená",J132,0)</f>
        <v>0</v>
      </c>
      <c r="BG132" s="217">
        <f>IF(N132="zákl. přenesená",J132,0)</f>
        <v>0</v>
      </c>
      <c r="BH132" s="217">
        <f>IF(N132="sníž. přenesená",J132,0)</f>
        <v>0</v>
      </c>
      <c r="BI132" s="217">
        <f>IF(N132="nulová",J132,0)</f>
        <v>0</v>
      </c>
      <c r="BJ132" s="18" t="s">
        <v>82</v>
      </c>
      <c r="BK132" s="217">
        <f>ROUND(I132*H132,2)</f>
        <v>0</v>
      </c>
      <c r="BL132" s="18" t="s">
        <v>257</v>
      </c>
      <c r="BM132" s="216" t="s">
        <v>1195</v>
      </c>
    </row>
    <row r="133" spans="1:51" s="14" customFormat="1" ht="12">
      <c r="A133" s="14"/>
      <c r="B133" s="229"/>
      <c r="C133" s="230"/>
      <c r="D133" s="220" t="s">
        <v>162</v>
      </c>
      <c r="E133" s="231" t="s">
        <v>28</v>
      </c>
      <c r="F133" s="232" t="s">
        <v>1196</v>
      </c>
      <c r="G133" s="230"/>
      <c r="H133" s="233">
        <v>15.5</v>
      </c>
      <c r="I133" s="234"/>
      <c r="J133" s="230"/>
      <c r="K133" s="230"/>
      <c r="L133" s="235"/>
      <c r="M133" s="236"/>
      <c r="N133" s="237"/>
      <c r="O133" s="237"/>
      <c r="P133" s="237"/>
      <c r="Q133" s="237"/>
      <c r="R133" s="237"/>
      <c r="S133" s="237"/>
      <c r="T133" s="238"/>
      <c r="U133" s="14"/>
      <c r="V133" s="14"/>
      <c r="W133" s="14"/>
      <c r="X133" s="14"/>
      <c r="Y133" s="14"/>
      <c r="Z133" s="14"/>
      <c r="AA133" s="14"/>
      <c r="AB133" s="14"/>
      <c r="AC133" s="14"/>
      <c r="AD133" s="14"/>
      <c r="AE133" s="14"/>
      <c r="AT133" s="239" t="s">
        <v>162</v>
      </c>
      <c r="AU133" s="239" t="s">
        <v>84</v>
      </c>
      <c r="AV133" s="14" t="s">
        <v>84</v>
      </c>
      <c r="AW133" s="14" t="s">
        <v>35</v>
      </c>
      <c r="AX133" s="14" t="s">
        <v>74</v>
      </c>
      <c r="AY133" s="239" t="s">
        <v>148</v>
      </c>
    </row>
    <row r="134" spans="1:51" s="15" customFormat="1" ht="12">
      <c r="A134" s="15"/>
      <c r="B134" s="240"/>
      <c r="C134" s="241"/>
      <c r="D134" s="220" t="s">
        <v>162</v>
      </c>
      <c r="E134" s="242" t="s">
        <v>28</v>
      </c>
      <c r="F134" s="243" t="s">
        <v>188</v>
      </c>
      <c r="G134" s="241"/>
      <c r="H134" s="244">
        <v>15.5</v>
      </c>
      <c r="I134" s="245"/>
      <c r="J134" s="241"/>
      <c r="K134" s="241"/>
      <c r="L134" s="246"/>
      <c r="M134" s="247"/>
      <c r="N134" s="248"/>
      <c r="O134" s="248"/>
      <c r="P134" s="248"/>
      <c r="Q134" s="248"/>
      <c r="R134" s="248"/>
      <c r="S134" s="248"/>
      <c r="T134" s="249"/>
      <c r="U134" s="15"/>
      <c r="V134" s="15"/>
      <c r="W134" s="15"/>
      <c r="X134" s="15"/>
      <c r="Y134" s="15"/>
      <c r="Z134" s="15"/>
      <c r="AA134" s="15"/>
      <c r="AB134" s="15"/>
      <c r="AC134" s="15"/>
      <c r="AD134" s="15"/>
      <c r="AE134" s="15"/>
      <c r="AT134" s="250" t="s">
        <v>162</v>
      </c>
      <c r="AU134" s="250" t="s">
        <v>84</v>
      </c>
      <c r="AV134" s="15" t="s">
        <v>155</v>
      </c>
      <c r="AW134" s="15" t="s">
        <v>35</v>
      </c>
      <c r="AX134" s="15" t="s">
        <v>82</v>
      </c>
      <c r="AY134" s="250" t="s">
        <v>148</v>
      </c>
    </row>
    <row r="135" spans="1:65" s="2" customFormat="1" ht="16.5" customHeight="1">
      <c r="A135" s="39"/>
      <c r="B135" s="40"/>
      <c r="C135" s="205" t="s">
        <v>315</v>
      </c>
      <c r="D135" s="205" t="s">
        <v>151</v>
      </c>
      <c r="E135" s="206" t="s">
        <v>1197</v>
      </c>
      <c r="F135" s="207" t="s">
        <v>1198</v>
      </c>
      <c r="G135" s="208" t="s">
        <v>197</v>
      </c>
      <c r="H135" s="209">
        <v>8</v>
      </c>
      <c r="I135" s="210"/>
      <c r="J135" s="211">
        <f>ROUND(I135*H135,2)</f>
        <v>0</v>
      </c>
      <c r="K135" s="207" t="s">
        <v>160</v>
      </c>
      <c r="L135" s="45"/>
      <c r="M135" s="212" t="s">
        <v>28</v>
      </c>
      <c r="N135" s="213" t="s">
        <v>45</v>
      </c>
      <c r="O135" s="85"/>
      <c r="P135" s="214">
        <f>O135*H135</f>
        <v>0</v>
      </c>
      <c r="Q135" s="214">
        <v>0.00048</v>
      </c>
      <c r="R135" s="214">
        <f>Q135*H135</f>
        <v>0.00384</v>
      </c>
      <c r="S135" s="214">
        <v>0</v>
      </c>
      <c r="T135" s="215">
        <f>S135*H135</f>
        <v>0</v>
      </c>
      <c r="U135" s="39"/>
      <c r="V135" s="39"/>
      <c r="W135" s="39"/>
      <c r="X135" s="39"/>
      <c r="Y135" s="39"/>
      <c r="Z135" s="39"/>
      <c r="AA135" s="39"/>
      <c r="AB135" s="39"/>
      <c r="AC135" s="39"/>
      <c r="AD135" s="39"/>
      <c r="AE135" s="39"/>
      <c r="AR135" s="216" t="s">
        <v>257</v>
      </c>
      <c r="AT135" s="216" t="s">
        <v>151</v>
      </c>
      <c r="AU135" s="216" t="s">
        <v>84</v>
      </c>
      <c r="AY135" s="18" t="s">
        <v>148</v>
      </c>
      <c r="BE135" s="217">
        <f>IF(N135="základní",J135,0)</f>
        <v>0</v>
      </c>
      <c r="BF135" s="217">
        <f>IF(N135="snížená",J135,0)</f>
        <v>0</v>
      </c>
      <c r="BG135" s="217">
        <f>IF(N135="zákl. přenesená",J135,0)</f>
        <v>0</v>
      </c>
      <c r="BH135" s="217">
        <f>IF(N135="sníž. přenesená",J135,0)</f>
        <v>0</v>
      </c>
      <c r="BI135" s="217">
        <f>IF(N135="nulová",J135,0)</f>
        <v>0</v>
      </c>
      <c r="BJ135" s="18" t="s">
        <v>82</v>
      </c>
      <c r="BK135" s="217">
        <f>ROUND(I135*H135,2)</f>
        <v>0</v>
      </c>
      <c r="BL135" s="18" t="s">
        <v>257</v>
      </c>
      <c r="BM135" s="216" t="s">
        <v>1199</v>
      </c>
    </row>
    <row r="136" spans="1:51" s="14" customFormat="1" ht="12">
      <c r="A136" s="14"/>
      <c r="B136" s="229"/>
      <c r="C136" s="230"/>
      <c r="D136" s="220" t="s">
        <v>162</v>
      </c>
      <c r="E136" s="231" t="s">
        <v>28</v>
      </c>
      <c r="F136" s="232" t="s">
        <v>1200</v>
      </c>
      <c r="G136" s="230"/>
      <c r="H136" s="233">
        <v>8</v>
      </c>
      <c r="I136" s="234"/>
      <c r="J136" s="230"/>
      <c r="K136" s="230"/>
      <c r="L136" s="235"/>
      <c r="M136" s="236"/>
      <c r="N136" s="237"/>
      <c r="O136" s="237"/>
      <c r="P136" s="237"/>
      <c r="Q136" s="237"/>
      <c r="R136" s="237"/>
      <c r="S136" s="237"/>
      <c r="T136" s="238"/>
      <c r="U136" s="14"/>
      <c r="V136" s="14"/>
      <c r="W136" s="14"/>
      <c r="X136" s="14"/>
      <c r="Y136" s="14"/>
      <c r="Z136" s="14"/>
      <c r="AA136" s="14"/>
      <c r="AB136" s="14"/>
      <c r="AC136" s="14"/>
      <c r="AD136" s="14"/>
      <c r="AE136" s="14"/>
      <c r="AT136" s="239" t="s">
        <v>162</v>
      </c>
      <c r="AU136" s="239" t="s">
        <v>84</v>
      </c>
      <c r="AV136" s="14" t="s">
        <v>84</v>
      </c>
      <c r="AW136" s="14" t="s">
        <v>35</v>
      </c>
      <c r="AX136" s="14" t="s">
        <v>74</v>
      </c>
      <c r="AY136" s="239" t="s">
        <v>148</v>
      </c>
    </row>
    <row r="137" spans="1:51" s="15" customFormat="1" ht="12">
      <c r="A137" s="15"/>
      <c r="B137" s="240"/>
      <c r="C137" s="241"/>
      <c r="D137" s="220" t="s">
        <v>162</v>
      </c>
      <c r="E137" s="242" t="s">
        <v>28</v>
      </c>
      <c r="F137" s="243" t="s">
        <v>188</v>
      </c>
      <c r="G137" s="241"/>
      <c r="H137" s="244">
        <v>8</v>
      </c>
      <c r="I137" s="245"/>
      <c r="J137" s="241"/>
      <c r="K137" s="241"/>
      <c r="L137" s="246"/>
      <c r="M137" s="247"/>
      <c r="N137" s="248"/>
      <c r="O137" s="248"/>
      <c r="P137" s="248"/>
      <c r="Q137" s="248"/>
      <c r="R137" s="248"/>
      <c r="S137" s="248"/>
      <c r="T137" s="249"/>
      <c r="U137" s="15"/>
      <c r="V137" s="15"/>
      <c r="W137" s="15"/>
      <c r="X137" s="15"/>
      <c r="Y137" s="15"/>
      <c r="Z137" s="15"/>
      <c r="AA137" s="15"/>
      <c r="AB137" s="15"/>
      <c r="AC137" s="15"/>
      <c r="AD137" s="15"/>
      <c r="AE137" s="15"/>
      <c r="AT137" s="250" t="s">
        <v>162</v>
      </c>
      <c r="AU137" s="250" t="s">
        <v>84</v>
      </c>
      <c r="AV137" s="15" t="s">
        <v>155</v>
      </c>
      <c r="AW137" s="15" t="s">
        <v>35</v>
      </c>
      <c r="AX137" s="15" t="s">
        <v>82</v>
      </c>
      <c r="AY137" s="250" t="s">
        <v>148</v>
      </c>
    </row>
    <row r="138" spans="1:65" s="2" customFormat="1" ht="16.5" customHeight="1">
      <c r="A138" s="39"/>
      <c r="B138" s="40"/>
      <c r="C138" s="205" t="s">
        <v>322</v>
      </c>
      <c r="D138" s="205" t="s">
        <v>151</v>
      </c>
      <c r="E138" s="206" t="s">
        <v>1201</v>
      </c>
      <c r="F138" s="207" t="s">
        <v>1202</v>
      </c>
      <c r="G138" s="208" t="s">
        <v>203</v>
      </c>
      <c r="H138" s="209">
        <v>12</v>
      </c>
      <c r="I138" s="210"/>
      <c r="J138" s="211">
        <f>ROUND(I138*H138,2)</f>
        <v>0</v>
      </c>
      <c r="K138" s="207" t="s">
        <v>160</v>
      </c>
      <c r="L138" s="45"/>
      <c r="M138" s="212" t="s">
        <v>28</v>
      </c>
      <c r="N138" s="213" t="s">
        <v>45</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257</v>
      </c>
      <c r="AT138" s="216" t="s">
        <v>151</v>
      </c>
      <c r="AU138" s="216" t="s">
        <v>84</v>
      </c>
      <c r="AY138" s="18" t="s">
        <v>148</v>
      </c>
      <c r="BE138" s="217">
        <f>IF(N138="základní",J138,0)</f>
        <v>0</v>
      </c>
      <c r="BF138" s="217">
        <f>IF(N138="snížená",J138,0)</f>
        <v>0</v>
      </c>
      <c r="BG138" s="217">
        <f>IF(N138="zákl. přenesená",J138,0)</f>
        <v>0</v>
      </c>
      <c r="BH138" s="217">
        <f>IF(N138="sníž. přenesená",J138,0)</f>
        <v>0</v>
      </c>
      <c r="BI138" s="217">
        <f>IF(N138="nulová",J138,0)</f>
        <v>0</v>
      </c>
      <c r="BJ138" s="18" t="s">
        <v>82</v>
      </c>
      <c r="BK138" s="217">
        <f>ROUND(I138*H138,2)</f>
        <v>0</v>
      </c>
      <c r="BL138" s="18" t="s">
        <v>257</v>
      </c>
      <c r="BM138" s="216" t="s">
        <v>1203</v>
      </c>
    </row>
    <row r="139" spans="1:51" s="14" customFormat="1" ht="12">
      <c r="A139" s="14"/>
      <c r="B139" s="229"/>
      <c r="C139" s="230"/>
      <c r="D139" s="220" t="s">
        <v>162</v>
      </c>
      <c r="E139" s="231" t="s">
        <v>28</v>
      </c>
      <c r="F139" s="232" t="s">
        <v>1204</v>
      </c>
      <c r="G139" s="230"/>
      <c r="H139" s="233">
        <v>12</v>
      </c>
      <c r="I139" s="234"/>
      <c r="J139" s="230"/>
      <c r="K139" s="230"/>
      <c r="L139" s="235"/>
      <c r="M139" s="236"/>
      <c r="N139" s="237"/>
      <c r="O139" s="237"/>
      <c r="P139" s="237"/>
      <c r="Q139" s="237"/>
      <c r="R139" s="237"/>
      <c r="S139" s="237"/>
      <c r="T139" s="238"/>
      <c r="U139" s="14"/>
      <c r="V139" s="14"/>
      <c r="W139" s="14"/>
      <c r="X139" s="14"/>
      <c r="Y139" s="14"/>
      <c r="Z139" s="14"/>
      <c r="AA139" s="14"/>
      <c r="AB139" s="14"/>
      <c r="AC139" s="14"/>
      <c r="AD139" s="14"/>
      <c r="AE139" s="14"/>
      <c r="AT139" s="239" t="s">
        <v>162</v>
      </c>
      <c r="AU139" s="239" t="s">
        <v>84</v>
      </c>
      <c r="AV139" s="14" t="s">
        <v>84</v>
      </c>
      <c r="AW139" s="14" t="s">
        <v>35</v>
      </c>
      <c r="AX139" s="14" t="s">
        <v>74</v>
      </c>
      <c r="AY139" s="239" t="s">
        <v>148</v>
      </c>
    </row>
    <row r="140" spans="1:51" s="15" customFormat="1" ht="12">
      <c r="A140" s="15"/>
      <c r="B140" s="240"/>
      <c r="C140" s="241"/>
      <c r="D140" s="220" t="s">
        <v>162</v>
      </c>
      <c r="E140" s="242" t="s">
        <v>28</v>
      </c>
      <c r="F140" s="243" t="s">
        <v>188</v>
      </c>
      <c r="G140" s="241"/>
      <c r="H140" s="244">
        <v>12</v>
      </c>
      <c r="I140" s="245"/>
      <c r="J140" s="241"/>
      <c r="K140" s="241"/>
      <c r="L140" s="246"/>
      <c r="M140" s="247"/>
      <c r="N140" s="248"/>
      <c r="O140" s="248"/>
      <c r="P140" s="248"/>
      <c r="Q140" s="248"/>
      <c r="R140" s="248"/>
      <c r="S140" s="248"/>
      <c r="T140" s="249"/>
      <c r="U140" s="15"/>
      <c r="V140" s="15"/>
      <c r="W140" s="15"/>
      <c r="X140" s="15"/>
      <c r="Y140" s="15"/>
      <c r="Z140" s="15"/>
      <c r="AA140" s="15"/>
      <c r="AB140" s="15"/>
      <c r="AC140" s="15"/>
      <c r="AD140" s="15"/>
      <c r="AE140" s="15"/>
      <c r="AT140" s="250" t="s">
        <v>162</v>
      </c>
      <c r="AU140" s="250" t="s">
        <v>84</v>
      </c>
      <c r="AV140" s="15" t="s">
        <v>155</v>
      </c>
      <c r="AW140" s="15" t="s">
        <v>35</v>
      </c>
      <c r="AX140" s="15" t="s">
        <v>82</v>
      </c>
      <c r="AY140" s="250" t="s">
        <v>148</v>
      </c>
    </row>
    <row r="141" spans="1:65" s="2" customFormat="1" ht="16.5" customHeight="1">
      <c r="A141" s="39"/>
      <c r="B141" s="40"/>
      <c r="C141" s="205" t="s">
        <v>327</v>
      </c>
      <c r="D141" s="205" t="s">
        <v>151</v>
      </c>
      <c r="E141" s="206" t="s">
        <v>1205</v>
      </c>
      <c r="F141" s="207" t="s">
        <v>1206</v>
      </c>
      <c r="G141" s="208" t="s">
        <v>203</v>
      </c>
      <c r="H141" s="209">
        <v>9</v>
      </c>
      <c r="I141" s="210"/>
      <c r="J141" s="211">
        <f>ROUND(I141*H141,2)</f>
        <v>0</v>
      </c>
      <c r="K141" s="207" t="s">
        <v>160</v>
      </c>
      <c r="L141" s="45"/>
      <c r="M141" s="212" t="s">
        <v>28</v>
      </c>
      <c r="N141" s="213" t="s">
        <v>45</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257</v>
      </c>
      <c r="AT141" s="216" t="s">
        <v>151</v>
      </c>
      <c r="AU141" s="216" t="s">
        <v>84</v>
      </c>
      <c r="AY141" s="18" t="s">
        <v>148</v>
      </c>
      <c r="BE141" s="217">
        <f>IF(N141="základní",J141,0)</f>
        <v>0</v>
      </c>
      <c r="BF141" s="217">
        <f>IF(N141="snížená",J141,0)</f>
        <v>0</v>
      </c>
      <c r="BG141" s="217">
        <f>IF(N141="zákl. přenesená",J141,0)</f>
        <v>0</v>
      </c>
      <c r="BH141" s="217">
        <f>IF(N141="sníž. přenesená",J141,0)</f>
        <v>0</v>
      </c>
      <c r="BI141" s="217">
        <f>IF(N141="nulová",J141,0)</f>
        <v>0</v>
      </c>
      <c r="BJ141" s="18" t="s">
        <v>82</v>
      </c>
      <c r="BK141" s="217">
        <f>ROUND(I141*H141,2)</f>
        <v>0</v>
      </c>
      <c r="BL141" s="18" t="s">
        <v>257</v>
      </c>
      <c r="BM141" s="216" t="s">
        <v>1207</v>
      </c>
    </row>
    <row r="142" spans="1:65" s="2" customFormat="1" ht="21.75" customHeight="1">
      <c r="A142" s="39"/>
      <c r="B142" s="40"/>
      <c r="C142" s="205" t="s">
        <v>335</v>
      </c>
      <c r="D142" s="205" t="s">
        <v>151</v>
      </c>
      <c r="E142" s="206" t="s">
        <v>1208</v>
      </c>
      <c r="F142" s="207" t="s">
        <v>1209</v>
      </c>
      <c r="G142" s="208" t="s">
        <v>203</v>
      </c>
      <c r="H142" s="209">
        <v>3</v>
      </c>
      <c r="I142" s="210"/>
      <c r="J142" s="211">
        <f>ROUND(I142*H142,2)</f>
        <v>0</v>
      </c>
      <c r="K142" s="207" t="s">
        <v>160</v>
      </c>
      <c r="L142" s="45"/>
      <c r="M142" s="212" t="s">
        <v>28</v>
      </c>
      <c r="N142" s="213" t="s">
        <v>45</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257</v>
      </c>
      <c r="AT142" s="216" t="s">
        <v>151</v>
      </c>
      <c r="AU142" s="216" t="s">
        <v>84</v>
      </c>
      <c r="AY142" s="18" t="s">
        <v>148</v>
      </c>
      <c r="BE142" s="217">
        <f>IF(N142="základní",J142,0)</f>
        <v>0</v>
      </c>
      <c r="BF142" s="217">
        <f>IF(N142="snížená",J142,0)</f>
        <v>0</v>
      </c>
      <c r="BG142" s="217">
        <f>IF(N142="zákl. přenesená",J142,0)</f>
        <v>0</v>
      </c>
      <c r="BH142" s="217">
        <f>IF(N142="sníž. přenesená",J142,0)</f>
        <v>0</v>
      </c>
      <c r="BI142" s="217">
        <f>IF(N142="nulová",J142,0)</f>
        <v>0</v>
      </c>
      <c r="BJ142" s="18" t="s">
        <v>82</v>
      </c>
      <c r="BK142" s="217">
        <f>ROUND(I142*H142,2)</f>
        <v>0</v>
      </c>
      <c r="BL142" s="18" t="s">
        <v>257</v>
      </c>
      <c r="BM142" s="216" t="s">
        <v>1210</v>
      </c>
    </row>
    <row r="143" spans="1:65" s="2" customFormat="1" ht="16.5" customHeight="1">
      <c r="A143" s="39"/>
      <c r="B143" s="40"/>
      <c r="C143" s="205" t="s">
        <v>340</v>
      </c>
      <c r="D143" s="205" t="s">
        <v>151</v>
      </c>
      <c r="E143" s="206" t="s">
        <v>1211</v>
      </c>
      <c r="F143" s="207" t="s">
        <v>1212</v>
      </c>
      <c r="G143" s="208" t="s">
        <v>203</v>
      </c>
      <c r="H143" s="209">
        <v>1</v>
      </c>
      <c r="I143" s="210"/>
      <c r="J143" s="211">
        <f>ROUND(I143*H143,2)</f>
        <v>0</v>
      </c>
      <c r="K143" s="207" t="s">
        <v>160</v>
      </c>
      <c r="L143" s="45"/>
      <c r="M143" s="212" t="s">
        <v>28</v>
      </c>
      <c r="N143" s="213" t="s">
        <v>45</v>
      </c>
      <c r="O143" s="85"/>
      <c r="P143" s="214">
        <f>O143*H143</f>
        <v>0</v>
      </c>
      <c r="Q143" s="214">
        <v>0.00028</v>
      </c>
      <c r="R143" s="214">
        <f>Q143*H143</f>
        <v>0.00028</v>
      </c>
      <c r="S143" s="214">
        <v>0</v>
      </c>
      <c r="T143" s="215">
        <f>S143*H143</f>
        <v>0</v>
      </c>
      <c r="U143" s="39"/>
      <c r="V143" s="39"/>
      <c r="W143" s="39"/>
      <c r="X143" s="39"/>
      <c r="Y143" s="39"/>
      <c r="Z143" s="39"/>
      <c r="AA143" s="39"/>
      <c r="AB143" s="39"/>
      <c r="AC143" s="39"/>
      <c r="AD143" s="39"/>
      <c r="AE143" s="39"/>
      <c r="AR143" s="216" t="s">
        <v>257</v>
      </c>
      <c r="AT143" s="216" t="s">
        <v>151</v>
      </c>
      <c r="AU143" s="216" t="s">
        <v>84</v>
      </c>
      <c r="AY143" s="18" t="s">
        <v>148</v>
      </c>
      <c r="BE143" s="217">
        <f>IF(N143="základní",J143,0)</f>
        <v>0</v>
      </c>
      <c r="BF143" s="217">
        <f>IF(N143="snížená",J143,0)</f>
        <v>0</v>
      </c>
      <c r="BG143" s="217">
        <f>IF(N143="zákl. přenesená",J143,0)</f>
        <v>0</v>
      </c>
      <c r="BH143" s="217">
        <f>IF(N143="sníž. přenesená",J143,0)</f>
        <v>0</v>
      </c>
      <c r="BI143" s="217">
        <f>IF(N143="nulová",J143,0)</f>
        <v>0</v>
      </c>
      <c r="BJ143" s="18" t="s">
        <v>82</v>
      </c>
      <c r="BK143" s="217">
        <f>ROUND(I143*H143,2)</f>
        <v>0</v>
      </c>
      <c r="BL143" s="18" t="s">
        <v>257</v>
      </c>
      <c r="BM143" s="216" t="s">
        <v>1213</v>
      </c>
    </row>
    <row r="144" spans="1:65" s="2" customFormat="1" ht="16.5" customHeight="1">
      <c r="A144" s="39"/>
      <c r="B144" s="40"/>
      <c r="C144" s="251" t="s">
        <v>348</v>
      </c>
      <c r="D144" s="251" t="s">
        <v>275</v>
      </c>
      <c r="E144" s="252" t="s">
        <v>1214</v>
      </c>
      <c r="F144" s="253" t="s">
        <v>1215</v>
      </c>
      <c r="G144" s="254" t="s">
        <v>1023</v>
      </c>
      <c r="H144" s="255">
        <v>1</v>
      </c>
      <c r="I144" s="256"/>
      <c r="J144" s="257">
        <f>ROUND(I144*H144,2)</f>
        <v>0</v>
      </c>
      <c r="K144" s="253" t="s">
        <v>160</v>
      </c>
      <c r="L144" s="258"/>
      <c r="M144" s="259" t="s">
        <v>28</v>
      </c>
      <c r="N144" s="260" t="s">
        <v>45</v>
      </c>
      <c r="O144" s="85"/>
      <c r="P144" s="214">
        <f>O144*H144</f>
        <v>0</v>
      </c>
      <c r="Q144" s="214">
        <v>0.0027</v>
      </c>
      <c r="R144" s="214">
        <f>Q144*H144</f>
        <v>0.0027</v>
      </c>
      <c r="S144" s="214">
        <v>0</v>
      </c>
      <c r="T144" s="215">
        <f>S144*H144</f>
        <v>0</v>
      </c>
      <c r="U144" s="39"/>
      <c r="V144" s="39"/>
      <c r="W144" s="39"/>
      <c r="X144" s="39"/>
      <c r="Y144" s="39"/>
      <c r="Z144" s="39"/>
      <c r="AA144" s="39"/>
      <c r="AB144" s="39"/>
      <c r="AC144" s="39"/>
      <c r="AD144" s="39"/>
      <c r="AE144" s="39"/>
      <c r="AR144" s="216" t="s">
        <v>360</v>
      </c>
      <c r="AT144" s="216" t="s">
        <v>275</v>
      </c>
      <c r="AU144" s="216" t="s">
        <v>84</v>
      </c>
      <c r="AY144" s="18" t="s">
        <v>148</v>
      </c>
      <c r="BE144" s="217">
        <f>IF(N144="základní",J144,0)</f>
        <v>0</v>
      </c>
      <c r="BF144" s="217">
        <f>IF(N144="snížená",J144,0)</f>
        <v>0</v>
      </c>
      <c r="BG144" s="217">
        <f>IF(N144="zákl. přenesená",J144,0)</f>
        <v>0</v>
      </c>
      <c r="BH144" s="217">
        <f>IF(N144="sníž. přenesená",J144,0)</f>
        <v>0</v>
      </c>
      <c r="BI144" s="217">
        <f>IF(N144="nulová",J144,0)</f>
        <v>0</v>
      </c>
      <c r="BJ144" s="18" t="s">
        <v>82</v>
      </c>
      <c r="BK144" s="217">
        <f>ROUND(I144*H144,2)</f>
        <v>0</v>
      </c>
      <c r="BL144" s="18" t="s">
        <v>257</v>
      </c>
      <c r="BM144" s="216" t="s">
        <v>1216</v>
      </c>
    </row>
    <row r="145" spans="1:65" s="2" customFormat="1" ht="12">
      <c r="A145" s="39"/>
      <c r="B145" s="40"/>
      <c r="C145" s="205" t="s">
        <v>354</v>
      </c>
      <c r="D145" s="205" t="s">
        <v>151</v>
      </c>
      <c r="E145" s="206" t="s">
        <v>1217</v>
      </c>
      <c r="F145" s="207" t="s">
        <v>1218</v>
      </c>
      <c r="G145" s="208" t="s">
        <v>203</v>
      </c>
      <c r="H145" s="209">
        <v>3</v>
      </c>
      <c r="I145" s="210"/>
      <c r="J145" s="211">
        <f>ROUND(I145*H145,2)</f>
        <v>0</v>
      </c>
      <c r="K145" s="207" t="s">
        <v>160</v>
      </c>
      <c r="L145" s="45"/>
      <c r="M145" s="212" t="s">
        <v>28</v>
      </c>
      <c r="N145" s="213" t="s">
        <v>45</v>
      </c>
      <c r="O145" s="85"/>
      <c r="P145" s="214">
        <f>O145*H145</f>
        <v>0</v>
      </c>
      <c r="Q145" s="214">
        <v>0.00034</v>
      </c>
      <c r="R145" s="214">
        <f>Q145*H145</f>
        <v>0.00102</v>
      </c>
      <c r="S145" s="214">
        <v>0</v>
      </c>
      <c r="T145" s="215">
        <f>S145*H145</f>
        <v>0</v>
      </c>
      <c r="U145" s="39"/>
      <c r="V145" s="39"/>
      <c r="W145" s="39"/>
      <c r="X145" s="39"/>
      <c r="Y145" s="39"/>
      <c r="Z145" s="39"/>
      <c r="AA145" s="39"/>
      <c r="AB145" s="39"/>
      <c r="AC145" s="39"/>
      <c r="AD145" s="39"/>
      <c r="AE145" s="39"/>
      <c r="AR145" s="216" t="s">
        <v>257</v>
      </c>
      <c r="AT145" s="216" t="s">
        <v>151</v>
      </c>
      <c r="AU145" s="216" t="s">
        <v>84</v>
      </c>
      <c r="AY145" s="18" t="s">
        <v>148</v>
      </c>
      <c r="BE145" s="217">
        <f>IF(N145="základní",J145,0)</f>
        <v>0</v>
      </c>
      <c r="BF145" s="217">
        <f>IF(N145="snížená",J145,0)</f>
        <v>0</v>
      </c>
      <c r="BG145" s="217">
        <f>IF(N145="zákl. přenesená",J145,0)</f>
        <v>0</v>
      </c>
      <c r="BH145" s="217">
        <f>IF(N145="sníž. přenesená",J145,0)</f>
        <v>0</v>
      </c>
      <c r="BI145" s="217">
        <f>IF(N145="nulová",J145,0)</f>
        <v>0</v>
      </c>
      <c r="BJ145" s="18" t="s">
        <v>82</v>
      </c>
      <c r="BK145" s="217">
        <f>ROUND(I145*H145,2)</f>
        <v>0</v>
      </c>
      <c r="BL145" s="18" t="s">
        <v>257</v>
      </c>
      <c r="BM145" s="216" t="s">
        <v>1219</v>
      </c>
    </row>
    <row r="146" spans="1:65" s="2" customFormat="1" ht="21.75" customHeight="1">
      <c r="A146" s="39"/>
      <c r="B146" s="40"/>
      <c r="C146" s="205" t="s">
        <v>360</v>
      </c>
      <c r="D146" s="205" t="s">
        <v>151</v>
      </c>
      <c r="E146" s="206" t="s">
        <v>1220</v>
      </c>
      <c r="F146" s="207" t="s">
        <v>1221</v>
      </c>
      <c r="G146" s="208" t="s">
        <v>197</v>
      </c>
      <c r="H146" s="209">
        <v>44</v>
      </c>
      <c r="I146" s="210"/>
      <c r="J146" s="211">
        <f>ROUND(I146*H146,2)</f>
        <v>0</v>
      </c>
      <c r="K146" s="207" t="s">
        <v>160</v>
      </c>
      <c r="L146" s="45"/>
      <c r="M146" s="212" t="s">
        <v>28</v>
      </c>
      <c r="N146" s="213" t="s">
        <v>45</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257</v>
      </c>
      <c r="AT146" s="216" t="s">
        <v>151</v>
      </c>
      <c r="AU146" s="216" t="s">
        <v>84</v>
      </c>
      <c r="AY146" s="18" t="s">
        <v>148</v>
      </c>
      <c r="BE146" s="217">
        <f>IF(N146="základní",J146,0)</f>
        <v>0</v>
      </c>
      <c r="BF146" s="217">
        <f>IF(N146="snížená",J146,0)</f>
        <v>0</v>
      </c>
      <c r="BG146" s="217">
        <f>IF(N146="zákl. přenesená",J146,0)</f>
        <v>0</v>
      </c>
      <c r="BH146" s="217">
        <f>IF(N146="sníž. přenesená",J146,0)</f>
        <v>0</v>
      </c>
      <c r="BI146" s="217">
        <f>IF(N146="nulová",J146,0)</f>
        <v>0</v>
      </c>
      <c r="BJ146" s="18" t="s">
        <v>82</v>
      </c>
      <c r="BK146" s="217">
        <f>ROUND(I146*H146,2)</f>
        <v>0</v>
      </c>
      <c r="BL146" s="18" t="s">
        <v>257</v>
      </c>
      <c r="BM146" s="216" t="s">
        <v>1222</v>
      </c>
    </row>
    <row r="147" spans="1:51" s="14" customFormat="1" ht="12">
      <c r="A147" s="14"/>
      <c r="B147" s="229"/>
      <c r="C147" s="230"/>
      <c r="D147" s="220" t="s">
        <v>162</v>
      </c>
      <c r="E147" s="231" t="s">
        <v>28</v>
      </c>
      <c r="F147" s="232" t="s">
        <v>1223</v>
      </c>
      <c r="G147" s="230"/>
      <c r="H147" s="233">
        <v>44</v>
      </c>
      <c r="I147" s="234"/>
      <c r="J147" s="230"/>
      <c r="K147" s="230"/>
      <c r="L147" s="235"/>
      <c r="M147" s="236"/>
      <c r="N147" s="237"/>
      <c r="O147" s="237"/>
      <c r="P147" s="237"/>
      <c r="Q147" s="237"/>
      <c r="R147" s="237"/>
      <c r="S147" s="237"/>
      <c r="T147" s="238"/>
      <c r="U147" s="14"/>
      <c r="V147" s="14"/>
      <c r="W147" s="14"/>
      <c r="X147" s="14"/>
      <c r="Y147" s="14"/>
      <c r="Z147" s="14"/>
      <c r="AA147" s="14"/>
      <c r="AB147" s="14"/>
      <c r="AC147" s="14"/>
      <c r="AD147" s="14"/>
      <c r="AE147" s="14"/>
      <c r="AT147" s="239" t="s">
        <v>162</v>
      </c>
      <c r="AU147" s="239" t="s">
        <v>84</v>
      </c>
      <c r="AV147" s="14" t="s">
        <v>84</v>
      </c>
      <c r="AW147" s="14" t="s">
        <v>35</v>
      </c>
      <c r="AX147" s="14" t="s">
        <v>74</v>
      </c>
      <c r="AY147" s="239" t="s">
        <v>148</v>
      </c>
    </row>
    <row r="148" spans="1:51" s="15" customFormat="1" ht="12">
      <c r="A148" s="15"/>
      <c r="B148" s="240"/>
      <c r="C148" s="241"/>
      <c r="D148" s="220" t="s">
        <v>162</v>
      </c>
      <c r="E148" s="242" t="s">
        <v>28</v>
      </c>
      <c r="F148" s="243" t="s">
        <v>188</v>
      </c>
      <c r="G148" s="241"/>
      <c r="H148" s="244">
        <v>44</v>
      </c>
      <c r="I148" s="245"/>
      <c r="J148" s="241"/>
      <c r="K148" s="241"/>
      <c r="L148" s="246"/>
      <c r="M148" s="247"/>
      <c r="N148" s="248"/>
      <c r="O148" s="248"/>
      <c r="P148" s="248"/>
      <c r="Q148" s="248"/>
      <c r="R148" s="248"/>
      <c r="S148" s="248"/>
      <c r="T148" s="249"/>
      <c r="U148" s="15"/>
      <c r="V148" s="15"/>
      <c r="W148" s="15"/>
      <c r="X148" s="15"/>
      <c r="Y148" s="15"/>
      <c r="Z148" s="15"/>
      <c r="AA148" s="15"/>
      <c r="AB148" s="15"/>
      <c r="AC148" s="15"/>
      <c r="AD148" s="15"/>
      <c r="AE148" s="15"/>
      <c r="AT148" s="250" t="s">
        <v>162</v>
      </c>
      <c r="AU148" s="250" t="s">
        <v>84</v>
      </c>
      <c r="AV148" s="15" t="s">
        <v>155</v>
      </c>
      <c r="AW148" s="15" t="s">
        <v>35</v>
      </c>
      <c r="AX148" s="15" t="s">
        <v>82</v>
      </c>
      <c r="AY148" s="250" t="s">
        <v>148</v>
      </c>
    </row>
    <row r="149" spans="1:65" s="2" customFormat="1" ht="12">
      <c r="A149" s="39"/>
      <c r="B149" s="40"/>
      <c r="C149" s="205" t="s">
        <v>365</v>
      </c>
      <c r="D149" s="205" t="s">
        <v>151</v>
      </c>
      <c r="E149" s="206" t="s">
        <v>1224</v>
      </c>
      <c r="F149" s="207" t="s">
        <v>1225</v>
      </c>
      <c r="G149" s="208" t="s">
        <v>393</v>
      </c>
      <c r="H149" s="209">
        <v>0.17</v>
      </c>
      <c r="I149" s="210"/>
      <c r="J149" s="211">
        <f>ROUND(I149*H149,2)</f>
        <v>0</v>
      </c>
      <c r="K149" s="207" t="s">
        <v>160</v>
      </c>
      <c r="L149" s="45"/>
      <c r="M149" s="212" t="s">
        <v>28</v>
      </c>
      <c r="N149" s="213" t="s">
        <v>45</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257</v>
      </c>
      <c r="AT149" s="216" t="s">
        <v>151</v>
      </c>
      <c r="AU149" s="216" t="s">
        <v>84</v>
      </c>
      <c r="AY149" s="18" t="s">
        <v>148</v>
      </c>
      <c r="BE149" s="217">
        <f>IF(N149="základní",J149,0)</f>
        <v>0</v>
      </c>
      <c r="BF149" s="217">
        <f>IF(N149="snížená",J149,0)</f>
        <v>0</v>
      </c>
      <c r="BG149" s="217">
        <f>IF(N149="zákl. přenesená",J149,0)</f>
        <v>0</v>
      </c>
      <c r="BH149" s="217">
        <f>IF(N149="sníž. přenesená",J149,0)</f>
        <v>0</v>
      </c>
      <c r="BI149" s="217">
        <f>IF(N149="nulová",J149,0)</f>
        <v>0</v>
      </c>
      <c r="BJ149" s="18" t="s">
        <v>82</v>
      </c>
      <c r="BK149" s="217">
        <f>ROUND(I149*H149,2)</f>
        <v>0</v>
      </c>
      <c r="BL149" s="18" t="s">
        <v>257</v>
      </c>
      <c r="BM149" s="216" t="s">
        <v>1226</v>
      </c>
    </row>
    <row r="150" spans="1:63" s="12" customFormat="1" ht="22.8" customHeight="1">
      <c r="A150" s="12"/>
      <c r="B150" s="189"/>
      <c r="C150" s="190"/>
      <c r="D150" s="191" t="s">
        <v>73</v>
      </c>
      <c r="E150" s="203" t="s">
        <v>1227</v>
      </c>
      <c r="F150" s="203" t="s">
        <v>1228</v>
      </c>
      <c r="G150" s="190"/>
      <c r="H150" s="190"/>
      <c r="I150" s="193"/>
      <c r="J150" s="204">
        <f>BK150</f>
        <v>0</v>
      </c>
      <c r="K150" s="190"/>
      <c r="L150" s="195"/>
      <c r="M150" s="196"/>
      <c r="N150" s="197"/>
      <c r="O150" s="197"/>
      <c r="P150" s="198">
        <f>SUM(P151:P199)</f>
        <v>0</v>
      </c>
      <c r="Q150" s="197"/>
      <c r="R150" s="198">
        <f>SUM(R151:R199)</f>
        <v>0.14588000000000004</v>
      </c>
      <c r="S150" s="197"/>
      <c r="T150" s="199">
        <f>SUM(T151:T199)</f>
        <v>0</v>
      </c>
      <c r="U150" s="12"/>
      <c r="V150" s="12"/>
      <c r="W150" s="12"/>
      <c r="X150" s="12"/>
      <c r="Y150" s="12"/>
      <c r="Z150" s="12"/>
      <c r="AA150" s="12"/>
      <c r="AB150" s="12"/>
      <c r="AC150" s="12"/>
      <c r="AD150" s="12"/>
      <c r="AE150" s="12"/>
      <c r="AR150" s="200" t="s">
        <v>84</v>
      </c>
      <c r="AT150" s="201" t="s">
        <v>73</v>
      </c>
      <c r="AU150" s="201" t="s">
        <v>82</v>
      </c>
      <c r="AY150" s="200" t="s">
        <v>148</v>
      </c>
      <c r="BK150" s="202">
        <f>SUM(BK151:BK199)</f>
        <v>0</v>
      </c>
    </row>
    <row r="151" spans="1:65" s="2" customFormat="1" ht="12">
      <c r="A151" s="39"/>
      <c r="B151" s="40"/>
      <c r="C151" s="205" t="s">
        <v>384</v>
      </c>
      <c r="D151" s="205" t="s">
        <v>151</v>
      </c>
      <c r="E151" s="206" t="s">
        <v>1229</v>
      </c>
      <c r="F151" s="207" t="s">
        <v>1230</v>
      </c>
      <c r="G151" s="208" t="s">
        <v>450</v>
      </c>
      <c r="H151" s="209">
        <v>4</v>
      </c>
      <c r="I151" s="210"/>
      <c r="J151" s="211">
        <f>ROUND(I151*H151,2)</f>
        <v>0</v>
      </c>
      <c r="K151" s="207" t="s">
        <v>160</v>
      </c>
      <c r="L151" s="45"/>
      <c r="M151" s="212" t="s">
        <v>28</v>
      </c>
      <c r="N151" s="213" t="s">
        <v>45</v>
      </c>
      <c r="O151" s="85"/>
      <c r="P151" s="214">
        <f>O151*H151</f>
        <v>0</v>
      </c>
      <c r="Q151" s="214">
        <v>0.00524</v>
      </c>
      <c r="R151" s="214">
        <f>Q151*H151</f>
        <v>0.02096</v>
      </c>
      <c r="S151" s="214">
        <v>0</v>
      </c>
      <c r="T151" s="215">
        <f>S151*H151</f>
        <v>0</v>
      </c>
      <c r="U151" s="39"/>
      <c r="V151" s="39"/>
      <c r="W151" s="39"/>
      <c r="X151" s="39"/>
      <c r="Y151" s="39"/>
      <c r="Z151" s="39"/>
      <c r="AA151" s="39"/>
      <c r="AB151" s="39"/>
      <c r="AC151" s="39"/>
      <c r="AD151" s="39"/>
      <c r="AE151" s="39"/>
      <c r="AR151" s="216" t="s">
        <v>257</v>
      </c>
      <c r="AT151" s="216" t="s">
        <v>151</v>
      </c>
      <c r="AU151" s="216" t="s">
        <v>84</v>
      </c>
      <c r="AY151" s="18" t="s">
        <v>148</v>
      </c>
      <c r="BE151" s="217">
        <f>IF(N151="základní",J151,0)</f>
        <v>0</v>
      </c>
      <c r="BF151" s="217">
        <f>IF(N151="snížená",J151,0)</f>
        <v>0</v>
      </c>
      <c r="BG151" s="217">
        <f>IF(N151="zákl. přenesená",J151,0)</f>
        <v>0</v>
      </c>
      <c r="BH151" s="217">
        <f>IF(N151="sníž. přenesená",J151,0)</f>
        <v>0</v>
      </c>
      <c r="BI151" s="217">
        <f>IF(N151="nulová",J151,0)</f>
        <v>0</v>
      </c>
      <c r="BJ151" s="18" t="s">
        <v>82</v>
      </c>
      <c r="BK151" s="217">
        <f>ROUND(I151*H151,2)</f>
        <v>0</v>
      </c>
      <c r="BL151" s="18" t="s">
        <v>257</v>
      </c>
      <c r="BM151" s="216" t="s">
        <v>1231</v>
      </c>
    </row>
    <row r="152" spans="1:65" s="2" customFormat="1" ht="21.75" customHeight="1">
      <c r="A152" s="39"/>
      <c r="B152" s="40"/>
      <c r="C152" s="251" t="s">
        <v>390</v>
      </c>
      <c r="D152" s="251" t="s">
        <v>275</v>
      </c>
      <c r="E152" s="252" t="s">
        <v>1232</v>
      </c>
      <c r="F152" s="253" t="s">
        <v>1233</v>
      </c>
      <c r="G152" s="254" t="s">
        <v>203</v>
      </c>
      <c r="H152" s="255">
        <v>4</v>
      </c>
      <c r="I152" s="256"/>
      <c r="J152" s="257">
        <f>ROUND(I152*H152,2)</f>
        <v>0</v>
      </c>
      <c r="K152" s="253" t="s">
        <v>160</v>
      </c>
      <c r="L152" s="258"/>
      <c r="M152" s="259" t="s">
        <v>28</v>
      </c>
      <c r="N152" s="260" t="s">
        <v>45</v>
      </c>
      <c r="O152" s="85"/>
      <c r="P152" s="214">
        <f>O152*H152</f>
        <v>0</v>
      </c>
      <c r="Q152" s="214">
        <v>0.00019</v>
      </c>
      <c r="R152" s="214">
        <f>Q152*H152</f>
        <v>0.00076</v>
      </c>
      <c r="S152" s="214">
        <v>0</v>
      </c>
      <c r="T152" s="215">
        <f>S152*H152</f>
        <v>0</v>
      </c>
      <c r="U152" s="39"/>
      <c r="V152" s="39"/>
      <c r="W152" s="39"/>
      <c r="X152" s="39"/>
      <c r="Y152" s="39"/>
      <c r="Z152" s="39"/>
      <c r="AA152" s="39"/>
      <c r="AB152" s="39"/>
      <c r="AC152" s="39"/>
      <c r="AD152" s="39"/>
      <c r="AE152" s="39"/>
      <c r="AR152" s="216" t="s">
        <v>360</v>
      </c>
      <c r="AT152" s="216" t="s">
        <v>275</v>
      </c>
      <c r="AU152" s="216" t="s">
        <v>84</v>
      </c>
      <c r="AY152" s="18" t="s">
        <v>148</v>
      </c>
      <c r="BE152" s="217">
        <f>IF(N152="základní",J152,0)</f>
        <v>0</v>
      </c>
      <c r="BF152" s="217">
        <f>IF(N152="snížená",J152,0)</f>
        <v>0</v>
      </c>
      <c r="BG152" s="217">
        <f>IF(N152="zákl. přenesená",J152,0)</f>
        <v>0</v>
      </c>
      <c r="BH152" s="217">
        <f>IF(N152="sníž. přenesená",J152,0)</f>
        <v>0</v>
      </c>
      <c r="BI152" s="217">
        <f>IF(N152="nulová",J152,0)</f>
        <v>0</v>
      </c>
      <c r="BJ152" s="18" t="s">
        <v>82</v>
      </c>
      <c r="BK152" s="217">
        <f>ROUND(I152*H152,2)</f>
        <v>0</v>
      </c>
      <c r="BL152" s="18" t="s">
        <v>257</v>
      </c>
      <c r="BM152" s="216" t="s">
        <v>1234</v>
      </c>
    </row>
    <row r="153" spans="1:65" s="2" customFormat="1" ht="12">
      <c r="A153" s="39"/>
      <c r="B153" s="40"/>
      <c r="C153" s="205" t="s">
        <v>395</v>
      </c>
      <c r="D153" s="205" t="s">
        <v>151</v>
      </c>
      <c r="E153" s="206" t="s">
        <v>1235</v>
      </c>
      <c r="F153" s="207" t="s">
        <v>1236</v>
      </c>
      <c r="G153" s="208" t="s">
        <v>450</v>
      </c>
      <c r="H153" s="209">
        <v>8</v>
      </c>
      <c r="I153" s="210"/>
      <c r="J153" s="211">
        <f>ROUND(I153*H153,2)</f>
        <v>0</v>
      </c>
      <c r="K153" s="207" t="s">
        <v>160</v>
      </c>
      <c r="L153" s="45"/>
      <c r="M153" s="212" t="s">
        <v>28</v>
      </c>
      <c r="N153" s="213" t="s">
        <v>45</v>
      </c>
      <c r="O153" s="85"/>
      <c r="P153" s="214">
        <f>O153*H153</f>
        <v>0</v>
      </c>
      <c r="Q153" s="214">
        <v>0.00648</v>
      </c>
      <c r="R153" s="214">
        <f>Q153*H153</f>
        <v>0.05184</v>
      </c>
      <c r="S153" s="214">
        <v>0</v>
      </c>
      <c r="T153" s="215">
        <f>S153*H153</f>
        <v>0</v>
      </c>
      <c r="U153" s="39"/>
      <c r="V153" s="39"/>
      <c r="W153" s="39"/>
      <c r="X153" s="39"/>
      <c r="Y153" s="39"/>
      <c r="Z153" s="39"/>
      <c r="AA153" s="39"/>
      <c r="AB153" s="39"/>
      <c r="AC153" s="39"/>
      <c r="AD153" s="39"/>
      <c r="AE153" s="39"/>
      <c r="AR153" s="216" t="s">
        <v>257</v>
      </c>
      <c r="AT153" s="216" t="s">
        <v>151</v>
      </c>
      <c r="AU153" s="216" t="s">
        <v>84</v>
      </c>
      <c r="AY153" s="18" t="s">
        <v>148</v>
      </c>
      <c r="BE153" s="217">
        <f>IF(N153="základní",J153,0)</f>
        <v>0</v>
      </c>
      <c r="BF153" s="217">
        <f>IF(N153="snížená",J153,0)</f>
        <v>0</v>
      </c>
      <c r="BG153" s="217">
        <f>IF(N153="zákl. přenesená",J153,0)</f>
        <v>0</v>
      </c>
      <c r="BH153" s="217">
        <f>IF(N153="sníž. přenesená",J153,0)</f>
        <v>0</v>
      </c>
      <c r="BI153" s="217">
        <f>IF(N153="nulová",J153,0)</f>
        <v>0</v>
      </c>
      <c r="BJ153" s="18" t="s">
        <v>82</v>
      </c>
      <c r="BK153" s="217">
        <f>ROUND(I153*H153,2)</f>
        <v>0</v>
      </c>
      <c r="BL153" s="18" t="s">
        <v>257</v>
      </c>
      <c r="BM153" s="216" t="s">
        <v>1237</v>
      </c>
    </row>
    <row r="154" spans="1:65" s="2" customFormat="1" ht="21.75" customHeight="1">
      <c r="A154" s="39"/>
      <c r="B154" s="40"/>
      <c r="C154" s="251" t="s">
        <v>399</v>
      </c>
      <c r="D154" s="251" t="s">
        <v>275</v>
      </c>
      <c r="E154" s="252" t="s">
        <v>1238</v>
      </c>
      <c r="F154" s="253" t="s">
        <v>1239</v>
      </c>
      <c r="G154" s="254" t="s">
        <v>203</v>
      </c>
      <c r="H154" s="255">
        <v>8</v>
      </c>
      <c r="I154" s="256"/>
      <c r="J154" s="257">
        <f>ROUND(I154*H154,2)</f>
        <v>0</v>
      </c>
      <c r="K154" s="253" t="s">
        <v>160</v>
      </c>
      <c r="L154" s="258"/>
      <c r="M154" s="259" t="s">
        <v>28</v>
      </c>
      <c r="N154" s="260" t="s">
        <v>45</v>
      </c>
      <c r="O154" s="85"/>
      <c r="P154" s="214">
        <f>O154*H154</f>
        <v>0</v>
      </c>
      <c r="Q154" s="214">
        <v>0.00034</v>
      </c>
      <c r="R154" s="214">
        <f>Q154*H154</f>
        <v>0.00272</v>
      </c>
      <c r="S154" s="214">
        <v>0</v>
      </c>
      <c r="T154" s="215">
        <f>S154*H154</f>
        <v>0</v>
      </c>
      <c r="U154" s="39"/>
      <c r="V154" s="39"/>
      <c r="W154" s="39"/>
      <c r="X154" s="39"/>
      <c r="Y154" s="39"/>
      <c r="Z154" s="39"/>
      <c r="AA154" s="39"/>
      <c r="AB154" s="39"/>
      <c r="AC154" s="39"/>
      <c r="AD154" s="39"/>
      <c r="AE154" s="39"/>
      <c r="AR154" s="216" t="s">
        <v>360</v>
      </c>
      <c r="AT154" s="216" t="s">
        <v>275</v>
      </c>
      <c r="AU154" s="216" t="s">
        <v>84</v>
      </c>
      <c r="AY154" s="18" t="s">
        <v>148</v>
      </c>
      <c r="BE154" s="217">
        <f>IF(N154="základní",J154,0)</f>
        <v>0</v>
      </c>
      <c r="BF154" s="217">
        <f>IF(N154="snížená",J154,0)</f>
        <v>0</v>
      </c>
      <c r="BG154" s="217">
        <f>IF(N154="zákl. přenesená",J154,0)</f>
        <v>0</v>
      </c>
      <c r="BH154" s="217">
        <f>IF(N154="sníž. přenesená",J154,0)</f>
        <v>0</v>
      </c>
      <c r="BI154" s="217">
        <f>IF(N154="nulová",J154,0)</f>
        <v>0</v>
      </c>
      <c r="BJ154" s="18" t="s">
        <v>82</v>
      </c>
      <c r="BK154" s="217">
        <f>ROUND(I154*H154,2)</f>
        <v>0</v>
      </c>
      <c r="BL154" s="18" t="s">
        <v>257</v>
      </c>
      <c r="BM154" s="216" t="s">
        <v>1240</v>
      </c>
    </row>
    <row r="155" spans="1:65" s="2" customFormat="1" ht="21.75" customHeight="1">
      <c r="A155" s="39"/>
      <c r="B155" s="40"/>
      <c r="C155" s="205" t="s">
        <v>404</v>
      </c>
      <c r="D155" s="205" t="s">
        <v>151</v>
      </c>
      <c r="E155" s="206" t="s">
        <v>1241</v>
      </c>
      <c r="F155" s="207" t="s">
        <v>1242</v>
      </c>
      <c r="G155" s="208" t="s">
        <v>203</v>
      </c>
      <c r="H155" s="209">
        <v>10</v>
      </c>
      <c r="I155" s="210"/>
      <c r="J155" s="211">
        <f>ROUND(I155*H155,2)</f>
        <v>0</v>
      </c>
      <c r="K155" s="207" t="s">
        <v>160</v>
      </c>
      <c r="L155" s="45"/>
      <c r="M155" s="212" t="s">
        <v>28</v>
      </c>
      <c r="N155" s="213" t="s">
        <v>45</v>
      </c>
      <c r="O155" s="85"/>
      <c r="P155" s="214">
        <f>O155*H155</f>
        <v>0</v>
      </c>
      <c r="Q155" s="214">
        <v>0.00081</v>
      </c>
      <c r="R155" s="214">
        <f>Q155*H155</f>
        <v>0.0081</v>
      </c>
      <c r="S155" s="214">
        <v>0</v>
      </c>
      <c r="T155" s="215">
        <f>S155*H155</f>
        <v>0</v>
      </c>
      <c r="U155" s="39"/>
      <c r="V155" s="39"/>
      <c r="W155" s="39"/>
      <c r="X155" s="39"/>
      <c r="Y155" s="39"/>
      <c r="Z155" s="39"/>
      <c r="AA155" s="39"/>
      <c r="AB155" s="39"/>
      <c r="AC155" s="39"/>
      <c r="AD155" s="39"/>
      <c r="AE155" s="39"/>
      <c r="AR155" s="216" t="s">
        <v>257</v>
      </c>
      <c r="AT155" s="216" t="s">
        <v>151</v>
      </c>
      <c r="AU155" s="216" t="s">
        <v>84</v>
      </c>
      <c r="AY155" s="18" t="s">
        <v>148</v>
      </c>
      <c r="BE155" s="217">
        <f>IF(N155="základní",J155,0)</f>
        <v>0</v>
      </c>
      <c r="BF155" s="217">
        <f>IF(N155="snížená",J155,0)</f>
        <v>0</v>
      </c>
      <c r="BG155" s="217">
        <f>IF(N155="zákl. přenesená",J155,0)</f>
        <v>0</v>
      </c>
      <c r="BH155" s="217">
        <f>IF(N155="sníž. přenesená",J155,0)</f>
        <v>0</v>
      </c>
      <c r="BI155" s="217">
        <f>IF(N155="nulová",J155,0)</f>
        <v>0</v>
      </c>
      <c r="BJ155" s="18" t="s">
        <v>82</v>
      </c>
      <c r="BK155" s="217">
        <f>ROUND(I155*H155,2)</f>
        <v>0</v>
      </c>
      <c r="BL155" s="18" t="s">
        <v>257</v>
      </c>
      <c r="BM155" s="216" t="s">
        <v>1243</v>
      </c>
    </row>
    <row r="156" spans="1:65" s="2" customFormat="1" ht="21.75" customHeight="1">
      <c r="A156" s="39"/>
      <c r="B156" s="40"/>
      <c r="C156" s="251" t="s">
        <v>408</v>
      </c>
      <c r="D156" s="251" t="s">
        <v>275</v>
      </c>
      <c r="E156" s="252" t="s">
        <v>1244</v>
      </c>
      <c r="F156" s="253" t="s">
        <v>1245</v>
      </c>
      <c r="G156" s="254" t="s">
        <v>203</v>
      </c>
      <c r="H156" s="255">
        <v>10</v>
      </c>
      <c r="I156" s="256"/>
      <c r="J156" s="257">
        <f>ROUND(I156*H156,2)</f>
        <v>0</v>
      </c>
      <c r="K156" s="253" t="s">
        <v>160</v>
      </c>
      <c r="L156" s="258"/>
      <c r="M156" s="259" t="s">
        <v>28</v>
      </c>
      <c r="N156" s="260" t="s">
        <v>45</v>
      </c>
      <c r="O156" s="85"/>
      <c r="P156" s="214">
        <f>O156*H156</f>
        <v>0</v>
      </c>
      <c r="Q156" s="214">
        <v>7E-05</v>
      </c>
      <c r="R156" s="214">
        <f>Q156*H156</f>
        <v>0.0006999999999999999</v>
      </c>
      <c r="S156" s="214">
        <v>0</v>
      </c>
      <c r="T156" s="215">
        <f>S156*H156</f>
        <v>0</v>
      </c>
      <c r="U156" s="39"/>
      <c r="V156" s="39"/>
      <c r="W156" s="39"/>
      <c r="X156" s="39"/>
      <c r="Y156" s="39"/>
      <c r="Z156" s="39"/>
      <c r="AA156" s="39"/>
      <c r="AB156" s="39"/>
      <c r="AC156" s="39"/>
      <c r="AD156" s="39"/>
      <c r="AE156" s="39"/>
      <c r="AR156" s="216" t="s">
        <v>360</v>
      </c>
      <c r="AT156" s="216" t="s">
        <v>275</v>
      </c>
      <c r="AU156" s="216" t="s">
        <v>84</v>
      </c>
      <c r="AY156" s="18" t="s">
        <v>148</v>
      </c>
      <c r="BE156" s="217">
        <f>IF(N156="základní",J156,0)</f>
        <v>0</v>
      </c>
      <c r="BF156" s="217">
        <f>IF(N156="snížená",J156,0)</f>
        <v>0</v>
      </c>
      <c r="BG156" s="217">
        <f>IF(N156="zákl. přenesená",J156,0)</f>
        <v>0</v>
      </c>
      <c r="BH156" s="217">
        <f>IF(N156="sníž. přenesená",J156,0)</f>
        <v>0</v>
      </c>
      <c r="BI156" s="217">
        <f>IF(N156="nulová",J156,0)</f>
        <v>0</v>
      </c>
      <c r="BJ156" s="18" t="s">
        <v>82</v>
      </c>
      <c r="BK156" s="217">
        <f>ROUND(I156*H156,2)</f>
        <v>0</v>
      </c>
      <c r="BL156" s="18" t="s">
        <v>257</v>
      </c>
      <c r="BM156" s="216" t="s">
        <v>1246</v>
      </c>
    </row>
    <row r="157" spans="1:65" s="2" customFormat="1" ht="12">
      <c r="A157" s="39"/>
      <c r="B157" s="40"/>
      <c r="C157" s="205" t="s">
        <v>416</v>
      </c>
      <c r="D157" s="205" t="s">
        <v>151</v>
      </c>
      <c r="E157" s="206" t="s">
        <v>1247</v>
      </c>
      <c r="F157" s="207" t="s">
        <v>1248</v>
      </c>
      <c r="G157" s="208" t="s">
        <v>197</v>
      </c>
      <c r="H157" s="209">
        <v>14</v>
      </c>
      <c r="I157" s="210"/>
      <c r="J157" s="211">
        <f>ROUND(I157*H157,2)</f>
        <v>0</v>
      </c>
      <c r="K157" s="207" t="s">
        <v>160</v>
      </c>
      <c r="L157" s="45"/>
      <c r="M157" s="212" t="s">
        <v>28</v>
      </c>
      <c r="N157" s="213" t="s">
        <v>45</v>
      </c>
      <c r="O157" s="85"/>
      <c r="P157" s="214">
        <f>O157*H157</f>
        <v>0</v>
      </c>
      <c r="Q157" s="214">
        <v>0.00084</v>
      </c>
      <c r="R157" s="214">
        <f>Q157*H157</f>
        <v>0.01176</v>
      </c>
      <c r="S157" s="214">
        <v>0</v>
      </c>
      <c r="T157" s="215">
        <f>S157*H157</f>
        <v>0</v>
      </c>
      <c r="U157" s="39"/>
      <c r="V157" s="39"/>
      <c r="W157" s="39"/>
      <c r="X157" s="39"/>
      <c r="Y157" s="39"/>
      <c r="Z157" s="39"/>
      <c r="AA157" s="39"/>
      <c r="AB157" s="39"/>
      <c r="AC157" s="39"/>
      <c r="AD157" s="39"/>
      <c r="AE157" s="39"/>
      <c r="AR157" s="216" t="s">
        <v>257</v>
      </c>
      <c r="AT157" s="216" t="s">
        <v>151</v>
      </c>
      <c r="AU157" s="216" t="s">
        <v>84</v>
      </c>
      <c r="AY157" s="18" t="s">
        <v>148</v>
      </c>
      <c r="BE157" s="217">
        <f>IF(N157="základní",J157,0)</f>
        <v>0</v>
      </c>
      <c r="BF157" s="217">
        <f>IF(N157="snížená",J157,0)</f>
        <v>0</v>
      </c>
      <c r="BG157" s="217">
        <f>IF(N157="zákl. přenesená",J157,0)</f>
        <v>0</v>
      </c>
      <c r="BH157" s="217">
        <f>IF(N157="sníž. přenesená",J157,0)</f>
        <v>0</v>
      </c>
      <c r="BI157" s="217">
        <f>IF(N157="nulová",J157,0)</f>
        <v>0</v>
      </c>
      <c r="BJ157" s="18" t="s">
        <v>82</v>
      </c>
      <c r="BK157" s="217">
        <f>ROUND(I157*H157,2)</f>
        <v>0</v>
      </c>
      <c r="BL157" s="18" t="s">
        <v>257</v>
      </c>
      <c r="BM157" s="216" t="s">
        <v>1249</v>
      </c>
    </row>
    <row r="158" spans="1:51" s="13" customFormat="1" ht="12">
      <c r="A158" s="13"/>
      <c r="B158" s="218"/>
      <c r="C158" s="219"/>
      <c r="D158" s="220" t="s">
        <v>162</v>
      </c>
      <c r="E158" s="221" t="s">
        <v>28</v>
      </c>
      <c r="F158" s="222" t="s">
        <v>1250</v>
      </c>
      <c r="G158" s="219"/>
      <c r="H158" s="221" t="s">
        <v>28</v>
      </c>
      <c r="I158" s="223"/>
      <c r="J158" s="219"/>
      <c r="K158" s="219"/>
      <c r="L158" s="224"/>
      <c r="M158" s="225"/>
      <c r="N158" s="226"/>
      <c r="O158" s="226"/>
      <c r="P158" s="226"/>
      <c r="Q158" s="226"/>
      <c r="R158" s="226"/>
      <c r="S158" s="226"/>
      <c r="T158" s="227"/>
      <c r="U158" s="13"/>
      <c r="V158" s="13"/>
      <c r="W158" s="13"/>
      <c r="X158" s="13"/>
      <c r="Y158" s="13"/>
      <c r="Z158" s="13"/>
      <c r="AA158" s="13"/>
      <c r="AB158" s="13"/>
      <c r="AC158" s="13"/>
      <c r="AD158" s="13"/>
      <c r="AE158" s="13"/>
      <c r="AT158" s="228" t="s">
        <v>162</v>
      </c>
      <c r="AU158" s="228" t="s">
        <v>84</v>
      </c>
      <c r="AV158" s="13" t="s">
        <v>82</v>
      </c>
      <c r="AW158" s="13" t="s">
        <v>35</v>
      </c>
      <c r="AX158" s="13" t="s">
        <v>74</v>
      </c>
      <c r="AY158" s="228" t="s">
        <v>148</v>
      </c>
    </row>
    <row r="159" spans="1:51" s="14" customFormat="1" ht="12">
      <c r="A159" s="14"/>
      <c r="B159" s="229"/>
      <c r="C159" s="230"/>
      <c r="D159" s="220" t="s">
        <v>162</v>
      </c>
      <c r="E159" s="231" t="s">
        <v>28</v>
      </c>
      <c r="F159" s="232" t="s">
        <v>1251</v>
      </c>
      <c r="G159" s="230"/>
      <c r="H159" s="233">
        <v>14</v>
      </c>
      <c r="I159" s="234"/>
      <c r="J159" s="230"/>
      <c r="K159" s="230"/>
      <c r="L159" s="235"/>
      <c r="M159" s="236"/>
      <c r="N159" s="237"/>
      <c r="O159" s="237"/>
      <c r="P159" s="237"/>
      <c r="Q159" s="237"/>
      <c r="R159" s="237"/>
      <c r="S159" s="237"/>
      <c r="T159" s="238"/>
      <c r="U159" s="14"/>
      <c r="V159" s="14"/>
      <c r="W159" s="14"/>
      <c r="X159" s="14"/>
      <c r="Y159" s="14"/>
      <c r="Z159" s="14"/>
      <c r="AA159" s="14"/>
      <c r="AB159" s="14"/>
      <c r="AC159" s="14"/>
      <c r="AD159" s="14"/>
      <c r="AE159" s="14"/>
      <c r="AT159" s="239" t="s">
        <v>162</v>
      </c>
      <c r="AU159" s="239" t="s">
        <v>84</v>
      </c>
      <c r="AV159" s="14" t="s">
        <v>84</v>
      </c>
      <c r="AW159" s="14" t="s">
        <v>35</v>
      </c>
      <c r="AX159" s="14" t="s">
        <v>74</v>
      </c>
      <c r="AY159" s="239" t="s">
        <v>148</v>
      </c>
    </row>
    <row r="160" spans="1:51" s="15" customFormat="1" ht="12">
      <c r="A160" s="15"/>
      <c r="B160" s="240"/>
      <c r="C160" s="241"/>
      <c r="D160" s="220" t="s">
        <v>162</v>
      </c>
      <c r="E160" s="242" t="s">
        <v>28</v>
      </c>
      <c r="F160" s="243" t="s">
        <v>188</v>
      </c>
      <c r="G160" s="241"/>
      <c r="H160" s="244">
        <v>14</v>
      </c>
      <c r="I160" s="245"/>
      <c r="J160" s="241"/>
      <c r="K160" s="241"/>
      <c r="L160" s="246"/>
      <c r="M160" s="247"/>
      <c r="N160" s="248"/>
      <c r="O160" s="248"/>
      <c r="P160" s="248"/>
      <c r="Q160" s="248"/>
      <c r="R160" s="248"/>
      <c r="S160" s="248"/>
      <c r="T160" s="249"/>
      <c r="U160" s="15"/>
      <c r="V160" s="15"/>
      <c r="W160" s="15"/>
      <c r="X160" s="15"/>
      <c r="Y160" s="15"/>
      <c r="Z160" s="15"/>
      <c r="AA160" s="15"/>
      <c r="AB160" s="15"/>
      <c r="AC160" s="15"/>
      <c r="AD160" s="15"/>
      <c r="AE160" s="15"/>
      <c r="AT160" s="250" t="s">
        <v>162</v>
      </c>
      <c r="AU160" s="250" t="s">
        <v>84</v>
      </c>
      <c r="AV160" s="15" t="s">
        <v>155</v>
      </c>
      <c r="AW160" s="15" t="s">
        <v>35</v>
      </c>
      <c r="AX160" s="15" t="s">
        <v>82</v>
      </c>
      <c r="AY160" s="250" t="s">
        <v>148</v>
      </c>
    </row>
    <row r="161" spans="1:65" s="2" customFormat="1" ht="12">
      <c r="A161" s="39"/>
      <c r="B161" s="40"/>
      <c r="C161" s="205" t="s">
        <v>425</v>
      </c>
      <c r="D161" s="205" t="s">
        <v>151</v>
      </c>
      <c r="E161" s="206" t="s">
        <v>1252</v>
      </c>
      <c r="F161" s="207" t="s">
        <v>1253</v>
      </c>
      <c r="G161" s="208" t="s">
        <v>197</v>
      </c>
      <c r="H161" s="209">
        <v>7.5</v>
      </c>
      <c r="I161" s="210"/>
      <c r="J161" s="211">
        <f>ROUND(I161*H161,2)</f>
        <v>0</v>
      </c>
      <c r="K161" s="207" t="s">
        <v>160</v>
      </c>
      <c r="L161" s="45"/>
      <c r="M161" s="212" t="s">
        <v>28</v>
      </c>
      <c r="N161" s="213" t="s">
        <v>45</v>
      </c>
      <c r="O161" s="85"/>
      <c r="P161" s="214">
        <f>O161*H161</f>
        <v>0</v>
      </c>
      <c r="Q161" s="214">
        <v>0.00116</v>
      </c>
      <c r="R161" s="214">
        <f>Q161*H161</f>
        <v>0.0087</v>
      </c>
      <c r="S161" s="214">
        <v>0</v>
      </c>
      <c r="T161" s="215">
        <f>S161*H161</f>
        <v>0</v>
      </c>
      <c r="U161" s="39"/>
      <c r="V161" s="39"/>
      <c r="W161" s="39"/>
      <c r="X161" s="39"/>
      <c r="Y161" s="39"/>
      <c r="Z161" s="39"/>
      <c r="AA161" s="39"/>
      <c r="AB161" s="39"/>
      <c r="AC161" s="39"/>
      <c r="AD161" s="39"/>
      <c r="AE161" s="39"/>
      <c r="AR161" s="216" t="s">
        <v>257</v>
      </c>
      <c r="AT161" s="216" t="s">
        <v>151</v>
      </c>
      <c r="AU161" s="216" t="s">
        <v>84</v>
      </c>
      <c r="AY161" s="18" t="s">
        <v>148</v>
      </c>
      <c r="BE161" s="217">
        <f>IF(N161="základní",J161,0)</f>
        <v>0</v>
      </c>
      <c r="BF161" s="217">
        <f>IF(N161="snížená",J161,0)</f>
        <v>0</v>
      </c>
      <c r="BG161" s="217">
        <f>IF(N161="zákl. přenesená",J161,0)</f>
        <v>0</v>
      </c>
      <c r="BH161" s="217">
        <f>IF(N161="sníž. přenesená",J161,0)</f>
        <v>0</v>
      </c>
      <c r="BI161" s="217">
        <f>IF(N161="nulová",J161,0)</f>
        <v>0</v>
      </c>
      <c r="BJ161" s="18" t="s">
        <v>82</v>
      </c>
      <c r="BK161" s="217">
        <f>ROUND(I161*H161,2)</f>
        <v>0</v>
      </c>
      <c r="BL161" s="18" t="s">
        <v>257</v>
      </c>
      <c r="BM161" s="216" t="s">
        <v>1254</v>
      </c>
    </row>
    <row r="162" spans="1:51" s="13" customFormat="1" ht="12">
      <c r="A162" s="13"/>
      <c r="B162" s="218"/>
      <c r="C162" s="219"/>
      <c r="D162" s="220" t="s">
        <v>162</v>
      </c>
      <c r="E162" s="221" t="s">
        <v>28</v>
      </c>
      <c r="F162" s="222" t="s">
        <v>1250</v>
      </c>
      <c r="G162" s="219"/>
      <c r="H162" s="221" t="s">
        <v>28</v>
      </c>
      <c r="I162" s="223"/>
      <c r="J162" s="219"/>
      <c r="K162" s="219"/>
      <c r="L162" s="224"/>
      <c r="M162" s="225"/>
      <c r="N162" s="226"/>
      <c r="O162" s="226"/>
      <c r="P162" s="226"/>
      <c r="Q162" s="226"/>
      <c r="R162" s="226"/>
      <c r="S162" s="226"/>
      <c r="T162" s="227"/>
      <c r="U162" s="13"/>
      <c r="V162" s="13"/>
      <c r="W162" s="13"/>
      <c r="X162" s="13"/>
      <c r="Y162" s="13"/>
      <c r="Z162" s="13"/>
      <c r="AA162" s="13"/>
      <c r="AB162" s="13"/>
      <c r="AC162" s="13"/>
      <c r="AD162" s="13"/>
      <c r="AE162" s="13"/>
      <c r="AT162" s="228" t="s">
        <v>162</v>
      </c>
      <c r="AU162" s="228" t="s">
        <v>84</v>
      </c>
      <c r="AV162" s="13" t="s">
        <v>82</v>
      </c>
      <c r="AW162" s="13" t="s">
        <v>35</v>
      </c>
      <c r="AX162" s="13" t="s">
        <v>74</v>
      </c>
      <c r="AY162" s="228" t="s">
        <v>148</v>
      </c>
    </row>
    <row r="163" spans="1:51" s="14" customFormat="1" ht="12">
      <c r="A163" s="14"/>
      <c r="B163" s="229"/>
      <c r="C163" s="230"/>
      <c r="D163" s="220" t="s">
        <v>162</v>
      </c>
      <c r="E163" s="231" t="s">
        <v>28</v>
      </c>
      <c r="F163" s="232" t="s">
        <v>1255</v>
      </c>
      <c r="G163" s="230"/>
      <c r="H163" s="233">
        <v>7.5</v>
      </c>
      <c r="I163" s="234"/>
      <c r="J163" s="230"/>
      <c r="K163" s="230"/>
      <c r="L163" s="235"/>
      <c r="M163" s="236"/>
      <c r="N163" s="237"/>
      <c r="O163" s="237"/>
      <c r="P163" s="237"/>
      <c r="Q163" s="237"/>
      <c r="R163" s="237"/>
      <c r="S163" s="237"/>
      <c r="T163" s="238"/>
      <c r="U163" s="14"/>
      <c r="V163" s="14"/>
      <c r="W163" s="14"/>
      <c r="X163" s="14"/>
      <c r="Y163" s="14"/>
      <c r="Z163" s="14"/>
      <c r="AA163" s="14"/>
      <c r="AB163" s="14"/>
      <c r="AC163" s="14"/>
      <c r="AD163" s="14"/>
      <c r="AE163" s="14"/>
      <c r="AT163" s="239" t="s">
        <v>162</v>
      </c>
      <c r="AU163" s="239" t="s">
        <v>84</v>
      </c>
      <c r="AV163" s="14" t="s">
        <v>84</v>
      </c>
      <c r="AW163" s="14" t="s">
        <v>35</v>
      </c>
      <c r="AX163" s="14" t="s">
        <v>74</v>
      </c>
      <c r="AY163" s="239" t="s">
        <v>148</v>
      </c>
    </row>
    <row r="164" spans="1:51" s="15" customFormat="1" ht="12">
      <c r="A164" s="15"/>
      <c r="B164" s="240"/>
      <c r="C164" s="241"/>
      <c r="D164" s="220" t="s">
        <v>162</v>
      </c>
      <c r="E164" s="242" t="s">
        <v>28</v>
      </c>
      <c r="F164" s="243" t="s">
        <v>188</v>
      </c>
      <c r="G164" s="241"/>
      <c r="H164" s="244">
        <v>7.5</v>
      </c>
      <c r="I164" s="245"/>
      <c r="J164" s="241"/>
      <c r="K164" s="241"/>
      <c r="L164" s="246"/>
      <c r="M164" s="247"/>
      <c r="N164" s="248"/>
      <c r="O164" s="248"/>
      <c r="P164" s="248"/>
      <c r="Q164" s="248"/>
      <c r="R164" s="248"/>
      <c r="S164" s="248"/>
      <c r="T164" s="249"/>
      <c r="U164" s="15"/>
      <c r="V164" s="15"/>
      <c r="W164" s="15"/>
      <c r="X164" s="15"/>
      <c r="Y164" s="15"/>
      <c r="Z164" s="15"/>
      <c r="AA164" s="15"/>
      <c r="AB164" s="15"/>
      <c r="AC164" s="15"/>
      <c r="AD164" s="15"/>
      <c r="AE164" s="15"/>
      <c r="AT164" s="250" t="s">
        <v>162</v>
      </c>
      <c r="AU164" s="250" t="s">
        <v>84</v>
      </c>
      <c r="AV164" s="15" t="s">
        <v>155</v>
      </c>
      <c r="AW164" s="15" t="s">
        <v>35</v>
      </c>
      <c r="AX164" s="15" t="s">
        <v>82</v>
      </c>
      <c r="AY164" s="250" t="s">
        <v>148</v>
      </c>
    </row>
    <row r="165" spans="1:65" s="2" customFormat="1" ht="12">
      <c r="A165" s="39"/>
      <c r="B165" s="40"/>
      <c r="C165" s="205" t="s">
        <v>431</v>
      </c>
      <c r="D165" s="205" t="s">
        <v>151</v>
      </c>
      <c r="E165" s="206" t="s">
        <v>1256</v>
      </c>
      <c r="F165" s="207" t="s">
        <v>1257</v>
      </c>
      <c r="G165" s="208" t="s">
        <v>197</v>
      </c>
      <c r="H165" s="209">
        <v>11.5</v>
      </c>
      <c r="I165" s="210"/>
      <c r="J165" s="211">
        <f>ROUND(I165*H165,2)</f>
        <v>0</v>
      </c>
      <c r="K165" s="207" t="s">
        <v>160</v>
      </c>
      <c r="L165" s="45"/>
      <c r="M165" s="212" t="s">
        <v>28</v>
      </c>
      <c r="N165" s="213" t="s">
        <v>45</v>
      </c>
      <c r="O165" s="85"/>
      <c r="P165" s="214">
        <f>O165*H165</f>
        <v>0</v>
      </c>
      <c r="Q165" s="214">
        <v>0.00144</v>
      </c>
      <c r="R165" s="214">
        <f>Q165*H165</f>
        <v>0.016560000000000002</v>
      </c>
      <c r="S165" s="214">
        <v>0</v>
      </c>
      <c r="T165" s="215">
        <f>S165*H165</f>
        <v>0</v>
      </c>
      <c r="U165" s="39"/>
      <c r="V165" s="39"/>
      <c r="W165" s="39"/>
      <c r="X165" s="39"/>
      <c r="Y165" s="39"/>
      <c r="Z165" s="39"/>
      <c r="AA165" s="39"/>
      <c r="AB165" s="39"/>
      <c r="AC165" s="39"/>
      <c r="AD165" s="39"/>
      <c r="AE165" s="39"/>
      <c r="AR165" s="216" t="s">
        <v>257</v>
      </c>
      <c r="AT165" s="216" t="s">
        <v>151</v>
      </c>
      <c r="AU165" s="216" t="s">
        <v>84</v>
      </c>
      <c r="AY165" s="18" t="s">
        <v>148</v>
      </c>
      <c r="BE165" s="217">
        <f>IF(N165="základní",J165,0)</f>
        <v>0</v>
      </c>
      <c r="BF165" s="217">
        <f>IF(N165="snížená",J165,0)</f>
        <v>0</v>
      </c>
      <c r="BG165" s="217">
        <f>IF(N165="zákl. přenesená",J165,0)</f>
        <v>0</v>
      </c>
      <c r="BH165" s="217">
        <f>IF(N165="sníž. přenesená",J165,0)</f>
        <v>0</v>
      </c>
      <c r="BI165" s="217">
        <f>IF(N165="nulová",J165,0)</f>
        <v>0</v>
      </c>
      <c r="BJ165" s="18" t="s">
        <v>82</v>
      </c>
      <c r="BK165" s="217">
        <f>ROUND(I165*H165,2)</f>
        <v>0</v>
      </c>
      <c r="BL165" s="18" t="s">
        <v>257</v>
      </c>
      <c r="BM165" s="216" t="s">
        <v>1258</v>
      </c>
    </row>
    <row r="166" spans="1:51" s="13" customFormat="1" ht="12">
      <c r="A166" s="13"/>
      <c r="B166" s="218"/>
      <c r="C166" s="219"/>
      <c r="D166" s="220" t="s">
        <v>162</v>
      </c>
      <c r="E166" s="221" t="s">
        <v>28</v>
      </c>
      <c r="F166" s="222" t="s">
        <v>1250</v>
      </c>
      <c r="G166" s="219"/>
      <c r="H166" s="221" t="s">
        <v>28</v>
      </c>
      <c r="I166" s="223"/>
      <c r="J166" s="219"/>
      <c r="K166" s="219"/>
      <c r="L166" s="224"/>
      <c r="M166" s="225"/>
      <c r="N166" s="226"/>
      <c r="O166" s="226"/>
      <c r="P166" s="226"/>
      <c r="Q166" s="226"/>
      <c r="R166" s="226"/>
      <c r="S166" s="226"/>
      <c r="T166" s="227"/>
      <c r="U166" s="13"/>
      <c r="V166" s="13"/>
      <c r="W166" s="13"/>
      <c r="X166" s="13"/>
      <c r="Y166" s="13"/>
      <c r="Z166" s="13"/>
      <c r="AA166" s="13"/>
      <c r="AB166" s="13"/>
      <c r="AC166" s="13"/>
      <c r="AD166" s="13"/>
      <c r="AE166" s="13"/>
      <c r="AT166" s="228" t="s">
        <v>162</v>
      </c>
      <c r="AU166" s="228" t="s">
        <v>84</v>
      </c>
      <c r="AV166" s="13" t="s">
        <v>82</v>
      </c>
      <c r="AW166" s="13" t="s">
        <v>35</v>
      </c>
      <c r="AX166" s="13" t="s">
        <v>74</v>
      </c>
      <c r="AY166" s="228" t="s">
        <v>148</v>
      </c>
    </row>
    <row r="167" spans="1:51" s="14" customFormat="1" ht="12">
      <c r="A167" s="14"/>
      <c r="B167" s="229"/>
      <c r="C167" s="230"/>
      <c r="D167" s="220" t="s">
        <v>162</v>
      </c>
      <c r="E167" s="231" t="s">
        <v>28</v>
      </c>
      <c r="F167" s="232" t="s">
        <v>1259</v>
      </c>
      <c r="G167" s="230"/>
      <c r="H167" s="233">
        <v>11.5</v>
      </c>
      <c r="I167" s="234"/>
      <c r="J167" s="230"/>
      <c r="K167" s="230"/>
      <c r="L167" s="235"/>
      <c r="M167" s="236"/>
      <c r="N167" s="237"/>
      <c r="O167" s="237"/>
      <c r="P167" s="237"/>
      <c r="Q167" s="237"/>
      <c r="R167" s="237"/>
      <c r="S167" s="237"/>
      <c r="T167" s="238"/>
      <c r="U167" s="14"/>
      <c r="V167" s="14"/>
      <c r="W167" s="14"/>
      <c r="X167" s="14"/>
      <c r="Y167" s="14"/>
      <c r="Z167" s="14"/>
      <c r="AA167" s="14"/>
      <c r="AB167" s="14"/>
      <c r="AC167" s="14"/>
      <c r="AD167" s="14"/>
      <c r="AE167" s="14"/>
      <c r="AT167" s="239" t="s">
        <v>162</v>
      </c>
      <c r="AU167" s="239" t="s">
        <v>84</v>
      </c>
      <c r="AV167" s="14" t="s">
        <v>84</v>
      </c>
      <c r="AW167" s="14" t="s">
        <v>35</v>
      </c>
      <c r="AX167" s="14" t="s">
        <v>74</v>
      </c>
      <c r="AY167" s="239" t="s">
        <v>148</v>
      </c>
    </row>
    <row r="168" spans="1:51" s="15" customFormat="1" ht="12">
      <c r="A168" s="15"/>
      <c r="B168" s="240"/>
      <c r="C168" s="241"/>
      <c r="D168" s="220" t="s">
        <v>162</v>
      </c>
      <c r="E168" s="242" t="s">
        <v>28</v>
      </c>
      <c r="F168" s="243" t="s">
        <v>188</v>
      </c>
      <c r="G168" s="241"/>
      <c r="H168" s="244">
        <v>11.5</v>
      </c>
      <c r="I168" s="245"/>
      <c r="J168" s="241"/>
      <c r="K168" s="241"/>
      <c r="L168" s="246"/>
      <c r="M168" s="247"/>
      <c r="N168" s="248"/>
      <c r="O168" s="248"/>
      <c r="P168" s="248"/>
      <c r="Q168" s="248"/>
      <c r="R168" s="248"/>
      <c r="S168" s="248"/>
      <c r="T168" s="249"/>
      <c r="U168" s="15"/>
      <c r="V168" s="15"/>
      <c r="W168" s="15"/>
      <c r="X168" s="15"/>
      <c r="Y168" s="15"/>
      <c r="Z168" s="15"/>
      <c r="AA168" s="15"/>
      <c r="AB168" s="15"/>
      <c r="AC168" s="15"/>
      <c r="AD168" s="15"/>
      <c r="AE168" s="15"/>
      <c r="AT168" s="250" t="s">
        <v>162</v>
      </c>
      <c r="AU168" s="250" t="s">
        <v>84</v>
      </c>
      <c r="AV168" s="15" t="s">
        <v>155</v>
      </c>
      <c r="AW168" s="15" t="s">
        <v>35</v>
      </c>
      <c r="AX168" s="15" t="s">
        <v>82</v>
      </c>
      <c r="AY168" s="250" t="s">
        <v>148</v>
      </c>
    </row>
    <row r="169" spans="1:65" s="2" customFormat="1" ht="16.5" customHeight="1">
      <c r="A169" s="39"/>
      <c r="B169" s="40"/>
      <c r="C169" s="205" t="s">
        <v>437</v>
      </c>
      <c r="D169" s="205" t="s">
        <v>151</v>
      </c>
      <c r="E169" s="206" t="s">
        <v>1260</v>
      </c>
      <c r="F169" s="207" t="s">
        <v>1261</v>
      </c>
      <c r="G169" s="208" t="s">
        <v>197</v>
      </c>
      <c r="H169" s="209">
        <v>37.5</v>
      </c>
      <c r="I169" s="210"/>
      <c r="J169" s="211">
        <f>ROUND(I169*H169,2)</f>
        <v>0</v>
      </c>
      <c r="K169" s="207" t="s">
        <v>28</v>
      </c>
      <c r="L169" s="45"/>
      <c r="M169" s="212" t="s">
        <v>28</v>
      </c>
      <c r="N169" s="213" t="s">
        <v>45</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257</v>
      </c>
      <c r="AT169" s="216" t="s">
        <v>151</v>
      </c>
      <c r="AU169" s="216" t="s">
        <v>84</v>
      </c>
      <c r="AY169" s="18" t="s">
        <v>148</v>
      </c>
      <c r="BE169" s="217">
        <f>IF(N169="základní",J169,0)</f>
        <v>0</v>
      </c>
      <c r="BF169" s="217">
        <f>IF(N169="snížená",J169,0)</f>
        <v>0</v>
      </c>
      <c r="BG169" s="217">
        <f>IF(N169="zákl. přenesená",J169,0)</f>
        <v>0</v>
      </c>
      <c r="BH169" s="217">
        <f>IF(N169="sníž. přenesená",J169,0)</f>
        <v>0</v>
      </c>
      <c r="BI169" s="217">
        <f>IF(N169="nulová",J169,0)</f>
        <v>0</v>
      </c>
      <c r="BJ169" s="18" t="s">
        <v>82</v>
      </c>
      <c r="BK169" s="217">
        <f>ROUND(I169*H169,2)</f>
        <v>0</v>
      </c>
      <c r="BL169" s="18" t="s">
        <v>257</v>
      </c>
      <c r="BM169" s="216" t="s">
        <v>1262</v>
      </c>
    </row>
    <row r="170" spans="1:51" s="13" customFormat="1" ht="12">
      <c r="A170" s="13"/>
      <c r="B170" s="218"/>
      <c r="C170" s="219"/>
      <c r="D170" s="220" t="s">
        <v>162</v>
      </c>
      <c r="E170" s="221" t="s">
        <v>28</v>
      </c>
      <c r="F170" s="222" t="s">
        <v>1263</v>
      </c>
      <c r="G170" s="219"/>
      <c r="H170" s="221" t="s">
        <v>28</v>
      </c>
      <c r="I170" s="223"/>
      <c r="J170" s="219"/>
      <c r="K170" s="219"/>
      <c r="L170" s="224"/>
      <c r="M170" s="225"/>
      <c r="N170" s="226"/>
      <c r="O170" s="226"/>
      <c r="P170" s="226"/>
      <c r="Q170" s="226"/>
      <c r="R170" s="226"/>
      <c r="S170" s="226"/>
      <c r="T170" s="227"/>
      <c r="U170" s="13"/>
      <c r="V170" s="13"/>
      <c r="W170" s="13"/>
      <c r="X170" s="13"/>
      <c r="Y170" s="13"/>
      <c r="Z170" s="13"/>
      <c r="AA170" s="13"/>
      <c r="AB170" s="13"/>
      <c r="AC170" s="13"/>
      <c r="AD170" s="13"/>
      <c r="AE170" s="13"/>
      <c r="AT170" s="228" t="s">
        <v>162</v>
      </c>
      <c r="AU170" s="228" t="s">
        <v>84</v>
      </c>
      <c r="AV170" s="13" t="s">
        <v>82</v>
      </c>
      <c r="AW170" s="13" t="s">
        <v>35</v>
      </c>
      <c r="AX170" s="13" t="s">
        <v>74</v>
      </c>
      <c r="AY170" s="228" t="s">
        <v>148</v>
      </c>
    </row>
    <row r="171" spans="1:51" s="14" customFormat="1" ht="12">
      <c r="A171" s="14"/>
      <c r="B171" s="229"/>
      <c r="C171" s="230"/>
      <c r="D171" s="220" t="s">
        <v>162</v>
      </c>
      <c r="E171" s="231" t="s">
        <v>28</v>
      </c>
      <c r="F171" s="232" t="s">
        <v>1264</v>
      </c>
      <c r="G171" s="230"/>
      <c r="H171" s="233">
        <v>13.5</v>
      </c>
      <c r="I171" s="234"/>
      <c r="J171" s="230"/>
      <c r="K171" s="230"/>
      <c r="L171" s="235"/>
      <c r="M171" s="236"/>
      <c r="N171" s="237"/>
      <c r="O171" s="237"/>
      <c r="P171" s="237"/>
      <c r="Q171" s="237"/>
      <c r="R171" s="237"/>
      <c r="S171" s="237"/>
      <c r="T171" s="238"/>
      <c r="U171" s="14"/>
      <c r="V171" s="14"/>
      <c r="W171" s="14"/>
      <c r="X171" s="14"/>
      <c r="Y171" s="14"/>
      <c r="Z171" s="14"/>
      <c r="AA171" s="14"/>
      <c r="AB171" s="14"/>
      <c r="AC171" s="14"/>
      <c r="AD171" s="14"/>
      <c r="AE171" s="14"/>
      <c r="AT171" s="239" t="s">
        <v>162</v>
      </c>
      <c r="AU171" s="239" t="s">
        <v>84</v>
      </c>
      <c r="AV171" s="14" t="s">
        <v>84</v>
      </c>
      <c r="AW171" s="14" t="s">
        <v>35</v>
      </c>
      <c r="AX171" s="14" t="s">
        <v>74</v>
      </c>
      <c r="AY171" s="239" t="s">
        <v>148</v>
      </c>
    </row>
    <row r="172" spans="1:51" s="13" customFormat="1" ht="12">
      <c r="A172" s="13"/>
      <c r="B172" s="218"/>
      <c r="C172" s="219"/>
      <c r="D172" s="220" t="s">
        <v>162</v>
      </c>
      <c r="E172" s="221" t="s">
        <v>28</v>
      </c>
      <c r="F172" s="222" t="s">
        <v>1265</v>
      </c>
      <c r="G172" s="219"/>
      <c r="H172" s="221" t="s">
        <v>28</v>
      </c>
      <c r="I172" s="223"/>
      <c r="J172" s="219"/>
      <c r="K172" s="219"/>
      <c r="L172" s="224"/>
      <c r="M172" s="225"/>
      <c r="N172" s="226"/>
      <c r="O172" s="226"/>
      <c r="P172" s="226"/>
      <c r="Q172" s="226"/>
      <c r="R172" s="226"/>
      <c r="S172" s="226"/>
      <c r="T172" s="227"/>
      <c r="U172" s="13"/>
      <c r="V172" s="13"/>
      <c r="W172" s="13"/>
      <c r="X172" s="13"/>
      <c r="Y172" s="13"/>
      <c r="Z172" s="13"/>
      <c r="AA172" s="13"/>
      <c r="AB172" s="13"/>
      <c r="AC172" s="13"/>
      <c r="AD172" s="13"/>
      <c r="AE172" s="13"/>
      <c r="AT172" s="228" t="s">
        <v>162</v>
      </c>
      <c r="AU172" s="228" t="s">
        <v>84</v>
      </c>
      <c r="AV172" s="13" t="s">
        <v>82</v>
      </c>
      <c r="AW172" s="13" t="s">
        <v>35</v>
      </c>
      <c r="AX172" s="13" t="s">
        <v>74</v>
      </c>
      <c r="AY172" s="228" t="s">
        <v>148</v>
      </c>
    </row>
    <row r="173" spans="1:51" s="14" customFormat="1" ht="12">
      <c r="A173" s="14"/>
      <c r="B173" s="229"/>
      <c r="C173" s="230"/>
      <c r="D173" s="220" t="s">
        <v>162</v>
      </c>
      <c r="E173" s="231" t="s">
        <v>28</v>
      </c>
      <c r="F173" s="232" t="s">
        <v>1266</v>
      </c>
      <c r="G173" s="230"/>
      <c r="H173" s="233">
        <v>24</v>
      </c>
      <c r="I173" s="234"/>
      <c r="J173" s="230"/>
      <c r="K173" s="230"/>
      <c r="L173" s="235"/>
      <c r="M173" s="236"/>
      <c r="N173" s="237"/>
      <c r="O173" s="237"/>
      <c r="P173" s="237"/>
      <c r="Q173" s="237"/>
      <c r="R173" s="237"/>
      <c r="S173" s="237"/>
      <c r="T173" s="238"/>
      <c r="U173" s="14"/>
      <c r="V173" s="14"/>
      <c r="W173" s="14"/>
      <c r="X173" s="14"/>
      <c r="Y173" s="14"/>
      <c r="Z173" s="14"/>
      <c r="AA173" s="14"/>
      <c r="AB173" s="14"/>
      <c r="AC173" s="14"/>
      <c r="AD173" s="14"/>
      <c r="AE173" s="14"/>
      <c r="AT173" s="239" t="s">
        <v>162</v>
      </c>
      <c r="AU173" s="239" t="s">
        <v>84</v>
      </c>
      <c r="AV173" s="14" t="s">
        <v>84</v>
      </c>
      <c r="AW173" s="14" t="s">
        <v>35</v>
      </c>
      <c r="AX173" s="14" t="s">
        <v>74</v>
      </c>
      <c r="AY173" s="239" t="s">
        <v>148</v>
      </c>
    </row>
    <row r="174" spans="1:51" s="15" customFormat="1" ht="12">
      <c r="A174" s="15"/>
      <c r="B174" s="240"/>
      <c r="C174" s="241"/>
      <c r="D174" s="220" t="s">
        <v>162</v>
      </c>
      <c r="E174" s="242" t="s">
        <v>28</v>
      </c>
      <c r="F174" s="243" t="s">
        <v>188</v>
      </c>
      <c r="G174" s="241"/>
      <c r="H174" s="244">
        <v>37.5</v>
      </c>
      <c r="I174" s="245"/>
      <c r="J174" s="241"/>
      <c r="K174" s="241"/>
      <c r="L174" s="246"/>
      <c r="M174" s="247"/>
      <c r="N174" s="248"/>
      <c r="O174" s="248"/>
      <c r="P174" s="248"/>
      <c r="Q174" s="248"/>
      <c r="R174" s="248"/>
      <c r="S174" s="248"/>
      <c r="T174" s="249"/>
      <c r="U174" s="15"/>
      <c r="V174" s="15"/>
      <c r="W174" s="15"/>
      <c r="X174" s="15"/>
      <c r="Y174" s="15"/>
      <c r="Z174" s="15"/>
      <c r="AA174" s="15"/>
      <c r="AB174" s="15"/>
      <c r="AC174" s="15"/>
      <c r="AD174" s="15"/>
      <c r="AE174" s="15"/>
      <c r="AT174" s="250" t="s">
        <v>162</v>
      </c>
      <c r="AU174" s="250" t="s">
        <v>84</v>
      </c>
      <c r="AV174" s="15" t="s">
        <v>155</v>
      </c>
      <c r="AW174" s="15" t="s">
        <v>35</v>
      </c>
      <c r="AX174" s="15" t="s">
        <v>82</v>
      </c>
      <c r="AY174" s="250" t="s">
        <v>148</v>
      </c>
    </row>
    <row r="175" spans="1:65" s="2" customFormat="1" ht="16.5" customHeight="1">
      <c r="A175" s="39"/>
      <c r="B175" s="40"/>
      <c r="C175" s="205" t="s">
        <v>441</v>
      </c>
      <c r="D175" s="205" t="s">
        <v>151</v>
      </c>
      <c r="E175" s="206" t="s">
        <v>1267</v>
      </c>
      <c r="F175" s="207" t="s">
        <v>1268</v>
      </c>
      <c r="G175" s="208" t="s">
        <v>197</v>
      </c>
      <c r="H175" s="209">
        <v>7.5</v>
      </c>
      <c r="I175" s="210"/>
      <c r="J175" s="211">
        <f>ROUND(I175*H175,2)</f>
        <v>0</v>
      </c>
      <c r="K175" s="207" t="s">
        <v>28</v>
      </c>
      <c r="L175" s="45"/>
      <c r="M175" s="212" t="s">
        <v>28</v>
      </c>
      <c r="N175" s="213" t="s">
        <v>45</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257</v>
      </c>
      <c r="AT175" s="216" t="s">
        <v>151</v>
      </c>
      <c r="AU175" s="216" t="s">
        <v>84</v>
      </c>
      <c r="AY175" s="18" t="s">
        <v>148</v>
      </c>
      <c r="BE175" s="217">
        <f>IF(N175="základní",J175,0)</f>
        <v>0</v>
      </c>
      <c r="BF175" s="217">
        <f>IF(N175="snížená",J175,0)</f>
        <v>0</v>
      </c>
      <c r="BG175" s="217">
        <f>IF(N175="zákl. přenesená",J175,0)</f>
        <v>0</v>
      </c>
      <c r="BH175" s="217">
        <f>IF(N175="sníž. přenesená",J175,0)</f>
        <v>0</v>
      </c>
      <c r="BI175" s="217">
        <f>IF(N175="nulová",J175,0)</f>
        <v>0</v>
      </c>
      <c r="BJ175" s="18" t="s">
        <v>82</v>
      </c>
      <c r="BK175" s="217">
        <f>ROUND(I175*H175,2)</f>
        <v>0</v>
      </c>
      <c r="BL175" s="18" t="s">
        <v>257</v>
      </c>
      <c r="BM175" s="216" t="s">
        <v>1269</v>
      </c>
    </row>
    <row r="176" spans="1:51" s="13" customFormat="1" ht="12">
      <c r="A176" s="13"/>
      <c r="B176" s="218"/>
      <c r="C176" s="219"/>
      <c r="D176" s="220" t="s">
        <v>162</v>
      </c>
      <c r="E176" s="221" t="s">
        <v>28</v>
      </c>
      <c r="F176" s="222" t="s">
        <v>1263</v>
      </c>
      <c r="G176" s="219"/>
      <c r="H176" s="221" t="s">
        <v>28</v>
      </c>
      <c r="I176" s="223"/>
      <c r="J176" s="219"/>
      <c r="K176" s="219"/>
      <c r="L176" s="224"/>
      <c r="M176" s="225"/>
      <c r="N176" s="226"/>
      <c r="O176" s="226"/>
      <c r="P176" s="226"/>
      <c r="Q176" s="226"/>
      <c r="R176" s="226"/>
      <c r="S176" s="226"/>
      <c r="T176" s="227"/>
      <c r="U176" s="13"/>
      <c r="V176" s="13"/>
      <c r="W176" s="13"/>
      <c r="X176" s="13"/>
      <c r="Y176" s="13"/>
      <c r="Z176" s="13"/>
      <c r="AA176" s="13"/>
      <c r="AB176" s="13"/>
      <c r="AC176" s="13"/>
      <c r="AD176" s="13"/>
      <c r="AE176" s="13"/>
      <c r="AT176" s="228" t="s">
        <v>162</v>
      </c>
      <c r="AU176" s="228" t="s">
        <v>84</v>
      </c>
      <c r="AV176" s="13" t="s">
        <v>82</v>
      </c>
      <c r="AW176" s="13" t="s">
        <v>35</v>
      </c>
      <c r="AX176" s="13" t="s">
        <v>74</v>
      </c>
      <c r="AY176" s="228" t="s">
        <v>148</v>
      </c>
    </row>
    <row r="177" spans="1:51" s="14" customFormat="1" ht="12">
      <c r="A177" s="14"/>
      <c r="B177" s="229"/>
      <c r="C177" s="230"/>
      <c r="D177" s="220" t="s">
        <v>162</v>
      </c>
      <c r="E177" s="231" t="s">
        <v>28</v>
      </c>
      <c r="F177" s="232" t="s">
        <v>1270</v>
      </c>
      <c r="G177" s="230"/>
      <c r="H177" s="233">
        <v>7.5</v>
      </c>
      <c r="I177" s="234"/>
      <c r="J177" s="230"/>
      <c r="K177" s="230"/>
      <c r="L177" s="235"/>
      <c r="M177" s="236"/>
      <c r="N177" s="237"/>
      <c r="O177" s="237"/>
      <c r="P177" s="237"/>
      <c r="Q177" s="237"/>
      <c r="R177" s="237"/>
      <c r="S177" s="237"/>
      <c r="T177" s="238"/>
      <c r="U177" s="14"/>
      <c r="V177" s="14"/>
      <c r="W177" s="14"/>
      <c r="X177" s="14"/>
      <c r="Y177" s="14"/>
      <c r="Z177" s="14"/>
      <c r="AA177" s="14"/>
      <c r="AB177" s="14"/>
      <c r="AC177" s="14"/>
      <c r="AD177" s="14"/>
      <c r="AE177" s="14"/>
      <c r="AT177" s="239" t="s">
        <v>162</v>
      </c>
      <c r="AU177" s="239" t="s">
        <v>84</v>
      </c>
      <c r="AV177" s="14" t="s">
        <v>84</v>
      </c>
      <c r="AW177" s="14" t="s">
        <v>35</v>
      </c>
      <c r="AX177" s="14" t="s">
        <v>74</v>
      </c>
      <c r="AY177" s="239" t="s">
        <v>148</v>
      </c>
    </row>
    <row r="178" spans="1:51" s="15" customFormat="1" ht="12">
      <c r="A178" s="15"/>
      <c r="B178" s="240"/>
      <c r="C178" s="241"/>
      <c r="D178" s="220" t="s">
        <v>162</v>
      </c>
      <c r="E178" s="242" t="s">
        <v>28</v>
      </c>
      <c r="F178" s="243" t="s">
        <v>188</v>
      </c>
      <c r="G178" s="241"/>
      <c r="H178" s="244">
        <v>7.5</v>
      </c>
      <c r="I178" s="245"/>
      <c r="J178" s="241"/>
      <c r="K178" s="241"/>
      <c r="L178" s="246"/>
      <c r="M178" s="247"/>
      <c r="N178" s="248"/>
      <c r="O178" s="248"/>
      <c r="P178" s="248"/>
      <c r="Q178" s="248"/>
      <c r="R178" s="248"/>
      <c r="S178" s="248"/>
      <c r="T178" s="249"/>
      <c r="U178" s="15"/>
      <c r="V178" s="15"/>
      <c r="W178" s="15"/>
      <c r="X178" s="15"/>
      <c r="Y178" s="15"/>
      <c r="Z178" s="15"/>
      <c r="AA178" s="15"/>
      <c r="AB178" s="15"/>
      <c r="AC178" s="15"/>
      <c r="AD178" s="15"/>
      <c r="AE178" s="15"/>
      <c r="AT178" s="250" t="s">
        <v>162</v>
      </c>
      <c r="AU178" s="250" t="s">
        <v>84</v>
      </c>
      <c r="AV178" s="15" t="s">
        <v>155</v>
      </c>
      <c r="AW178" s="15" t="s">
        <v>35</v>
      </c>
      <c r="AX178" s="15" t="s">
        <v>82</v>
      </c>
      <c r="AY178" s="250" t="s">
        <v>148</v>
      </c>
    </row>
    <row r="179" spans="1:65" s="2" customFormat="1" ht="16.5" customHeight="1">
      <c r="A179" s="39"/>
      <c r="B179" s="40"/>
      <c r="C179" s="205" t="s">
        <v>447</v>
      </c>
      <c r="D179" s="205" t="s">
        <v>151</v>
      </c>
      <c r="E179" s="206" t="s">
        <v>1271</v>
      </c>
      <c r="F179" s="207" t="s">
        <v>1272</v>
      </c>
      <c r="G179" s="208" t="s">
        <v>197</v>
      </c>
      <c r="H179" s="209">
        <v>10</v>
      </c>
      <c r="I179" s="210"/>
      <c r="J179" s="211">
        <f>ROUND(I179*H179,2)</f>
        <v>0</v>
      </c>
      <c r="K179" s="207" t="s">
        <v>28</v>
      </c>
      <c r="L179" s="45"/>
      <c r="M179" s="212" t="s">
        <v>28</v>
      </c>
      <c r="N179" s="213" t="s">
        <v>45</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257</v>
      </c>
      <c r="AT179" s="216" t="s">
        <v>151</v>
      </c>
      <c r="AU179" s="216" t="s">
        <v>84</v>
      </c>
      <c r="AY179" s="18" t="s">
        <v>148</v>
      </c>
      <c r="BE179" s="217">
        <f>IF(N179="základní",J179,0)</f>
        <v>0</v>
      </c>
      <c r="BF179" s="217">
        <f>IF(N179="snížená",J179,0)</f>
        <v>0</v>
      </c>
      <c r="BG179" s="217">
        <f>IF(N179="zákl. přenesená",J179,0)</f>
        <v>0</v>
      </c>
      <c r="BH179" s="217">
        <f>IF(N179="sníž. přenesená",J179,0)</f>
        <v>0</v>
      </c>
      <c r="BI179" s="217">
        <f>IF(N179="nulová",J179,0)</f>
        <v>0</v>
      </c>
      <c r="BJ179" s="18" t="s">
        <v>82</v>
      </c>
      <c r="BK179" s="217">
        <f>ROUND(I179*H179,2)</f>
        <v>0</v>
      </c>
      <c r="BL179" s="18" t="s">
        <v>257</v>
      </c>
      <c r="BM179" s="216" t="s">
        <v>1273</v>
      </c>
    </row>
    <row r="180" spans="1:51" s="13" customFormat="1" ht="12">
      <c r="A180" s="13"/>
      <c r="B180" s="218"/>
      <c r="C180" s="219"/>
      <c r="D180" s="220" t="s">
        <v>162</v>
      </c>
      <c r="E180" s="221" t="s">
        <v>28</v>
      </c>
      <c r="F180" s="222" t="s">
        <v>1263</v>
      </c>
      <c r="G180" s="219"/>
      <c r="H180" s="221" t="s">
        <v>28</v>
      </c>
      <c r="I180" s="223"/>
      <c r="J180" s="219"/>
      <c r="K180" s="219"/>
      <c r="L180" s="224"/>
      <c r="M180" s="225"/>
      <c r="N180" s="226"/>
      <c r="O180" s="226"/>
      <c r="P180" s="226"/>
      <c r="Q180" s="226"/>
      <c r="R180" s="226"/>
      <c r="S180" s="226"/>
      <c r="T180" s="227"/>
      <c r="U180" s="13"/>
      <c r="V180" s="13"/>
      <c r="W180" s="13"/>
      <c r="X180" s="13"/>
      <c r="Y180" s="13"/>
      <c r="Z180" s="13"/>
      <c r="AA180" s="13"/>
      <c r="AB180" s="13"/>
      <c r="AC180" s="13"/>
      <c r="AD180" s="13"/>
      <c r="AE180" s="13"/>
      <c r="AT180" s="228" t="s">
        <v>162</v>
      </c>
      <c r="AU180" s="228" t="s">
        <v>84</v>
      </c>
      <c r="AV180" s="13" t="s">
        <v>82</v>
      </c>
      <c r="AW180" s="13" t="s">
        <v>35</v>
      </c>
      <c r="AX180" s="13" t="s">
        <v>74</v>
      </c>
      <c r="AY180" s="228" t="s">
        <v>148</v>
      </c>
    </row>
    <row r="181" spans="1:51" s="14" customFormat="1" ht="12">
      <c r="A181" s="14"/>
      <c r="B181" s="229"/>
      <c r="C181" s="230"/>
      <c r="D181" s="220" t="s">
        <v>162</v>
      </c>
      <c r="E181" s="231" t="s">
        <v>28</v>
      </c>
      <c r="F181" s="232" t="s">
        <v>1274</v>
      </c>
      <c r="G181" s="230"/>
      <c r="H181" s="233">
        <v>10</v>
      </c>
      <c r="I181" s="234"/>
      <c r="J181" s="230"/>
      <c r="K181" s="230"/>
      <c r="L181" s="235"/>
      <c r="M181" s="236"/>
      <c r="N181" s="237"/>
      <c r="O181" s="237"/>
      <c r="P181" s="237"/>
      <c r="Q181" s="237"/>
      <c r="R181" s="237"/>
      <c r="S181" s="237"/>
      <c r="T181" s="238"/>
      <c r="U181" s="14"/>
      <c r="V181" s="14"/>
      <c r="W181" s="14"/>
      <c r="X181" s="14"/>
      <c r="Y181" s="14"/>
      <c r="Z181" s="14"/>
      <c r="AA181" s="14"/>
      <c r="AB181" s="14"/>
      <c r="AC181" s="14"/>
      <c r="AD181" s="14"/>
      <c r="AE181" s="14"/>
      <c r="AT181" s="239" t="s">
        <v>162</v>
      </c>
      <c r="AU181" s="239" t="s">
        <v>84</v>
      </c>
      <c r="AV181" s="14" t="s">
        <v>84</v>
      </c>
      <c r="AW181" s="14" t="s">
        <v>35</v>
      </c>
      <c r="AX181" s="14" t="s">
        <v>74</v>
      </c>
      <c r="AY181" s="239" t="s">
        <v>148</v>
      </c>
    </row>
    <row r="182" spans="1:51" s="15" customFormat="1" ht="12">
      <c r="A182" s="15"/>
      <c r="B182" s="240"/>
      <c r="C182" s="241"/>
      <c r="D182" s="220" t="s">
        <v>162</v>
      </c>
      <c r="E182" s="242" t="s">
        <v>28</v>
      </c>
      <c r="F182" s="243" t="s">
        <v>188</v>
      </c>
      <c r="G182" s="241"/>
      <c r="H182" s="244">
        <v>10</v>
      </c>
      <c r="I182" s="245"/>
      <c r="J182" s="241"/>
      <c r="K182" s="241"/>
      <c r="L182" s="246"/>
      <c r="M182" s="247"/>
      <c r="N182" s="248"/>
      <c r="O182" s="248"/>
      <c r="P182" s="248"/>
      <c r="Q182" s="248"/>
      <c r="R182" s="248"/>
      <c r="S182" s="248"/>
      <c r="T182" s="249"/>
      <c r="U182" s="15"/>
      <c r="V182" s="15"/>
      <c r="W182" s="15"/>
      <c r="X182" s="15"/>
      <c r="Y182" s="15"/>
      <c r="Z182" s="15"/>
      <c r="AA182" s="15"/>
      <c r="AB182" s="15"/>
      <c r="AC182" s="15"/>
      <c r="AD182" s="15"/>
      <c r="AE182" s="15"/>
      <c r="AT182" s="250" t="s">
        <v>162</v>
      </c>
      <c r="AU182" s="250" t="s">
        <v>84</v>
      </c>
      <c r="AV182" s="15" t="s">
        <v>155</v>
      </c>
      <c r="AW182" s="15" t="s">
        <v>35</v>
      </c>
      <c r="AX182" s="15" t="s">
        <v>82</v>
      </c>
      <c r="AY182" s="250" t="s">
        <v>148</v>
      </c>
    </row>
    <row r="183" spans="1:65" s="2" customFormat="1" ht="16.5" customHeight="1">
      <c r="A183" s="39"/>
      <c r="B183" s="40"/>
      <c r="C183" s="205" t="s">
        <v>453</v>
      </c>
      <c r="D183" s="205" t="s">
        <v>151</v>
      </c>
      <c r="E183" s="206" t="s">
        <v>1275</v>
      </c>
      <c r="F183" s="207" t="s">
        <v>1276</v>
      </c>
      <c r="G183" s="208" t="s">
        <v>203</v>
      </c>
      <c r="H183" s="209">
        <v>41</v>
      </c>
      <c r="I183" s="210"/>
      <c r="J183" s="211">
        <f>ROUND(I183*H183,2)</f>
        <v>0</v>
      </c>
      <c r="K183" s="207" t="s">
        <v>160</v>
      </c>
      <c r="L183" s="45"/>
      <c r="M183" s="212" t="s">
        <v>28</v>
      </c>
      <c r="N183" s="213" t="s">
        <v>45</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257</v>
      </c>
      <c r="AT183" s="216" t="s">
        <v>151</v>
      </c>
      <c r="AU183" s="216" t="s">
        <v>84</v>
      </c>
      <c r="AY183" s="18" t="s">
        <v>148</v>
      </c>
      <c r="BE183" s="217">
        <f>IF(N183="základní",J183,0)</f>
        <v>0</v>
      </c>
      <c r="BF183" s="217">
        <f>IF(N183="snížená",J183,0)</f>
        <v>0</v>
      </c>
      <c r="BG183" s="217">
        <f>IF(N183="zákl. přenesená",J183,0)</f>
        <v>0</v>
      </c>
      <c r="BH183" s="217">
        <f>IF(N183="sníž. přenesená",J183,0)</f>
        <v>0</v>
      </c>
      <c r="BI183" s="217">
        <f>IF(N183="nulová",J183,0)</f>
        <v>0</v>
      </c>
      <c r="BJ183" s="18" t="s">
        <v>82</v>
      </c>
      <c r="BK183" s="217">
        <f>ROUND(I183*H183,2)</f>
        <v>0</v>
      </c>
      <c r="BL183" s="18" t="s">
        <v>257</v>
      </c>
      <c r="BM183" s="216" t="s">
        <v>1277</v>
      </c>
    </row>
    <row r="184" spans="1:51" s="13" customFormat="1" ht="12">
      <c r="A184" s="13"/>
      <c r="B184" s="218"/>
      <c r="C184" s="219"/>
      <c r="D184" s="220" t="s">
        <v>162</v>
      </c>
      <c r="E184" s="221" t="s">
        <v>28</v>
      </c>
      <c r="F184" s="222" t="s">
        <v>1278</v>
      </c>
      <c r="G184" s="219"/>
      <c r="H184" s="221" t="s">
        <v>28</v>
      </c>
      <c r="I184" s="223"/>
      <c r="J184" s="219"/>
      <c r="K184" s="219"/>
      <c r="L184" s="224"/>
      <c r="M184" s="225"/>
      <c r="N184" s="226"/>
      <c r="O184" s="226"/>
      <c r="P184" s="226"/>
      <c r="Q184" s="226"/>
      <c r="R184" s="226"/>
      <c r="S184" s="226"/>
      <c r="T184" s="227"/>
      <c r="U184" s="13"/>
      <c r="V184" s="13"/>
      <c r="W184" s="13"/>
      <c r="X184" s="13"/>
      <c r="Y184" s="13"/>
      <c r="Z184" s="13"/>
      <c r="AA184" s="13"/>
      <c r="AB184" s="13"/>
      <c r="AC184" s="13"/>
      <c r="AD184" s="13"/>
      <c r="AE184" s="13"/>
      <c r="AT184" s="228" t="s">
        <v>162</v>
      </c>
      <c r="AU184" s="228" t="s">
        <v>84</v>
      </c>
      <c r="AV184" s="13" t="s">
        <v>82</v>
      </c>
      <c r="AW184" s="13" t="s">
        <v>35</v>
      </c>
      <c r="AX184" s="13" t="s">
        <v>74</v>
      </c>
      <c r="AY184" s="228" t="s">
        <v>148</v>
      </c>
    </row>
    <row r="185" spans="1:51" s="14" customFormat="1" ht="12">
      <c r="A185" s="14"/>
      <c r="B185" s="229"/>
      <c r="C185" s="230"/>
      <c r="D185" s="220" t="s">
        <v>162</v>
      </c>
      <c r="E185" s="231" t="s">
        <v>28</v>
      </c>
      <c r="F185" s="232" t="s">
        <v>1279</v>
      </c>
      <c r="G185" s="230"/>
      <c r="H185" s="233">
        <v>41</v>
      </c>
      <c r="I185" s="234"/>
      <c r="J185" s="230"/>
      <c r="K185" s="230"/>
      <c r="L185" s="235"/>
      <c r="M185" s="236"/>
      <c r="N185" s="237"/>
      <c r="O185" s="237"/>
      <c r="P185" s="237"/>
      <c r="Q185" s="237"/>
      <c r="R185" s="237"/>
      <c r="S185" s="237"/>
      <c r="T185" s="238"/>
      <c r="U185" s="14"/>
      <c r="V185" s="14"/>
      <c r="W185" s="14"/>
      <c r="X185" s="14"/>
      <c r="Y185" s="14"/>
      <c r="Z185" s="14"/>
      <c r="AA185" s="14"/>
      <c r="AB185" s="14"/>
      <c r="AC185" s="14"/>
      <c r="AD185" s="14"/>
      <c r="AE185" s="14"/>
      <c r="AT185" s="239" t="s">
        <v>162</v>
      </c>
      <c r="AU185" s="239" t="s">
        <v>84</v>
      </c>
      <c r="AV185" s="14" t="s">
        <v>84</v>
      </c>
      <c r="AW185" s="14" t="s">
        <v>35</v>
      </c>
      <c r="AX185" s="14" t="s">
        <v>74</v>
      </c>
      <c r="AY185" s="239" t="s">
        <v>148</v>
      </c>
    </row>
    <row r="186" spans="1:51" s="15" customFormat="1" ht="12">
      <c r="A186" s="15"/>
      <c r="B186" s="240"/>
      <c r="C186" s="241"/>
      <c r="D186" s="220" t="s">
        <v>162</v>
      </c>
      <c r="E186" s="242" t="s">
        <v>28</v>
      </c>
      <c r="F186" s="243" t="s">
        <v>188</v>
      </c>
      <c r="G186" s="241"/>
      <c r="H186" s="244">
        <v>41</v>
      </c>
      <c r="I186" s="245"/>
      <c r="J186" s="241"/>
      <c r="K186" s="241"/>
      <c r="L186" s="246"/>
      <c r="M186" s="247"/>
      <c r="N186" s="248"/>
      <c r="O186" s="248"/>
      <c r="P186" s="248"/>
      <c r="Q186" s="248"/>
      <c r="R186" s="248"/>
      <c r="S186" s="248"/>
      <c r="T186" s="249"/>
      <c r="U186" s="15"/>
      <c r="V186" s="15"/>
      <c r="W186" s="15"/>
      <c r="X186" s="15"/>
      <c r="Y186" s="15"/>
      <c r="Z186" s="15"/>
      <c r="AA186" s="15"/>
      <c r="AB186" s="15"/>
      <c r="AC186" s="15"/>
      <c r="AD186" s="15"/>
      <c r="AE186" s="15"/>
      <c r="AT186" s="250" t="s">
        <v>162</v>
      </c>
      <c r="AU186" s="250" t="s">
        <v>84</v>
      </c>
      <c r="AV186" s="15" t="s">
        <v>155</v>
      </c>
      <c r="AW186" s="15" t="s">
        <v>35</v>
      </c>
      <c r="AX186" s="15" t="s">
        <v>82</v>
      </c>
      <c r="AY186" s="250" t="s">
        <v>148</v>
      </c>
    </row>
    <row r="187" spans="1:65" s="2" customFormat="1" ht="21.75" customHeight="1">
      <c r="A187" s="39"/>
      <c r="B187" s="40"/>
      <c r="C187" s="205" t="s">
        <v>458</v>
      </c>
      <c r="D187" s="205" t="s">
        <v>151</v>
      </c>
      <c r="E187" s="206" t="s">
        <v>1280</v>
      </c>
      <c r="F187" s="207" t="s">
        <v>1281</v>
      </c>
      <c r="G187" s="208" t="s">
        <v>203</v>
      </c>
      <c r="H187" s="209">
        <v>3</v>
      </c>
      <c r="I187" s="210"/>
      <c r="J187" s="211">
        <f>ROUND(I187*H187,2)</f>
        <v>0</v>
      </c>
      <c r="K187" s="207" t="s">
        <v>160</v>
      </c>
      <c r="L187" s="45"/>
      <c r="M187" s="212" t="s">
        <v>28</v>
      </c>
      <c r="N187" s="213" t="s">
        <v>45</v>
      </c>
      <c r="O187" s="85"/>
      <c r="P187" s="214">
        <f>O187*H187</f>
        <v>0</v>
      </c>
      <c r="Q187" s="214">
        <v>0.00013</v>
      </c>
      <c r="R187" s="214">
        <f>Q187*H187</f>
        <v>0.00038999999999999994</v>
      </c>
      <c r="S187" s="214">
        <v>0</v>
      </c>
      <c r="T187" s="215">
        <f>S187*H187</f>
        <v>0</v>
      </c>
      <c r="U187" s="39"/>
      <c r="V187" s="39"/>
      <c r="W187" s="39"/>
      <c r="X187" s="39"/>
      <c r="Y187" s="39"/>
      <c r="Z187" s="39"/>
      <c r="AA187" s="39"/>
      <c r="AB187" s="39"/>
      <c r="AC187" s="39"/>
      <c r="AD187" s="39"/>
      <c r="AE187" s="39"/>
      <c r="AR187" s="216" t="s">
        <v>257</v>
      </c>
      <c r="AT187" s="216" t="s">
        <v>151</v>
      </c>
      <c r="AU187" s="216" t="s">
        <v>84</v>
      </c>
      <c r="AY187" s="18" t="s">
        <v>148</v>
      </c>
      <c r="BE187" s="217">
        <f>IF(N187="základní",J187,0)</f>
        <v>0</v>
      </c>
      <c r="BF187" s="217">
        <f>IF(N187="snížená",J187,0)</f>
        <v>0</v>
      </c>
      <c r="BG187" s="217">
        <f>IF(N187="zákl. přenesená",J187,0)</f>
        <v>0</v>
      </c>
      <c r="BH187" s="217">
        <f>IF(N187="sníž. přenesená",J187,0)</f>
        <v>0</v>
      </c>
      <c r="BI187" s="217">
        <f>IF(N187="nulová",J187,0)</f>
        <v>0</v>
      </c>
      <c r="BJ187" s="18" t="s">
        <v>82</v>
      </c>
      <c r="BK187" s="217">
        <f>ROUND(I187*H187,2)</f>
        <v>0</v>
      </c>
      <c r="BL187" s="18" t="s">
        <v>257</v>
      </c>
      <c r="BM187" s="216" t="s">
        <v>1282</v>
      </c>
    </row>
    <row r="188" spans="1:51" s="14" customFormat="1" ht="12">
      <c r="A188" s="14"/>
      <c r="B188" s="229"/>
      <c r="C188" s="230"/>
      <c r="D188" s="220" t="s">
        <v>162</v>
      </c>
      <c r="E188" s="231" t="s">
        <v>28</v>
      </c>
      <c r="F188" s="232" t="s">
        <v>1283</v>
      </c>
      <c r="G188" s="230"/>
      <c r="H188" s="233">
        <v>3</v>
      </c>
      <c r="I188" s="234"/>
      <c r="J188" s="230"/>
      <c r="K188" s="230"/>
      <c r="L188" s="235"/>
      <c r="M188" s="236"/>
      <c r="N188" s="237"/>
      <c r="O188" s="237"/>
      <c r="P188" s="237"/>
      <c r="Q188" s="237"/>
      <c r="R188" s="237"/>
      <c r="S188" s="237"/>
      <c r="T188" s="238"/>
      <c r="U188" s="14"/>
      <c r="V188" s="14"/>
      <c r="W188" s="14"/>
      <c r="X188" s="14"/>
      <c r="Y188" s="14"/>
      <c r="Z188" s="14"/>
      <c r="AA188" s="14"/>
      <c r="AB188" s="14"/>
      <c r="AC188" s="14"/>
      <c r="AD188" s="14"/>
      <c r="AE188" s="14"/>
      <c r="AT188" s="239" t="s">
        <v>162</v>
      </c>
      <c r="AU188" s="239" t="s">
        <v>84</v>
      </c>
      <c r="AV188" s="14" t="s">
        <v>84</v>
      </c>
      <c r="AW188" s="14" t="s">
        <v>35</v>
      </c>
      <c r="AX188" s="14" t="s">
        <v>74</v>
      </c>
      <c r="AY188" s="239" t="s">
        <v>148</v>
      </c>
    </row>
    <row r="189" spans="1:51" s="15" customFormat="1" ht="12">
      <c r="A189" s="15"/>
      <c r="B189" s="240"/>
      <c r="C189" s="241"/>
      <c r="D189" s="220" t="s">
        <v>162</v>
      </c>
      <c r="E189" s="242" t="s">
        <v>28</v>
      </c>
      <c r="F189" s="243" t="s">
        <v>188</v>
      </c>
      <c r="G189" s="241"/>
      <c r="H189" s="244">
        <v>3</v>
      </c>
      <c r="I189" s="245"/>
      <c r="J189" s="241"/>
      <c r="K189" s="241"/>
      <c r="L189" s="246"/>
      <c r="M189" s="247"/>
      <c r="N189" s="248"/>
      <c r="O189" s="248"/>
      <c r="P189" s="248"/>
      <c r="Q189" s="248"/>
      <c r="R189" s="248"/>
      <c r="S189" s="248"/>
      <c r="T189" s="249"/>
      <c r="U189" s="15"/>
      <c r="V189" s="15"/>
      <c r="W189" s="15"/>
      <c r="X189" s="15"/>
      <c r="Y189" s="15"/>
      <c r="Z189" s="15"/>
      <c r="AA189" s="15"/>
      <c r="AB189" s="15"/>
      <c r="AC189" s="15"/>
      <c r="AD189" s="15"/>
      <c r="AE189" s="15"/>
      <c r="AT189" s="250" t="s">
        <v>162</v>
      </c>
      <c r="AU189" s="250" t="s">
        <v>84</v>
      </c>
      <c r="AV189" s="15" t="s">
        <v>155</v>
      </c>
      <c r="AW189" s="15" t="s">
        <v>35</v>
      </c>
      <c r="AX189" s="15" t="s">
        <v>82</v>
      </c>
      <c r="AY189" s="250" t="s">
        <v>148</v>
      </c>
    </row>
    <row r="190" spans="1:65" s="2" customFormat="1" ht="16.5" customHeight="1">
      <c r="A190" s="39"/>
      <c r="B190" s="40"/>
      <c r="C190" s="205" t="s">
        <v>463</v>
      </c>
      <c r="D190" s="205" t="s">
        <v>151</v>
      </c>
      <c r="E190" s="206" t="s">
        <v>1284</v>
      </c>
      <c r="F190" s="207" t="s">
        <v>1285</v>
      </c>
      <c r="G190" s="208" t="s">
        <v>1286</v>
      </c>
      <c r="H190" s="209">
        <v>19</v>
      </c>
      <c r="I190" s="210"/>
      <c r="J190" s="211">
        <f>ROUND(I190*H190,2)</f>
        <v>0</v>
      </c>
      <c r="K190" s="207" t="s">
        <v>160</v>
      </c>
      <c r="L190" s="45"/>
      <c r="M190" s="212" t="s">
        <v>28</v>
      </c>
      <c r="N190" s="213" t="s">
        <v>45</v>
      </c>
      <c r="O190" s="85"/>
      <c r="P190" s="214">
        <f>O190*H190</f>
        <v>0</v>
      </c>
      <c r="Q190" s="214">
        <v>0.00025</v>
      </c>
      <c r="R190" s="214">
        <f>Q190*H190</f>
        <v>0.00475</v>
      </c>
      <c r="S190" s="214">
        <v>0</v>
      </c>
      <c r="T190" s="215">
        <f>S190*H190</f>
        <v>0</v>
      </c>
      <c r="U190" s="39"/>
      <c r="V190" s="39"/>
      <c r="W190" s="39"/>
      <c r="X190" s="39"/>
      <c r="Y190" s="39"/>
      <c r="Z190" s="39"/>
      <c r="AA190" s="39"/>
      <c r="AB190" s="39"/>
      <c r="AC190" s="39"/>
      <c r="AD190" s="39"/>
      <c r="AE190" s="39"/>
      <c r="AR190" s="216" t="s">
        <v>257</v>
      </c>
      <c r="AT190" s="216" t="s">
        <v>151</v>
      </c>
      <c r="AU190" s="216" t="s">
        <v>84</v>
      </c>
      <c r="AY190" s="18" t="s">
        <v>148</v>
      </c>
      <c r="BE190" s="217">
        <f>IF(N190="základní",J190,0)</f>
        <v>0</v>
      </c>
      <c r="BF190" s="217">
        <f>IF(N190="snížená",J190,0)</f>
        <v>0</v>
      </c>
      <c r="BG190" s="217">
        <f>IF(N190="zákl. přenesená",J190,0)</f>
        <v>0</v>
      </c>
      <c r="BH190" s="217">
        <f>IF(N190="sníž. přenesená",J190,0)</f>
        <v>0</v>
      </c>
      <c r="BI190" s="217">
        <f>IF(N190="nulová",J190,0)</f>
        <v>0</v>
      </c>
      <c r="BJ190" s="18" t="s">
        <v>82</v>
      </c>
      <c r="BK190" s="217">
        <f>ROUND(I190*H190,2)</f>
        <v>0</v>
      </c>
      <c r="BL190" s="18" t="s">
        <v>257</v>
      </c>
      <c r="BM190" s="216" t="s">
        <v>1287</v>
      </c>
    </row>
    <row r="191" spans="1:51" s="14" customFormat="1" ht="12">
      <c r="A191" s="14"/>
      <c r="B191" s="229"/>
      <c r="C191" s="230"/>
      <c r="D191" s="220" t="s">
        <v>162</v>
      </c>
      <c r="E191" s="231" t="s">
        <v>28</v>
      </c>
      <c r="F191" s="232" t="s">
        <v>1288</v>
      </c>
      <c r="G191" s="230"/>
      <c r="H191" s="233">
        <v>19</v>
      </c>
      <c r="I191" s="234"/>
      <c r="J191" s="230"/>
      <c r="K191" s="230"/>
      <c r="L191" s="235"/>
      <c r="M191" s="236"/>
      <c r="N191" s="237"/>
      <c r="O191" s="237"/>
      <c r="P191" s="237"/>
      <c r="Q191" s="237"/>
      <c r="R191" s="237"/>
      <c r="S191" s="237"/>
      <c r="T191" s="238"/>
      <c r="U191" s="14"/>
      <c r="V191" s="14"/>
      <c r="W191" s="14"/>
      <c r="X191" s="14"/>
      <c r="Y191" s="14"/>
      <c r="Z191" s="14"/>
      <c r="AA191" s="14"/>
      <c r="AB191" s="14"/>
      <c r="AC191" s="14"/>
      <c r="AD191" s="14"/>
      <c r="AE191" s="14"/>
      <c r="AT191" s="239" t="s">
        <v>162</v>
      </c>
      <c r="AU191" s="239" t="s">
        <v>84</v>
      </c>
      <c r="AV191" s="14" t="s">
        <v>84</v>
      </c>
      <c r="AW191" s="14" t="s">
        <v>35</v>
      </c>
      <c r="AX191" s="14" t="s">
        <v>74</v>
      </c>
      <c r="AY191" s="239" t="s">
        <v>148</v>
      </c>
    </row>
    <row r="192" spans="1:51" s="15" customFormat="1" ht="12">
      <c r="A192" s="15"/>
      <c r="B192" s="240"/>
      <c r="C192" s="241"/>
      <c r="D192" s="220" t="s">
        <v>162</v>
      </c>
      <c r="E192" s="242" t="s">
        <v>28</v>
      </c>
      <c r="F192" s="243" t="s">
        <v>188</v>
      </c>
      <c r="G192" s="241"/>
      <c r="H192" s="244">
        <v>19</v>
      </c>
      <c r="I192" s="245"/>
      <c r="J192" s="241"/>
      <c r="K192" s="241"/>
      <c r="L192" s="246"/>
      <c r="M192" s="247"/>
      <c r="N192" s="248"/>
      <c r="O192" s="248"/>
      <c r="P192" s="248"/>
      <c r="Q192" s="248"/>
      <c r="R192" s="248"/>
      <c r="S192" s="248"/>
      <c r="T192" s="249"/>
      <c r="U192" s="15"/>
      <c r="V192" s="15"/>
      <c r="W192" s="15"/>
      <c r="X192" s="15"/>
      <c r="Y192" s="15"/>
      <c r="Z192" s="15"/>
      <c r="AA192" s="15"/>
      <c r="AB192" s="15"/>
      <c r="AC192" s="15"/>
      <c r="AD192" s="15"/>
      <c r="AE192" s="15"/>
      <c r="AT192" s="250" t="s">
        <v>162</v>
      </c>
      <c r="AU192" s="250" t="s">
        <v>84</v>
      </c>
      <c r="AV192" s="15" t="s">
        <v>155</v>
      </c>
      <c r="AW192" s="15" t="s">
        <v>35</v>
      </c>
      <c r="AX192" s="15" t="s">
        <v>82</v>
      </c>
      <c r="AY192" s="250" t="s">
        <v>148</v>
      </c>
    </row>
    <row r="193" spans="1:65" s="2" customFormat="1" ht="21.75" customHeight="1">
      <c r="A193" s="39"/>
      <c r="B193" s="40"/>
      <c r="C193" s="205" t="s">
        <v>467</v>
      </c>
      <c r="D193" s="205" t="s">
        <v>151</v>
      </c>
      <c r="E193" s="206" t="s">
        <v>1289</v>
      </c>
      <c r="F193" s="207" t="s">
        <v>1290</v>
      </c>
      <c r="G193" s="208" t="s">
        <v>203</v>
      </c>
      <c r="H193" s="209">
        <v>2</v>
      </c>
      <c r="I193" s="210"/>
      <c r="J193" s="211">
        <f>ROUND(I193*H193,2)</f>
        <v>0</v>
      </c>
      <c r="K193" s="207" t="s">
        <v>160</v>
      </c>
      <c r="L193" s="45"/>
      <c r="M193" s="212" t="s">
        <v>28</v>
      </c>
      <c r="N193" s="213" t="s">
        <v>45</v>
      </c>
      <c r="O193" s="85"/>
      <c r="P193" s="214">
        <f>O193*H193</f>
        <v>0</v>
      </c>
      <c r="Q193" s="214">
        <v>2E-05</v>
      </c>
      <c r="R193" s="214">
        <f>Q193*H193</f>
        <v>4E-05</v>
      </c>
      <c r="S193" s="214">
        <v>0</v>
      </c>
      <c r="T193" s="215">
        <f>S193*H193</f>
        <v>0</v>
      </c>
      <c r="U193" s="39"/>
      <c r="V193" s="39"/>
      <c r="W193" s="39"/>
      <c r="X193" s="39"/>
      <c r="Y193" s="39"/>
      <c r="Z193" s="39"/>
      <c r="AA193" s="39"/>
      <c r="AB193" s="39"/>
      <c r="AC193" s="39"/>
      <c r="AD193" s="39"/>
      <c r="AE193" s="39"/>
      <c r="AR193" s="216" t="s">
        <v>257</v>
      </c>
      <c r="AT193" s="216" t="s">
        <v>151</v>
      </c>
      <c r="AU193" s="216" t="s">
        <v>84</v>
      </c>
      <c r="AY193" s="18" t="s">
        <v>148</v>
      </c>
      <c r="BE193" s="217">
        <f>IF(N193="základní",J193,0)</f>
        <v>0</v>
      </c>
      <c r="BF193" s="217">
        <f>IF(N193="snížená",J193,0)</f>
        <v>0</v>
      </c>
      <c r="BG193" s="217">
        <f>IF(N193="zákl. přenesená",J193,0)</f>
        <v>0</v>
      </c>
      <c r="BH193" s="217">
        <f>IF(N193="sníž. přenesená",J193,0)</f>
        <v>0</v>
      </c>
      <c r="BI193" s="217">
        <f>IF(N193="nulová",J193,0)</f>
        <v>0</v>
      </c>
      <c r="BJ193" s="18" t="s">
        <v>82</v>
      </c>
      <c r="BK193" s="217">
        <f>ROUND(I193*H193,2)</f>
        <v>0</v>
      </c>
      <c r="BL193" s="18" t="s">
        <v>257</v>
      </c>
      <c r="BM193" s="216" t="s">
        <v>1291</v>
      </c>
    </row>
    <row r="194" spans="1:65" s="2" customFormat="1" ht="12">
      <c r="A194" s="39"/>
      <c r="B194" s="40"/>
      <c r="C194" s="251" t="s">
        <v>471</v>
      </c>
      <c r="D194" s="251" t="s">
        <v>275</v>
      </c>
      <c r="E194" s="252" t="s">
        <v>1292</v>
      </c>
      <c r="F194" s="253" t="s">
        <v>1293</v>
      </c>
      <c r="G194" s="254" t="s">
        <v>203</v>
      </c>
      <c r="H194" s="255">
        <v>2</v>
      </c>
      <c r="I194" s="256"/>
      <c r="J194" s="257">
        <f>ROUND(I194*H194,2)</f>
        <v>0</v>
      </c>
      <c r="K194" s="253" t="s">
        <v>1105</v>
      </c>
      <c r="L194" s="258"/>
      <c r="M194" s="259" t="s">
        <v>28</v>
      </c>
      <c r="N194" s="260" t="s">
        <v>45</v>
      </c>
      <c r="O194" s="85"/>
      <c r="P194" s="214">
        <f>O194*H194</f>
        <v>0</v>
      </c>
      <c r="Q194" s="214">
        <v>0.0005</v>
      </c>
      <c r="R194" s="214">
        <f>Q194*H194</f>
        <v>0.001</v>
      </c>
      <c r="S194" s="214">
        <v>0</v>
      </c>
      <c r="T194" s="215">
        <f>S194*H194</f>
        <v>0</v>
      </c>
      <c r="U194" s="39"/>
      <c r="V194" s="39"/>
      <c r="W194" s="39"/>
      <c r="X194" s="39"/>
      <c r="Y194" s="39"/>
      <c r="Z194" s="39"/>
      <c r="AA194" s="39"/>
      <c r="AB194" s="39"/>
      <c r="AC194" s="39"/>
      <c r="AD194" s="39"/>
      <c r="AE194" s="39"/>
      <c r="AR194" s="216" t="s">
        <v>360</v>
      </c>
      <c r="AT194" s="216" t="s">
        <v>275</v>
      </c>
      <c r="AU194" s="216" t="s">
        <v>84</v>
      </c>
      <c r="AY194" s="18" t="s">
        <v>148</v>
      </c>
      <c r="BE194" s="217">
        <f>IF(N194="základní",J194,0)</f>
        <v>0</v>
      </c>
      <c r="BF194" s="217">
        <f>IF(N194="snížená",J194,0)</f>
        <v>0</v>
      </c>
      <c r="BG194" s="217">
        <f>IF(N194="zákl. přenesená",J194,0)</f>
        <v>0</v>
      </c>
      <c r="BH194" s="217">
        <f>IF(N194="sníž. přenesená",J194,0)</f>
        <v>0</v>
      </c>
      <c r="BI194" s="217">
        <f>IF(N194="nulová",J194,0)</f>
        <v>0</v>
      </c>
      <c r="BJ194" s="18" t="s">
        <v>82</v>
      </c>
      <c r="BK194" s="217">
        <f>ROUND(I194*H194,2)</f>
        <v>0</v>
      </c>
      <c r="BL194" s="18" t="s">
        <v>257</v>
      </c>
      <c r="BM194" s="216" t="s">
        <v>1294</v>
      </c>
    </row>
    <row r="195" spans="1:65" s="2" customFormat="1" ht="12">
      <c r="A195" s="39"/>
      <c r="B195" s="40"/>
      <c r="C195" s="205" t="s">
        <v>475</v>
      </c>
      <c r="D195" s="205" t="s">
        <v>151</v>
      </c>
      <c r="E195" s="206" t="s">
        <v>1295</v>
      </c>
      <c r="F195" s="207" t="s">
        <v>1296</v>
      </c>
      <c r="G195" s="208" t="s">
        <v>197</v>
      </c>
      <c r="H195" s="209">
        <v>88</v>
      </c>
      <c r="I195" s="210"/>
      <c r="J195" s="211">
        <f>ROUND(I195*H195,2)</f>
        <v>0</v>
      </c>
      <c r="K195" s="207" t="s">
        <v>160</v>
      </c>
      <c r="L195" s="45"/>
      <c r="M195" s="212" t="s">
        <v>28</v>
      </c>
      <c r="N195" s="213" t="s">
        <v>45</v>
      </c>
      <c r="O195" s="85"/>
      <c r="P195" s="214">
        <f>O195*H195</f>
        <v>0</v>
      </c>
      <c r="Q195" s="214">
        <v>0.00019</v>
      </c>
      <c r="R195" s="214">
        <f>Q195*H195</f>
        <v>0.016720000000000002</v>
      </c>
      <c r="S195" s="214">
        <v>0</v>
      </c>
      <c r="T195" s="215">
        <f>S195*H195</f>
        <v>0</v>
      </c>
      <c r="U195" s="39"/>
      <c r="V195" s="39"/>
      <c r="W195" s="39"/>
      <c r="X195" s="39"/>
      <c r="Y195" s="39"/>
      <c r="Z195" s="39"/>
      <c r="AA195" s="39"/>
      <c r="AB195" s="39"/>
      <c r="AC195" s="39"/>
      <c r="AD195" s="39"/>
      <c r="AE195" s="39"/>
      <c r="AR195" s="216" t="s">
        <v>257</v>
      </c>
      <c r="AT195" s="216" t="s">
        <v>151</v>
      </c>
      <c r="AU195" s="216" t="s">
        <v>84</v>
      </c>
      <c r="AY195" s="18" t="s">
        <v>148</v>
      </c>
      <c r="BE195" s="217">
        <f>IF(N195="základní",J195,0)</f>
        <v>0</v>
      </c>
      <c r="BF195" s="217">
        <f>IF(N195="snížená",J195,0)</f>
        <v>0</v>
      </c>
      <c r="BG195" s="217">
        <f>IF(N195="zákl. přenesená",J195,0)</f>
        <v>0</v>
      </c>
      <c r="BH195" s="217">
        <f>IF(N195="sníž. přenesená",J195,0)</f>
        <v>0</v>
      </c>
      <c r="BI195" s="217">
        <f>IF(N195="nulová",J195,0)</f>
        <v>0</v>
      </c>
      <c r="BJ195" s="18" t="s">
        <v>82</v>
      </c>
      <c r="BK195" s="217">
        <f>ROUND(I195*H195,2)</f>
        <v>0</v>
      </c>
      <c r="BL195" s="18" t="s">
        <v>257</v>
      </c>
      <c r="BM195" s="216" t="s">
        <v>1297</v>
      </c>
    </row>
    <row r="196" spans="1:51" s="14" customFormat="1" ht="12">
      <c r="A196" s="14"/>
      <c r="B196" s="229"/>
      <c r="C196" s="230"/>
      <c r="D196" s="220" t="s">
        <v>162</v>
      </c>
      <c r="E196" s="231" t="s">
        <v>28</v>
      </c>
      <c r="F196" s="232" t="s">
        <v>1298</v>
      </c>
      <c r="G196" s="230"/>
      <c r="H196" s="233">
        <v>88</v>
      </c>
      <c r="I196" s="234"/>
      <c r="J196" s="230"/>
      <c r="K196" s="230"/>
      <c r="L196" s="235"/>
      <c r="M196" s="236"/>
      <c r="N196" s="237"/>
      <c r="O196" s="237"/>
      <c r="P196" s="237"/>
      <c r="Q196" s="237"/>
      <c r="R196" s="237"/>
      <c r="S196" s="237"/>
      <c r="T196" s="238"/>
      <c r="U196" s="14"/>
      <c r="V196" s="14"/>
      <c r="W196" s="14"/>
      <c r="X196" s="14"/>
      <c r="Y196" s="14"/>
      <c r="Z196" s="14"/>
      <c r="AA196" s="14"/>
      <c r="AB196" s="14"/>
      <c r="AC196" s="14"/>
      <c r="AD196" s="14"/>
      <c r="AE196" s="14"/>
      <c r="AT196" s="239" t="s">
        <v>162</v>
      </c>
      <c r="AU196" s="239" t="s">
        <v>84</v>
      </c>
      <c r="AV196" s="14" t="s">
        <v>84</v>
      </c>
      <c r="AW196" s="14" t="s">
        <v>35</v>
      </c>
      <c r="AX196" s="14" t="s">
        <v>74</v>
      </c>
      <c r="AY196" s="239" t="s">
        <v>148</v>
      </c>
    </row>
    <row r="197" spans="1:51" s="15" customFormat="1" ht="12">
      <c r="A197" s="15"/>
      <c r="B197" s="240"/>
      <c r="C197" s="241"/>
      <c r="D197" s="220" t="s">
        <v>162</v>
      </c>
      <c r="E197" s="242" t="s">
        <v>28</v>
      </c>
      <c r="F197" s="243" t="s">
        <v>188</v>
      </c>
      <c r="G197" s="241"/>
      <c r="H197" s="244">
        <v>88</v>
      </c>
      <c r="I197" s="245"/>
      <c r="J197" s="241"/>
      <c r="K197" s="241"/>
      <c r="L197" s="246"/>
      <c r="M197" s="247"/>
      <c r="N197" s="248"/>
      <c r="O197" s="248"/>
      <c r="P197" s="248"/>
      <c r="Q197" s="248"/>
      <c r="R197" s="248"/>
      <c r="S197" s="248"/>
      <c r="T197" s="249"/>
      <c r="U197" s="15"/>
      <c r="V197" s="15"/>
      <c r="W197" s="15"/>
      <c r="X197" s="15"/>
      <c r="Y197" s="15"/>
      <c r="Z197" s="15"/>
      <c r="AA197" s="15"/>
      <c r="AB197" s="15"/>
      <c r="AC197" s="15"/>
      <c r="AD197" s="15"/>
      <c r="AE197" s="15"/>
      <c r="AT197" s="250" t="s">
        <v>162</v>
      </c>
      <c r="AU197" s="250" t="s">
        <v>84</v>
      </c>
      <c r="AV197" s="15" t="s">
        <v>155</v>
      </c>
      <c r="AW197" s="15" t="s">
        <v>35</v>
      </c>
      <c r="AX197" s="15" t="s">
        <v>82</v>
      </c>
      <c r="AY197" s="250" t="s">
        <v>148</v>
      </c>
    </row>
    <row r="198" spans="1:65" s="2" customFormat="1" ht="21.75" customHeight="1">
      <c r="A198" s="39"/>
      <c r="B198" s="40"/>
      <c r="C198" s="205" t="s">
        <v>479</v>
      </c>
      <c r="D198" s="205" t="s">
        <v>151</v>
      </c>
      <c r="E198" s="206" t="s">
        <v>1299</v>
      </c>
      <c r="F198" s="207" t="s">
        <v>1300</v>
      </c>
      <c r="G198" s="208" t="s">
        <v>197</v>
      </c>
      <c r="H198" s="209">
        <v>88</v>
      </c>
      <c r="I198" s="210"/>
      <c r="J198" s="211">
        <f>ROUND(I198*H198,2)</f>
        <v>0</v>
      </c>
      <c r="K198" s="207" t="s">
        <v>160</v>
      </c>
      <c r="L198" s="45"/>
      <c r="M198" s="212" t="s">
        <v>28</v>
      </c>
      <c r="N198" s="213" t="s">
        <v>45</v>
      </c>
      <c r="O198" s="85"/>
      <c r="P198" s="214">
        <f>O198*H198</f>
        <v>0</v>
      </c>
      <c r="Q198" s="214">
        <v>1E-05</v>
      </c>
      <c r="R198" s="214">
        <f>Q198*H198</f>
        <v>0.00088</v>
      </c>
      <c r="S198" s="214">
        <v>0</v>
      </c>
      <c r="T198" s="215">
        <f>S198*H198</f>
        <v>0</v>
      </c>
      <c r="U198" s="39"/>
      <c r="V198" s="39"/>
      <c r="W198" s="39"/>
      <c r="X198" s="39"/>
      <c r="Y198" s="39"/>
      <c r="Z198" s="39"/>
      <c r="AA198" s="39"/>
      <c r="AB198" s="39"/>
      <c r="AC198" s="39"/>
      <c r="AD198" s="39"/>
      <c r="AE198" s="39"/>
      <c r="AR198" s="216" t="s">
        <v>257</v>
      </c>
      <c r="AT198" s="216" t="s">
        <v>151</v>
      </c>
      <c r="AU198" s="216" t="s">
        <v>84</v>
      </c>
      <c r="AY198" s="18" t="s">
        <v>148</v>
      </c>
      <c r="BE198" s="217">
        <f>IF(N198="základní",J198,0)</f>
        <v>0</v>
      </c>
      <c r="BF198" s="217">
        <f>IF(N198="snížená",J198,0)</f>
        <v>0</v>
      </c>
      <c r="BG198" s="217">
        <f>IF(N198="zákl. přenesená",J198,0)</f>
        <v>0</v>
      </c>
      <c r="BH198" s="217">
        <f>IF(N198="sníž. přenesená",J198,0)</f>
        <v>0</v>
      </c>
      <c r="BI198" s="217">
        <f>IF(N198="nulová",J198,0)</f>
        <v>0</v>
      </c>
      <c r="BJ198" s="18" t="s">
        <v>82</v>
      </c>
      <c r="BK198" s="217">
        <f>ROUND(I198*H198,2)</f>
        <v>0</v>
      </c>
      <c r="BL198" s="18" t="s">
        <v>257</v>
      </c>
      <c r="BM198" s="216" t="s">
        <v>1301</v>
      </c>
    </row>
    <row r="199" spans="1:65" s="2" customFormat="1" ht="12">
      <c r="A199" s="39"/>
      <c r="B199" s="40"/>
      <c r="C199" s="205" t="s">
        <v>483</v>
      </c>
      <c r="D199" s="205" t="s">
        <v>151</v>
      </c>
      <c r="E199" s="206" t="s">
        <v>1302</v>
      </c>
      <c r="F199" s="207" t="s">
        <v>1303</v>
      </c>
      <c r="G199" s="208" t="s">
        <v>393</v>
      </c>
      <c r="H199" s="209">
        <v>0.14</v>
      </c>
      <c r="I199" s="210"/>
      <c r="J199" s="211">
        <f>ROUND(I199*H199,2)</f>
        <v>0</v>
      </c>
      <c r="K199" s="207" t="s">
        <v>160</v>
      </c>
      <c r="L199" s="45"/>
      <c r="M199" s="212" t="s">
        <v>28</v>
      </c>
      <c r="N199" s="213" t="s">
        <v>45</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257</v>
      </c>
      <c r="AT199" s="216" t="s">
        <v>151</v>
      </c>
      <c r="AU199" s="216" t="s">
        <v>84</v>
      </c>
      <c r="AY199" s="18" t="s">
        <v>148</v>
      </c>
      <c r="BE199" s="217">
        <f>IF(N199="základní",J199,0)</f>
        <v>0</v>
      </c>
      <c r="BF199" s="217">
        <f>IF(N199="snížená",J199,0)</f>
        <v>0</v>
      </c>
      <c r="BG199" s="217">
        <f>IF(N199="zákl. přenesená",J199,0)</f>
        <v>0</v>
      </c>
      <c r="BH199" s="217">
        <f>IF(N199="sníž. přenesená",J199,0)</f>
        <v>0</v>
      </c>
      <c r="BI199" s="217">
        <f>IF(N199="nulová",J199,0)</f>
        <v>0</v>
      </c>
      <c r="BJ199" s="18" t="s">
        <v>82</v>
      </c>
      <c r="BK199" s="217">
        <f>ROUND(I199*H199,2)</f>
        <v>0</v>
      </c>
      <c r="BL199" s="18" t="s">
        <v>257</v>
      </c>
      <c r="BM199" s="216" t="s">
        <v>1304</v>
      </c>
    </row>
    <row r="200" spans="1:63" s="12" customFormat="1" ht="22.8" customHeight="1">
      <c r="A200" s="12"/>
      <c r="B200" s="189"/>
      <c r="C200" s="190"/>
      <c r="D200" s="191" t="s">
        <v>73</v>
      </c>
      <c r="E200" s="203" t="s">
        <v>445</v>
      </c>
      <c r="F200" s="203" t="s">
        <v>1305</v>
      </c>
      <c r="G200" s="190"/>
      <c r="H200" s="190"/>
      <c r="I200" s="193"/>
      <c r="J200" s="204">
        <f>BK200</f>
        <v>0</v>
      </c>
      <c r="K200" s="190"/>
      <c r="L200" s="195"/>
      <c r="M200" s="196"/>
      <c r="N200" s="197"/>
      <c r="O200" s="197"/>
      <c r="P200" s="198">
        <f>SUM(P201:P234)</f>
        <v>0</v>
      </c>
      <c r="Q200" s="197"/>
      <c r="R200" s="198">
        <f>SUM(R201:R234)</f>
        <v>0.23389000000000001</v>
      </c>
      <c r="S200" s="197"/>
      <c r="T200" s="199">
        <f>SUM(T201:T234)</f>
        <v>0.10935000000000002</v>
      </c>
      <c r="U200" s="12"/>
      <c r="V200" s="12"/>
      <c r="W200" s="12"/>
      <c r="X200" s="12"/>
      <c r="Y200" s="12"/>
      <c r="Z200" s="12"/>
      <c r="AA200" s="12"/>
      <c r="AB200" s="12"/>
      <c r="AC200" s="12"/>
      <c r="AD200" s="12"/>
      <c r="AE200" s="12"/>
      <c r="AR200" s="200" t="s">
        <v>84</v>
      </c>
      <c r="AT200" s="201" t="s">
        <v>73</v>
      </c>
      <c r="AU200" s="201" t="s">
        <v>82</v>
      </c>
      <c r="AY200" s="200" t="s">
        <v>148</v>
      </c>
      <c r="BK200" s="202">
        <f>SUM(BK201:BK234)</f>
        <v>0</v>
      </c>
    </row>
    <row r="201" spans="1:65" s="2" customFormat="1" ht="16.5" customHeight="1">
      <c r="A201" s="39"/>
      <c r="B201" s="40"/>
      <c r="C201" s="205" t="s">
        <v>487</v>
      </c>
      <c r="D201" s="205" t="s">
        <v>151</v>
      </c>
      <c r="E201" s="206" t="s">
        <v>1306</v>
      </c>
      <c r="F201" s="207" t="s">
        <v>1307</v>
      </c>
      <c r="G201" s="208" t="s">
        <v>450</v>
      </c>
      <c r="H201" s="209">
        <v>5</v>
      </c>
      <c r="I201" s="210"/>
      <c r="J201" s="211">
        <f>ROUND(I201*H201,2)</f>
        <v>0</v>
      </c>
      <c r="K201" s="207" t="s">
        <v>160</v>
      </c>
      <c r="L201" s="45"/>
      <c r="M201" s="212" t="s">
        <v>28</v>
      </c>
      <c r="N201" s="213" t="s">
        <v>45</v>
      </c>
      <c r="O201" s="85"/>
      <c r="P201" s="214">
        <f>O201*H201</f>
        <v>0</v>
      </c>
      <c r="Q201" s="214">
        <v>0</v>
      </c>
      <c r="R201" s="214">
        <f>Q201*H201</f>
        <v>0</v>
      </c>
      <c r="S201" s="214">
        <v>0.01946</v>
      </c>
      <c r="T201" s="215">
        <f>S201*H201</f>
        <v>0.09730000000000001</v>
      </c>
      <c r="U201" s="39"/>
      <c r="V201" s="39"/>
      <c r="W201" s="39"/>
      <c r="X201" s="39"/>
      <c r="Y201" s="39"/>
      <c r="Z201" s="39"/>
      <c r="AA201" s="39"/>
      <c r="AB201" s="39"/>
      <c r="AC201" s="39"/>
      <c r="AD201" s="39"/>
      <c r="AE201" s="39"/>
      <c r="AR201" s="216" t="s">
        <v>257</v>
      </c>
      <c r="AT201" s="216" t="s">
        <v>151</v>
      </c>
      <c r="AU201" s="216" t="s">
        <v>84</v>
      </c>
      <c r="AY201" s="18" t="s">
        <v>148</v>
      </c>
      <c r="BE201" s="217">
        <f>IF(N201="základní",J201,0)</f>
        <v>0</v>
      </c>
      <c r="BF201" s="217">
        <f>IF(N201="snížená",J201,0)</f>
        <v>0</v>
      </c>
      <c r="BG201" s="217">
        <f>IF(N201="zákl. přenesená",J201,0)</f>
        <v>0</v>
      </c>
      <c r="BH201" s="217">
        <f>IF(N201="sníž. přenesená",J201,0)</f>
        <v>0</v>
      </c>
      <c r="BI201" s="217">
        <f>IF(N201="nulová",J201,0)</f>
        <v>0</v>
      </c>
      <c r="BJ201" s="18" t="s">
        <v>82</v>
      </c>
      <c r="BK201" s="217">
        <f>ROUND(I201*H201,2)</f>
        <v>0</v>
      </c>
      <c r="BL201" s="18" t="s">
        <v>257</v>
      </c>
      <c r="BM201" s="216" t="s">
        <v>1308</v>
      </c>
    </row>
    <row r="202" spans="1:65" s="2" customFormat="1" ht="16.5" customHeight="1">
      <c r="A202" s="39"/>
      <c r="B202" s="40"/>
      <c r="C202" s="205" t="s">
        <v>493</v>
      </c>
      <c r="D202" s="205" t="s">
        <v>151</v>
      </c>
      <c r="E202" s="206" t="s">
        <v>1309</v>
      </c>
      <c r="F202" s="207" t="s">
        <v>1310</v>
      </c>
      <c r="G202" s="208" t="s">
        <v>450</v>
      </c>
      <c r="H202" s="209">
        <v>5</v>
      </c>
      <c r="I202" s="210"/>
      <c r="J202" s="211">
        <f>ROUND(I202*H202,2)</f>
        <v>0</v>
      </c>
      <c r="K202" s="207" t="s">
        <v>160</v>
      </c>
      <c r="L202" s="45"/>
      <c r="M202" s="212" t="s">
        <v>28</v>
      </c>
      <c r="N202" s="213" t="s">
        <v>45</v>
      </c>
      <c r="O202" s="85"/>
      <c r="P202" s="214">
        <f>O202*H202</f>
        <v>0</v>
      </c>
      <c r="Q202" s="214">
        <v>0</v>
      </c>
      <c r="R202" s="214">
        <f>Q202*H202</f>
        <v>0</v>
      </c>
      <c r="S202" s="214">
        <v>0.00156</v>
      </c>
      <c r="T202" s="215">
        <f>S202*H202</f>
        <v>0.0078</v>
      </c>
      <c r="U202" s="39"/>
      <c r="V202" s="39"/>
      <c r="W202" s="39"/>
      <c r="X202" s="39"/>
      <c r="Y202" s="39"/>
      <c r="Z202" s="39"/>
      <c r="AA202" s="39"/>
      <c r="AB202" s="39"/>
      <c r="AC202" s="39"/>
      <c r="AD202" s="39"/>
      <c r="AE202" s="39"/>
      <c r="AR202" s="216" t="s">
        <v>257</v>
      </c>
      <c r="AT202" s="216" t="s">
        <v>151</v>
      </c>
      <c r="AU202" s="216" t="s">
        <v>84</v>
      </c>
      <c r="AY202" s="18" t="s">
        <v>148</v>
      </c>
      <c r="BE202" s="217">
        <f>IF(N202="základní",J202,0)</f>
        <v>0</v>
      </c>
      <c r="BF202" s="217">
        <f>IF(N202="snížená",J202,0)</f>
        <v>0</v>
      </c>
      <c r="BG202" s="217">
        <f>IF(N202="zákl. přenesená",J202,0)</f>
        <v>0</v>
      </c>
      <c r="BH202" s="217">
        <f>IF(N202="sníž. přenesená",J202,0)</f>
        <v>0</v>
      </c>
      <c r="BI202" s="217">
        <f>IF(N202="nulová",J202,0)</f>
        <v>0</v>
      </c>
      <c r="BJ202" s="18" t="s">
        <v>82</v>
      </c>
      <c r="BK202" s="217">
        <f>ROUND(I202*H202,2)</f>
        <v>0</v>
      </c>
      <c r="BL202" s="18" t="s">
        <v>257</v>
      </c>
      <c r="BM202" s="216" t="s">
        <v>1311</v>
      </c>
    </row>
    <row r="203" spans="1:65" s="2" customFormat="1" ht="16.5" customHeight="1">
      <c r="A203" s="39"/>
      <c r="B203" s="40"/>
      <c r="C203" s="205" t="s">
        <v>499</v>
      </c>
      <c r="D203" s="205" t="s">
        <v>151</v>
      </c>
      <c r="E203" s="206" t="s">
        <v>1312</v>
      </c>
      <c r="F203" s="207" t="s">
        <v>1313</v>
      </c>
      <c r="G203" s="208" t="s">
        <v>203</v>
      </c>
      <c r="H203" s="209">
        <v>5</v>
      </c>
      <c r="I203" s="210"/>
      <c r="J203" s="211">
        <f>ROUND(I203*H203,2)</f>
        <v>0</v>
      </c>
      <c r="K203" s="207" t="s">
        <v>160</v>
      </c>
      <c r="L203" s="45"/>
      <c r="M203" s="212" t="s">
        <v>28</v>
      </c>
      <c r="N203" s="213" t="s">
        <v>45</v>
      </c>
      <c r="O203" s="85"/>
      <c r="P203" s="214">
        <f>O203*H203</f>
        <v>0</v>
      </c>
      <c r="Q203" s="214">
        <v>0</v>
      </c>
      <c r="R203" s="214">
        <f>Q203*H203</f>
        <v>0</v>
      </c>
      <c r="S203" s="214">
        <v>0.00085</v>
      </c>
      <c r="T203" s="215">
        <f>S203*H203</f>
        <v>0.0042499999999999994</v>
      </c>
      <c r="U203" s="39"/>
      <c r="V203" s="39"/>
      <c r="W203" s="39"/>
      <c r="X203" s="39"/>
      <c r="Y203" s="39"/>
      <c r="Z203" s="39"/>
      <c r="AA203" s="39"/>
      <c r="AB203" s="39"/>
      <c r="AC203" s="39"/>
      <c r="AD203" s="39"/>
      <c r="AE203" s="39"/>
      <c r="AR203" s="216" t="s">
        <v>257</v>
      </c>
      <c r="AT203" s="216" t="s">
        <v>151</v>
      </c>
      <c r="AU203" s="216" t="s">
        <v>84</v>
      </c>
      <c r="AY203" s="18" t="s">
        <v>148</v>
      </c>
      <c r="BE203" s="217">
        <f>IF(N203="základní",J203,0)</f>
        <v>0</v>
      </c>
      <c r="BF203" s="217">
        <f>IF(N203="snížená",J203,0)</f>
        <v>0</v>
      </c>
      <c r="BG203" s="217">
        <f>IF(N203="zákl. přenesená",J203,0)</f>
        <v>0</v>
      </c>
      <c r="BH203" s="217">
        <f>IF(N203="sníž. přenesená",J203,0)</f>
        <v>0</v>
      </c>
      <c r="BI203" s="217">
        <f>IF(N203="nulová",J203,0)</f>
        <v>0</v>
      </c>
      <c r="BJ203" s="18" t="s">
        <v>82</v>
      </c>
      <c r="BK203" s="217">
        <f>ROUND(I203*H203,2)</f>
        <v>0</v>
      </c>
      <c r="BL203" s="18" t="s">
        <v>257</v>
      </c>
      <c r="BM203" s="216" t="s">
        <v>1314</v>
      </c>
    </row>
    <row r="204" spans="1:65" s="2" customFormat="1" ht="33" customHeight="1">
      <c r="A204" s="39"/>
      <c r="B204" s="40"/>
      <c r="C204" s="205" t="s">
        <v>509</v>
      </c>
      <c r="D204" s="205" t="s">
        <v>151</v>
      </c>
      <c r="E204" s="206" t="s">
        <v>1315</v>
      </c>
      <c r="F204" s="207" t="s">
        <v>1316</v>
      </c>
      <c r="G204" s="208" t="s">
        <v>393</v>
      </c>
      <c r="H204" s="209">
        <v>0.109</v>
      </c>
      <c r="I204" s="210"/>
      <c r="J204" s="211">
        <f>ROUND(I204*H204,2)</f>
        <v>0</v>
      </c>
      <c r="K204" s="207" t="s">
        <v>160</v>
      </c>
      <c r="L204" s="45"/>
      <c r="M204" s="212" t="s">
        <v>28</v>
      </c>
      <c r="N204" s="213" t="s">
        <v>45</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257</v>
      </c>
      <c r="AT204" s="216" t="s">
        <v>151</v>
      </c>
      <c r="AU204" s="216" t="s">
        <v>84</v>
      </c>
      <c r="AY204" s="18" t="s">
        <v>148</v>
      </c>
      <c r="BE204" s="217">
        <f>IF(N204="základní",J204,0)</f>
        <v>0</v>
      </c>
      <c r="BF204" s="217">
        <f>IF(N204="snížená",J204,0)</f>
        <v>0</v>
      </c>
      <c r="BG204" s="217">
        <f>IF(N204="zákl. přenesená",J204,0)</f>
        <v>0</v>
      </c>
      <c r="BH204" s="217">
        <f>IF(N204="sníž. přenesená",J204,0)</f>
        <v>0</v>
      </c>
      <c r="BI204" s="217">
        <f>IF(N204="nulová",J204,0)</f>
        <v>0</v>
      </c>
      <c r="BJ204" s="18" t="s">
        <v>82</v>
      </c>
      <c r="BK204" s="217">
        <f>ROUND(I204*H204,2)</f>
        <v>0</v>
      </c>
      <c r="BL204" s="18" t="s">
        <v>257</v>
      </c>
      <c r="BM204" s="216" t="s">
        <v>1317</v>
      </c>
    </row>
    <row r="205" spans="1:65" s="2" customFormat="1" ht="12">
      <c r="A205" s="39"/>
      <c r="B205" s="40"/>
      <c r="C205" s="205" t="s">
        <v>514</v>
      </c>
      <c r="D205" s="205" t="s">
        <v>151</v>
      </c>
      <c r="E205" s="206" t="s">
        <v>1318</v>
      </c>
      <c r="F205" s="207" t="s">
        <v>1319</v>
      </c>
      <c r="G205" s="208" t="s">
        <v>450</v>
      </c>
      <c r="H205" s="209">
        <v>1</v>
      </c>
      <c r="I205" s="210"/>
      <c r="J205" s="211">
        <f>ROUND(I205*H205,2)</f>
        <v>0</v>
      </c>
      <c r="K205" s="207" t="s">
        <v>160</v>
      </c>
      <c r="L205" s="45"/>
      <c r="M205" s="212" t="s">
        <v>28</v>
      </c>
      <c r="N205" s="213" t="s">
        <v>45</v>
      </c>
      <c r="O205" s="85"/>
      <c r="P205" s="214">
        <f>O205*H205</f>
        <v>0</v>
      </c>
      <c r="Q205" s="214">
        <v>0.03991</v>
      </c>
      <c r="R205" s="214">
        <f>Q205*H205</f>
        <v>0.03991</v>
      </c>
      <c r="S205" s="214">
        <v>0</v>
      </c>
      <c r="T205" s="215">
        <f>S205*H205</f>
        <v>0</v>
      </c>
      <c r="U205" s="39"/>
      <c r="V205" s="39"/>
      <c r="W205" s="39"/>
      <c r="X205" s="39"/>
      <c r="Y205" s="39"/>
      <c r="Z205" s="39"/>
      <c r="AA205" s="39"/>
      <c r="AB205" s="39"/>
      <c r="AC205" s="39"/>
      <c r="AD205" s="39"/>
      <c r="AE205" s="39"/>
      <c r="AR205" s="216" t="s">
        <v>257</v>
      </c>
      <c r="AT205" s="216" t="s">
        <v>151</v>
      </c>
      <c r="AU205" s="216" t="s">
        <v>84</v>
      </c>
      <c r="AY205" s="18" t="s">
        <v>148</v>
      </c>
      <c r="BE205" s="217">
        <f>IF(N205="základní",J205,0)</f>
        <v>0</v>
      </c>
      <c r="BF205" s="217">
        <f>IF(N205="snížená",J205,0)</f>
        <v>0</v>
      </c>
      <c r="BG205" s="217">
        <f>IF(N205="zákl. přenesená",J205,0)</f>
        <v>0</v>
      </c>
      <c r="BH205" s="217">
        <f>IF(N205="sníž. přenesená",J205,0)</f>
        <v>0</v>
      </c>
      <c r="BI205" s="217">
        <f>IF(N205="nulová",J205,0)</f>
        <v>0</v>
      </c>
      <c r="BJ205" s="18" t="s">
        <v>82</v>
      </c>
      <c r="BK205" s="217">
        <f>ROUND(I205*H205,2)</f>
        <v>0</v>
      </c>
      <c r="BL205" s="18" t="s">
        <v>257</v>
      </c>
      <c r="BM205" s="216" t="s">
        <v>1320</v>
      </c>
    </row>
    <row r="206" spans="1:65" s="2" customFormat="1" ht="16.5" customHeight="1">
      <c r="A206" s="39"/>
      <c r="B206" s="40"/>
      <c r="C206" s="205" t="s">
        <v>520</v>
      </c>
      <c r="D206" s="205" t="s">
        <v>151</v>
      </c>
      <c r="E206" s="206" t="s">
        <v>1321</v>
      </c>
      <c r="F206" s="207" t="s">
        <v>1322</v>
      </c>
      <c r="G206" s="208" t="s">
        <v>203</v>
      </c>
      <c r="H206" s="209">
        <v>4</v>
      </c>
      <c r="I206" s="210"/>
      <c r="J206" s="211">
        <f>ROUND(I206*H206,2)</f>
        <v>0</v>
      </c>
      <c r="K206" s="207" t="s">
        <v>160</v>
      </c>
      <c r="L206" s="45"/>
      <c r="M206" s="212" t="s">
        <v>28</v>
      </c>
      <c r="N206" s="213" t="s">
        <v>45</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257</v>
      </c>
      <c r="AT206" s="216" t="s">
        <v>151</v>
      </c>
      <c r="AU206" s="216" t="s">
        <v>84</v>
      </c>
      <c r="AY206" s="18" t="s">
        <v>148</v>
      </c>
      <c r="BE206" s="217">
        <f>IF(N206="základní",J206,0)</f>
        <v>0</v>
      </c>
      <c r="BF206" s="217">
        <f>IF(N206="snížená",J206,0)</f>
        <v>0</v>
      </c>
      <c r="BG206" s="217">
        <f>IF(N206="zákl. přenesená",J206,0)</f>
        <v>0</v>
      </c>
      <c r="BH206" s="217">
        <f>IF(N206="sníž. přenesená",J206,0)</f>
        <v>0</v>
      </c>
      <c r="BI206" s="217">
        <f>IF(N206="nulová",J206,0)</f>
        <v>0</v>
      </c>
      <c r="BJ206" s="18" t="s">
        <v>82</v>
      </c>
      <c r="BK206" s="217">
        <f>ROUND(I206*H206,2)</f>
        <v>0</v>
      </c>
      <c r="BL206" s="18" t="s">
        <v>257</v>
      </c>
      <c r="BM206" s="216" t="s">
        <v>1323</v>
      </c>
    </row>
    <row r="207" spans="1:51" s="14" customFormat="1" ht="12">
      <c r="A207" s="14"/>
      <c r="B207" s="229"/>
      <c r="C207" s="230"/>
      <c r="D207" s="220" t="s">
        <v>162</v>
      </c>
      <c r="E207" s="231" t="s">
        <v>28</v>
      </c>
      <c r="F207" s="232" t="s">
        <v>1324</v>
      </c>
      <c r="G207" s="230"/>
      <c r="H207" s="233">
        <v>4</v>
      </c>
      <c r="I207" s="234"/>
      <c r="J207" s="230"/>
      <c r="K207" s="230"/>
      <c r="L207" s="235"/>
      <c r="M207" s="236"/>
      <c r="N207" s="237"/>
      <c r="O207" s="237"/>
      <c r="P207" s="237"/>
      <c r="Q207" s="237"/>
      <c r="R207" s="237"/>
      <c r="S207" s="237"/>
      <c r="T207" s="238"/>
      <c r="U207" s="14"/>
      <c r="V207" s="14"/>
      <c r="W207" s="14"/>
      <c r="X207" s="14"/>
      <c r="Y207" s="14"/>
      <c r="Z207" s="14"/>
      <c r="AA207" s="14"/>
      <c r="AB207" s="14"/>
      <c r="AC207" s="14"/>
      <c r="AD207" s="14"/>
      <c r="AE207" s="14"/>
      <c r="AT207" s="239" t="s">
        <v>162</v>
      </c>
      <c r="AU207" s="239" t="s">
        <v>84</v>
      </c>
      <c r="AV207" s="14" t="s">
        <v>84</v>
      </c>
      <c r="AW207" s="14" t="s">
        <v>35</v>
      </c>
      <c r="AX207" s="14" t="s">
        <v>74</v>
      </c>
      <c r="AY207" s="239" t="s">
        <v>148</v>
      </c>
    </row>
    <row r="208" spans="1:51" s="15" customFormat="1" ht="12">
      <c r="A208" s="15"/>
      <c r="B208" s="240"/>
      <c r="C208" s="241"/>
      <c r="D208" s="220" t="s">
        <v>162</v>
      </c>
      <c r="E208" s="242" t="s">
        <v>28</v>
      </c>
      <c r="F208" s="243" t="s">
        <v>188</v>
      </c>
      <c r="G208" s="241"/>
      <c r="H208" s="244">
        <v>4</v>
      </c>
      <c r="I208" s="245"/>
      <c r="J208" s="241"/>
      <c r="K208" s="241"/>
      <c r="L208" s="246"/>
      <c r="M208" s="247"/>
      <c r="N208" s="248"/>
      <c r="O208" s="248"/>
      <c r="P208" s="248"/>
      <c r="Q208" s="248"/>
      <c r="R208" s="248"/>
      <c r="S208" s="248"/>
      <c r="T208" s="249"/>
      <c r="U208" s="15"/>
      <c r="V208" s="15"/>
      <c r="W208" s="15"/>
      <c r="X208" s="15"/>
      <c r="Y208" s="15"/>
      <c r="Z208" s="15"/>
      <c r="AA208" s="15"/>
      <c r="AB208" s="15"/>
      <c r="AC208" s="15"/>
      <c r="AD208" s="15"/>
      <c r="AE208" s="15"/>
      <c r="AT208" s="250" t="s">
        <v>162</v>
      </c>
      <c r="AU208" s="250" t="s">
        <v>84</v>
      </c>
      <c r="AV208" s="15" t="s">
        <v>155</v>
      </c>
      <c r="AW208" s="15" t="s">
        <v>35</v>
      </c>
      <c r="AX208" s="15" t="s">
        <v>82</v>
      </c>
      <c r="AY208" s="250" t="s">
        <v>148</v>
      </c>
    </row>
    <row r="209" spans="1:65" s="2" customFormat="1" ht="16.5" customHeight="1">
      <c r="A209" s="39"/>
      <c r="B209" s="40"/>
      <c r="C209" s="251" t="s">
        <v>525</v>
      </c>
      <c r="D209" s="251" t="s">
        <v>275</v>
      </c>
      <c r="E209" s="252" t="s">
        <v>1325</v>
      </c>
      <c r="F209" s="253" t="s">
        <v>1326</v>
      </c>
      <c r="G209" s="254" t="s">
        <v>1023</v>
      </c>
      <c r="H209" s="255">
        <v>1</v>
      </c>
      <c r="I209" s="256"/>
      <c r="J209" s="257">
        <f>ROUND(I209*H209,2)</f>
        <v>0</v>
      </c>
      <c r="K209" s="253" t="s">
        <v>28</v>
      </c>
      <c r="L209" s="258"/>
      <c r="M209" s="259" t="s">
        <v>28</v>
      </c>
      <c r="N209" s="260" t="s">
        <v>45</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360</v>
      </c>
      <c r="AT209" s="216" t="s">
        <v>275</v>
      </c>
      <c r="AU209" s="216" t="s">
        <v>84</v>
      </c>
      <c r="AY209" s="18" t="s">
        <v>148</v>
      </c>
      <c r="BE209" s="217">
        <f>IF(N209="základní",J209,0)</f>
        <v>0</v>
      </c>
      <c r="BF209" s="217">
        <f>IF(N209="snížená",J209,0)</f>
        <v>0</v>
      </c>
      <c r="BG209" s="217">
        <f>IF(N209="zákl. přenesená",J209,0)</f>
        <v>0</v>
      </c>
      <c r="BH209" s="217">
        <f>IF(N209="sníž. přenesená",J209,0)</f>
        <v>0</v>
      </c>
      <c r="BI209" s="217">
        <f>IF(N209="nulová",J209,0)</f>
        <v>0</v>
      </c>
      <c r="BJ209" s="18" t="s">
        <v>82</v>
      </c>
      <c r="BK209" s="217">
        <f>ROUND(I209*H209,2)</f>
        <v>0</v>
      </c>
      <c r="BL209" s="18" t="s">
        <v>257</v>
      </c>
      <c r="BM209" s="216" t="s">
        <v>1327</v>
      </c>
    </row>
    <row r="210" spans="1:65" s="2" customFormat="1" ht="16.5" customHeight="1">
      <c r="A210" s="39"/>
      <c r="B210" s="40"/>
      <c r="C210" s="251" t="s">
        <v>530</v>
      </c>
      <c r="D210" s="251" t="s">
        <v>275</v>
      </c>
      <c r="E210" s="252" t="s">
        <v>1328</v>
      </c>
      <c r="F210" s="253" t="s">
        <v>1329</v>
      </c>
      <c r="G210" s="254" t="s">
        <v>1023</v>
      </c>
      <c r="H210" s="255">
        <v>1</v>
      </c>
      <c r="I210" s="256"/>
      <c r="J210" s="257">
        <f>ROUND(I210*H210,2)</f>
        <v>0</v>
      </c>
      <c r="K210" s="253" t="s">
        <v>28</v>
      </c>
      <c r="L210" s="258"/>
      <c r="M210" s="259" t="s">
        <v>28</v>
      </c>
      <c r="N210" s="260" t="s">
        <v>45</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360</v>
      </c>
      <c r="AT210" s="216" t="s">
        <v>275</v>
      </c>
      <c r="AU210" s="216" t="s">
        <v>84</v>
      </c>
      <c r="AY210" s="18" t="s">
        <v>148</v>
      </c>
      <c r="BE210" s="217">
        <f>IF(N210="základní",J210,0)</f>
        <v>0</v>
      </c>
      <c r="BF210" s="217">
        <f>IF(N210="snížená",J210,0)</f>
        <v>0</v>
      </c>
      <c r="BG210" s="217">
        <f>IF(N210="zákl. přenesená",J210,0)</f>
        <v>0</v>
      </c>
      <c r="BH210" s="217">
        <f>IF(N210="sníž. přenesená",J210,0)</f>
        <v>0</v>
      </c>
      <c r="BI210" s="217">
        <f>IF(N210="nulová",J210,0)</f>
        <v>0</v>
      </c>
      <c r="BJ210" s="18" t="s">
        <v>82</v>
      </c>
      <c r="BK210" s="217">
        <f>ROUND(I210*H210,2)</f>
        <v>0</v>
      </c>
      <c r="BL210" s="18" t="s">
        <v>257</v>
      </c>
      <c r="BM210" s="216" t="s">
        <v>1330</v>
      </c>
    </row>
    <row r="211" spans="1:65" s="2" customFormat="1" ht="12">
      <c r="A211" s="39"/>
      <c r="B211" s="40"/>
      <c r="C211" s="205" t="s">
        <v>534</v>
      </c>
      <c r="D211" s="205" t="s">
        <v>151</v>
      </c>
      <c r="E211" s="206" t="s">
        <v>1331</v>
      </c>
      <c r="F211" s="207" t="s">
        <v>1332</v>
      </c>
      <c r="G211" s="208" t="s">
        <v>450</v>
      </c>
      <c r="H211" s="209">
        <v>8</v>
      </c>
      <c r="I211" s="210"/>
      <c r="J211" s="211">
        <f>ROUND(I211*H211,2)</f>
        <v>0</v>
      </c>
      <c r="K211" s="207" t="s">
        <v>160</v>
      </c>
      <c r="L211" s="45"/>
      <c r="M211" s="212" t="s">
        <v>28</v>
      </c>
      <c r="N211" s="213" t="s">
        <v>45</v>
      </c>
      <c r="O211" s="85"/>
      <c r="P211" s="214">
        <f>O211*H211</f>
        <v>0</v>
      </c>
      <c r="Q211" s="214">
        <v>0.01497</v>
      </c>
      <c r="R211" s="214">
        <f>Q211*H211</f>
        <v>0.11976</v>
      </c>
      <c r="S211" s="214">
        <v>0</v>
      </c>
      <c r="T211" s="215">
        <f>S211*H211</f>
        <v>0</v>
      </c>
      <c r="U211" s="39"/>
      <c r="V211" s="39"/>
      <c r="W211" s="39"/>
      <c r="X211" s="39"/>
      <c r="Y211" s="39"/>
      <c r="Z211" s="39"/>
      <c r="AA211" s="39"/>
      <c r="AB211" s="39"/>
      <c r="AC211" s="39"/>
      <c r="AD211" s="39"/>
      <c r="AE211" s="39"/>
      <c r="AR211" s="216" t="s">
        <v>257</v>
      </c>
      <c r="AT211" s="216" t="s">
        <v>151</v>
      </c>
      <c r="AU211" s="216" t="s">
        <v>84</v>
      </c>
      <c r="AY211" s="18" t="s">
        <v>148</v>
      </c>
      <c r="BE211" s="217">
        <f>IF(N211="základní",J211,0)</f>
        <v>0</v>
      </c>
      <c r="BF211" s="217">
        <f>IF(N211="snížená",J211,0)</f>
        <v>0</v>
      </c>
      <c r="BG211" s="217">
        <f>IF(N211="zákl. přenesená",J211,0)</f>
        <v>0</v>
      </c>
      <c r="BH211" s="217">
        <f>IF(N211="sníž. přenesená",J211,0)</f>
        <v>0</v>
      </c>
      <c r="BI211" s="217">
        <f>IF(N211="nulová",J211,0)</f>
        <v>0</v>
      </c>
      <c r="BJ211" s="18" t="s">
        <v>82</v>
      </c>
      <c r="BK211" s="217">
        <f>ROUND(I211*H211,2)</f>
        <v>0</v>
      </c>
      <c r="BL211" s="18" t="s">
        <v>257</v>
      </c>
      <c r="BM211" s="216" t="s">
        <v>1333</v>
      </c>
    </row>
    <row r="212" spans="1:65" s="2" customFormat="1" ht="12">
      <c r="A212" s="39"/>
      <c r="B212" s="40"/>
      <c r="C212" s="205" t="s">
        <v>538</v>
      </c>
      <c r="D212" s="205" t="s">
        <v>151</v>
      </c>
      <c r="E212" s="206" t="s">
        <v>1334</v>
      </c>
      <c r="F212" s="207" t="s">
        <v>1335</v>
      </c>
      <c r="G212" s="208" t="s">
        <v>450</v>
      </c>
      <c r="H212" s="209">
        <v>1</v>
      </c>
      <c r="I212" s="210"/>
      <c r="J212" s="211">
        <f>ROUND(I212*H212,2)</f>
        <v>0</v>
      </c>
      <c r="K212" s="207" t="s">
        <v>160</v>
      </c>
      <c r="L212" s="45"/>
      <c r="M212" s="212" t="s">
        <v>28</v>
      </c>
      <c r="N212" s="213" t="s">
        <v>45</v>
      </c>
      <c r="O212" s="85"/>
      <c r="P212" s="214">
        <f>O212*H212</f>
        <v>0</v>
      </c>
      <c r="Q212" s="214">
        <v>0.01921</v>
      </c>
      <c r="R212" s="214">
        <f>Q212*H212</f>
        <v>0.01921</v>
      </c>
      <c r="S212" s="214">
        <v>0</v>
      </c>
      <c r="T212" s="215">
        <f>S212*H212</f>
        <v>0</v>
      </c>
      <c r="U212" s="39"/>
      <c r="V212" s="39"/>
      <c r="W212" s="39"/>
      <c r="X212" s="39"/>
      <c r="Y212" s="39"/>
      <c r="Z212" s="39"/>
      <c r="AA212" s="39"/>
      <c r="AB212" s="39"/>
      <c r="AC212" s="39"/>
      <c r="AD212" s="39"/>
      <c r="AE212" s="39"/>
      <c r="AR212" s="216" t="s">
        <v>257</v>
      </c>
      <c r="AT212" s="216" t="s">
        <v>151</v>
      </c>
      <c r="AU212" s="216" t="s">
        <v>84</v>
      </c>
      <c r="AY212" s="18" t="s">
        <v>148</v>
      </c>
      <c r="BE212" s="217">
        <f>IF(N212="základní",J212,0)</f>
        <v>0</v>
      </c>
      <c r="BF212" s="217">
        <f>IF(N212="snížená",J212,0)</f>
        <v>0</v>
      </c>
      <c r="BG212" s="217">
        <f>IF(N212="zákl. přenesená",J212,0)</f>
        <v>0</v>
      </c>
      <c r="BH212" s="217">
        <f>IF(N212="sníž. přenesená",J212,0)</f>
        <v>0</v>
      </c>
      <c r="BI212" s="217">
        <f>IF(N212="nulová",J212,0)</f>
        <v>0</v>
      </c>
      <c r="BJ212" s="18" t="s">
        <v>82</v>
      </c>
      <c r="BK212" s="217">
        <f>ROUND(I212*H212,2)</f>
        <v>0</v>
      </c>
      <c r="BL212" s="18" t="s">
        <v>257</v>
      </c>
      <c r="BM212" s="216" t="s">
        <v>1336</v>
      </c>
    </row>
    <row r="213" spans="1:65" s="2" customFormat="1" ht="16.5" customHeight="1">
      <c r="A213" s="39"/>
      <c r="B213" s="40"/>
      <c r="C213" s="205" t="s">
        <v>544</v>
      </c>
      <c r="D213" s="205" t="s">
        <v>151</v>
      </c>
      <c r="E213" s="206" t="s">
        <v>1321</v>
      </c>
      <c r="F213" s="207" t="s">
        <v>1322</v>
      </c>
      <c r="G213" s="208" t="s">
        <v>203</v>
      </c>
      <c r="H213" s="209">
        <v>4</v>
      </c>
      <c r="I213" s="210"/>
      <c r="J213" s="211">
        <f>ROUND(I213*H213,2)</f>
        <v>0</v>
      </c>
      <c r="K213" s="207" t="s">
        <v>160</v>
      </c>
      <c r="L213" s="45"/>
      <c r="M213" s="212" t="s">
        <v>28</v>
      </c>
      <c r="N213" s="213" t="s">
        <v>45</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257</v>
      </c>
      <c r="AT213" s="216" t="s">
        <v>151</v>
      </c>
      <c r="AU213" s="216" t="s">
        <v>84</v>
      </c>
      <c r="AY213" s="18" t="s">
        <v>148</v>
      </c>
      <c r="BE213" s="217">
        <f>IF(N213="základní",J213,0)</f>
        <v>0</v>
      </c>
      <c r="BF213" s="217">
        <f>IF(N213="snížená",J213,0)</f>
        <v>0</v>
      </c>
      <c r="BG213" s="217">
        <f>IF(N213="zákl. přenesená",J213,0)</f>
        <v>0</v>
      </c>
      <c r="BH213" s="217">
        <f>IF(N213="sníž. přenesená",J213,0)</f>
        <v>0</v>
      </c>
      <c r="BI213" s="217">
        <f>IF(N213="nulová",J213,0)</f>
        <v>0</v>
      </c>
      <c r="BJ213" s="18" t="s">
        <v>82</v>
      </c>
      <c r="BK213" s="217">
        <f>ROUND(I213*H213,2)</f>
        <v>0</v>
      </c>
      <c r="BL213" s="18" t="s">
        <v>257</v>
      </c>
      <c r="BM213" s="216" t="s">
        <v>1337</v>
      </c>
    </row>
    <row r="214" spans="1:51" s="14" customFormat="1" ht="12">
      <c r="A214" s="14"/>
      <c r="B214" s="229"/>
      <c r="C214" s="230"/>
      <c r="D214" s="220" t="s">
        <v>162</v>
      </c>
      <c r="E214" s="231" t="s">
        <v>28</v>
      </c>
      <c r="F214" s="232" t="s">
        <v>1324</v>
      </c>
      <c r="G214" s="230"/>
      <c r="H214" s="233">
        <v>4</v>
      </c>
      <c r="I214" s="234"/>
      <c r="J214" s="230"/>
      <c r="K214" s="230"/>
      <c r="L214" s="235"/>
      <c r="M214" s="236"/>
      <c r="N214" s="237"/>
      <c r="O214" s="237"/>
      <c r="P214" s="237"/>
      <c r="Q214" s="237"/>
      <c r="R214" s="237"/>
      <c r="S214" s="237"/>
      <c r="T214" s="238"/>
      <c r="U214" s="14"/>
      <c r="V214" s="14"/>
      <c r="W214" s="14"/>
      <c r="X214" s="14"/>
      <c r="Y214" s="14"/>
      <c r="Z214" s="14"/>
      <c r="AA214" s="14"/>
      <c r="AB214" s="14"/>
      <c r="AC214" s="14"/>
      <c r="AD214" s="14"/>
      <c r="AE214" s="14"/>
      <c r="AT214" s="239" t="s">
        <v>162</v>
      </c>
      <c r="AU214" s="239" t="s">
        <v>84</v>
      </c>
      <c r="AV214" s="14" t="s">
        <v>84</v>
      </c>
      <c r="AW214" s="14" t="s">
        <v>35</v>
      </c>
      <c r="AX214" s="14" t="s">
        <v>74</v>
      </c>
      <c r="AY214" s="239" t="s">
        <v>148</v>
      </c>
    </row>
    <row r="215" spans="1:51" s="15" customFormat="1" ht="12">
      <c r="A215" s="15"/>
      <c r="B215" s="240"/>
      <c r="C215" s="241"/>
      <c r="D215" s="220" t="s">
        <v>162</v>
      </c>
      <c r="E215" s="242" t="s">
        <v>28</v>
      </c>
      <c r="F215" s="243" t="s">
        <v>188</v>
      </c>
      <c r="G215" s="241"/>
      <c r="H215" s="244">
        <v>4</v>
      </c>
      <c r="I215" s="245"/>
      <c r="J215" s="241"/>
      <c r="K215" s="241"/>
      <c r="L215" s="246"/>
      <c r="M215" s="247"/>
      <c r="N215" s="248"/>
      <c r="O215" s="248"/>
      <c r="P215" s="248"/>
      <c r="Q215" s="248"/>
      <c r="R215" s="248"/>
      <c r="S215" s="248"/>
      <c r="T215" s="249"/>
      <c r="U215" s="15"/>
      <c r="V215" s="15"/>
      <c r="W215" s="15"/>
      <c r="X215" s="15"/>
      <c r="Y215" s="15"/>
      <c r="Z215" s="15"/>
      <c r="AA215" s="15"/>
      <c r="AB215" s="15"/>
      <c r="AC215" s="15"/>
      <c r="AD215" s="15"/>
      <c r="AE215" s="15"/>
      <c r="AT215" s="250" t="s">
        <v>162</v>
      </c>
      <c r="AU215" s="250" t="s">
        <v>84</v>
      </c>
      <c r="AV215" s="15" t="s">
        <v>155</v>
      </c>
      <c r="AW215" s="15" t="s">
        <v>35</v>
      </c>
      <c r="AX215" s="15" t="s">
        <v>82</v>
      </c>
      <c r="AY215" s="250" t="s">
        <v>148</v>
      </c>
    </row>
    <row r="216" spans="1:65" s="2" customFormat="1" ht="16.5" customHeight="1">
      <c r="A216" s="39"/>
      <c r="B216" s="40"/>
      <c r="C216" s="251" t="s">
        <v>550</v>
      </c>
      <c r="D216" s="251" t="s">
        <v>275</v>
      </c>
      <c r="E216" s="252" t="s">
        <v>1338</v>
      </c>
      <c r="F216" s="253" t="s">
        <v>1339</v>
      </c>
      <c r="G216" s="254" t="s">
        <v>1023</v>
      </c>
      <c r="H216" s="255">
        <v>2</v>
      </c>
      <c r="I216" s="256"/>
      <c r="J216" s="257">
        <f>ROUND(I216*H216,2)</f>
        <v>0</v>
      </c>
      <c r="K216" s="253" t="s">
        <v>28</v>
      </c>
      <c r="L216" s="258"/>
      <c r="M216" s="259" t="s">
        <v>28</v>
      </c>
      <c r="N216" s="260" t="s">
        <v>45</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360</v>
      </c>
      <c r="AT216" s="216" t="s">
        <v>275</v>
      </c>
      <c r="AU216" s="216" t="s">
        <v>84</v>
      </c>
      <c r="AY216" s="18" t="s">
        <v>148</v>
      </c>
      <c r="BE216" s="217">
        <f>IF(N216="základní",J216,0)</f>
        <v>0</v>
      </c>
      <c r="BF216" s="217">
        <f>IF(N216="snížená",J216,0)</f>
        <v>0</v>
      </c>
      <c r="BG216" s="217">
        <f>IF(N216="zákl. přenesená",J216,0)</f>
        <v>0</v>
      </c>
      <c r="BH216" s="217">
        <f>IF(N216="sníž. přenesená",J216,0)</f>
        <v>0</v>
      </c>
      <c r="BI216" s="217">
        <f>IF(N216="nulová",J216,0)</f>
        <v>0</v>
      </c>
      <c r="BJ216" s="18" t="s">
        <v>82</v>
      </c>
      <c r="BK216" s="217">
        <f>ROUND(I216*H216,2)</f>
        <v>0</v>
      </c>
      <c r="BL216" s="18" t="s">
        <v>257</v>
      </c>
      <c r="BM216" s="216" t="s">
        <v>1340</v>
      </c>
    </row>
    <row r="217" spans="1:65" s="2" customFormat="1" ht="16.5" customHeight="1">
      <c r="A217" s="39"/>
      <c r="B217" s="40"/>
      <c r="C217" s="205" t="s">
        <v>557</v>
      </c>
      <c r="D217" s="205" t="s">
        <v>151</v>
      </c>
      <c r="E217" s="206" t="s">
        <v>1341</v>
      </c>
      <c r="F217" s="207" t="s">
        <v>1342</v>
      </c>
      <c r="G217" s="208" t="s">
        <v>450</v>
      </c>
      <c r="H217" s="209">
        <v>2</v>
      </c>
      <c r="I217" s="210"/>
      <c r="J217" s="211">
        <f>ROUND(I217*H217,2)</f>
        <v>0</v>
      </c>
      <c r="K217" s="207" t="s">
        <v>160</v>
      </c>
      <c r="L217" s="45"/>
      <c r="M217" s="212" t="s">
        <v>28</v>
      </c>
      <c r="N217" s="213" t="s">
        <v>45</v>
      </c>
      <c r="O217" s="85"/>
      <c r="P217" s="214">
        <f>O217*H217</f>
        <v>0</v>
      </c>
      <c r="Q217" s="214">
        <v>0.00043</v>
      </c>
      <c r="R217" s="214">
        <f>Q217*H217</f>
        <v>0.00086</v>
      </c>
      <c r="S217" s="214">
        <v>0</v>
      </c>
      <c r="T217" s="215">
        <f>S217*H217</f>
        <v>0</v>
      </c>
      <c r="U217" s="39"/>
      <c r="V217" s="39"/>
      <c r="W217" s="39"/>
      <c r="X217" s="39"/>
      <c r="Y217" s="39"/>
      <c r="Z217" s="39"/>
      <c r="AA217" s="39"/>
      <c r="AB217" s="39"/>
      <c r="AC217" s="39"/>
      <c r="AD217" s="39"/>
      <c r="AE217" s="39"/>
      <c r="AR217" s="216" t="s">
        <v>257</v>
      </c>
      <c r="AT217" s="216" t="s">
        <v>151</v>
      </c>
      <c r="AU217" s="216" t="s">
        <v>84</v>
      </c>
      <c r="AY217" s="18" t="s">
        <v>148</v>
      </c>
      <c r="BE217" s="217">
        <f>IF(N217="základní",J217,0)</f>
        <v>0</v>
      </c>
      <c r="BF217" s="217">
        <f>IF(N217="snížená",J217,0)</f>
        <v>0</v>
      </c>
      <c r="BG217" s="217">
        <f>IF(N217="zákl. přenesená",J217,0)</f>
        <v>0</v>
      </c>
      <c r="BH217" s="217">
        <f>IF(N217="sníž. přenesená",J217,0)</f>
        <v>0</v>
      </c>
      <c r="BI217" s="217">
        <f>IF(N217="nulová",J217,0)</f>
        <v>0</v>
      </c>
      <c r="BJ217" s="18" t="s">
        <v>82</v>
      </c>
      <c r="BK217" s="217">
        <f>ROUND(I217*H217,2)</f>
        <v>0</v>
      </c>
      <c r="BL217" s="18" t="s">
        <v>257</v>
      </c>
      <c r="BM217" s="216" t="s">
        <v>1343</v>
      </c>
    </row>
    <row r="218" spans="1:65" s="2" customFormat="1" ht="16.5" customHeight="1">
      <c r="A218" s="39"/>
      <c r="B218" s="40"/>
      <c r="C218" s="251" t="s">
        <v>562</v>
      </c>
      <c r="D218" s="251" t="s">
        <v>275</v>
      </c>
      <c r="E218" s="252" t="s">
        <v>1344</v>
      </c>
      <c r="F218" s="253" t="s">
        <v>1345</v>
      </c>
      <c r="G218" s="254" t="s">
        <v>1023</v>
      </c>
      <c r="H218" s="255">
        <v>2</v>
      </c>
      <c r="I218" s="256"/>
      <c r="J218" s="257">
        <f>ROUND(I218*H218,2)</f>
        <v>0</v>
      </c>
      <c r="K218" s="253" t="s">
        <v>28</v>
      </c>
      <c r="L218" s="258"/>
      <c r="M218" s="259" t="s">
        <v>28</v>
      </c>
      <c r="N218" s="260" t="s">
        <v>45</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360</v>
      </c>
      <c r="AT218" s="216" t="s">
        <v>275</v>
      </c>
      <c r="AU218" s="216" t="s">
        <v>84</v>
      </c>
      <c r="AY218" s="18" t="s">
        <v>148</v>
      </c>
      <c r="BE218" s="217">
        <f>IF(N218="základní",J218,0)</f>
        <v>0</v>
      </c>
      <c r="BF218" s="217">
        <f>IF(N218="snížená",J218,0)</f>
        <v>0</v>
      </c>
      <c r="BG218" s="217">
        <f>IF(N218="zákl. přenesená",J218,0)</f>
        <v>0</v>
      </c>
      <c r="BH218" s="217">
        <f>IF(N218="sníž. přenesená",J218,0)</f>
        <v>0</v>
      </c>
      <c r="BI218" s="217">
        <f>IF(N218="nulová",J218,0)</f>
        <v>0</v>
      </c>
      <c r="BJ218" s="18" t="s">
        <v>82</v>
      </c>
      <c r="BK218" s="217">
        <f>ROUND(I218*H218,2)</f>
        <v>0</v>
      </c>
      <c r="BL218" s="18" t="s">
        <v>257</v>
      </c>
      <c r="BM218" s="216" t="s">
        <v>1346</v>
      </c>
    </row>
    <row r="219" spans="1:65" s="2" customFormat="1" ht="16.5" customHeight="1">
      <c r="A219" s="39"/>
      <c r="B219" s="40"/>
      <c r="C219" s="205" t="s">
        <v>567</v>
      </c>
      <c r="D219" s="205" t="s">
        <v>151</v>
      </c>
      <c r="E219" s="206" t="s">
        <v>1347</v>
      </c>
      <c r="F219" s="207" t="s">
        <v>1348</v>
      </c>
      <c r="G219" s="208" t="s">
        <v>203</v>
      </c>
      <c r="H219" s="209">
        <v>2</v>
      </c>
      <c r="I219" s="210"/>
      <c r="J219" s="211">
        <f>ROUND(I219*H219,2)</f>
        <v>0</v>
      </c>
      <c r="K219" s="207" t="s">
        <v>160</v>
      </c>
      <c r="L219" s="45"/>
      <c r="M219" s="212" t="s">
        <v>28</v>
      </c>
      <c r="N219" s="213" t="s">
        <v>45</v>
      </c>
      <c r="O219" s="85"/>
      <c r="P219" s="214">
        <f>O219*H219</f>
        <v>0</v>
      </c>
      <c r="Q219" s="214">
        <v>0.00109</v>
      </c>
      <c r="R219" s="214">
        <f>Q219*H219</f>
        <v>0.00218</v>
      </c>
      <c r="S219" s="214">
        <v>0</v>
      </c>
      <c r="T219" s="215">
        <f>S219*H219</f>
        <v>0</v>
      </c>
      <c r="U219" s="39"/>
      <c r="V219" s="39"/>
      <c r="W219" s="39"/>
      <c r="X219" s="39"/>
      <c r="Y219" s="39"/>
      <c r="Z219" s="39"/>
      <c r="AA219" s="39"/>
      <c r="AB219" s="39"/>
      <c r="AC219" s="39"/>
      <c r="AD219" s="39"/>
      <c r="AE219" s="39"/>
      <c r="AR219" s="216" t="s">
        <v>257</v>
      </c>
      <c r="AT219" s="216" t="s">
        <v>151</v>
      </c>
      <c r="AU219" s="216" t="s">
        <v>84</v>
      </c>
      <c r="AY219" s="18" t="s">
        <v>148</v>
      </c>
      <c r="BE219" s="217">
        <f>IF(N219="základní",J219,0)</f>
        <v>0</v>
      </c>
      <c r="BF219" s="217">
        <f>IF(N219="snížená",J219,0)</f>
        <v>0</v>
      </c>
      <c r="BG219" s="217">
        <f>IF(N219="zákl. přenesená",J219,0)</f>
        <v>0</v>
      </c>
      <c r="BH219" s="217">
        <f>IF(N219="sníž. přenesená",J219,0)</f>
        <v>0</v>
      </c>
      <c r="BI219" s="217">
        <f>IF(N219="nulová",J219,0)</f>
        <v>0</v>
      </c>
      <c r="BJ219" s="18" t="s">
        <v>82</v>
      </c>
      <c r="BK219" s="217">
        <f>ROUND(I219*H219,2)</f>
        <v>0</v>
      </c>
      <c r="BL219" s="18" t="s">
        <v>257</v>
      </c>
      <c r="BM219" s="216" t="s">
        <v>1349</v>
      </c>
    </row>
    <row r="220" spans="1:65" s="2" customFormat="1" ht="12">
      <c r="A220" s="39"/>
      <c r="B220" s="40"/>
      <c r="C220" s="205" t="s">
        <v>573</v>
      </c>
      <c r="D220" s="205" t="s">
        <v>151</v>
      </c>
      <c r="E220" s="206" t="s">
        <v>1350</v>
      </c>
      <c r="F220" s="207" t="s">
        <v>1351</v>
      </c>
      <c r="G220" s="208" t="s">
        <v>450</v>
      </c>
      <c r="H220" s="209">
        <v>38</v>
      </c>
      <c r="I220" s="210"/>
      <c r="J220" s="211">
        <f>ROUND(I220*H220,2)</f>
        <v>0</v>
      </c>
      <c r="K220" s="207" t="s">
        <v>160</v>
      </c>
      <c r="L220" s="45"/>
      <c r="M220" s="212" t="s">
        <v>28</v>
      </c>
      <c r="N220" s="213" t="s">
        <v>45</v>
      </c>
      <c r="O220" s="85"/>
      <c r="P220" s="214">
        <f>O220*H220</f>
        <v>0</v>
      </c>
      <c r="Q220" s="214">
        <v>0.00024</v>
      </c>
      <c r="R220" s="214">
        <f>Q220*H220</f>
        <v>0.00912</v>
      </c>
      <c r="S220" s="214">
        <v>0</v>
      </c>
      <c r="T220" s="215">
        <f>S220*H220</f>
        <v>0</v>
      </c>
      <c r="U220" s="39"/>
      <c r="V220" s="39"/>
      <c r="W220" s="39"/>
      <c r="X220" s="39"/>
      <c r="Y220" s="39"/>
      <c r="Z220" s="39"/>
      <c r="AA220" s="39"/>
      <c r="AB220" s="39"/>
      <c r="AC220" s="39"/>
      <c r="AD220" s="39"/>
      <c r="AE220" s="39"/>
      <c r="AR220" s="216" t="s">
        <v>257</v>
      </c>
      <c r="AT220" s="216" t="s">
        <v>151</v>
      </c>
      <c r="AU220" s="216" t="s">
        <v>84</v>
      </c>
      <c r="AY220" s="18" t="s">
        <v>148</v>
      </c>
      <c r="BE220" s="217">
        <f>IF(N220="základní",J220,0)</f>
        <v>0</v>
      </c>
      <c r="BF220" s="217">
        <f>IF(N220="snížená",J220,0)</f>
        <v>0</v>
      </c>
      <c r="BG220" s="217">
        <f>IF(N220="zákl. přenesená",J220,0)</f>
        <v>0</v>
      </c>
      <c r="BH220" s="217">
        <f>IF(N220="sníž. přenesená",J220,0)</f>
        <v>0</v>
      </c>
      <c r="BI220" s="217">
        <f>IF(N220="nulová",J220,0)</f>
        <v>0</v>
      </c>
      <c r="BJ220" s="18" t="s">
        <v>82</v>
      </c>
      <c r="BK220" s="217">
        <f>ROUND(I220*H220,2)</f>
        <v>0</v>
      </c>
      <c r="BL220" s="18" t="s">
        <v>257</v>
      </c>
      <c r="BM220" s="216" t="s">
        <v>1352</v>
      </c>
    </row>
    <row r="221" spans="1:51" s="14" customFormat="1" ht="12">
      <c r="A221" s="14"/>
      <c r="B221" s="229"/>
      <c r="C221" s="230"/>
      <c r="D221" s="220" t="s">
        <v>162</v>
      </c>
      <c r="E221" s="231" t="s">
        <v>28</v>
      </c>
      <c r="F221" s="232" t="s">
        <v>1353</v>
      </c>
      <c r="G221" s="230"/>
      <c r="H221" s="233">
        <v>38</v>
      </c>
      <c r="I221" s="234"/>
      <c r="J221" s="230"/>
      <c r="K221" s="230"/>
      <c r="L221" s="235"/>
      <c r="M221" s="236"/>
      <c r="N221" s="237"/>
      <c r="O221" s="237"/>
      <c r="P221" s="237"/>
      <c r="Q221" s="237"/>
      <c r="R221" s="237"/>
      <c r="S221" s="237"/>
      <c r="T221" s="238"/>
      <c r="U221" s="14"/>
      <c r="V221" s="14"/>
      <c r="W221" s="14"/>
      <c r="X221" s="14"/>
      <c r="Y221" s="14"/>
      <c r="Z221" s="14"/>
      <c r="AA221" s="14"/>
      <c r="AB221" s="14"/>
      <c r="AC221" s="14"/>
      <c r="AD221" s="14"/>
      <c r="AE221" s="14"/>
      <c r="AT221" s="239" t="s">
        <v>162</v>
      </c>
      <c r="AU221" s="239" t="s">
        <v>84</v>
      </c>
      <c r="AV221" s="14" t="s">
        <v>84</v>
      </c>
      <c r="AW221" s="14" t="s">
        <v>35</v>
      </c>
      <c r="AX221" s="14" t="s">
        <v>74</v>
      </c>
      <c r="AY221" s="239" t="s">
        <v>148</v>
      </c>
    </row>
    <row r="222" spans="1:51" s="15" customFormat="1" ht="12">
      <c r="A222" s="15"/>
      <c r="B222" s="240"/>
      <c r="C222" s="241"/>
      <c r="D222" s="220" t="s">
        <v>162</v>
      </c>
      <c r="E222" s="242" t="s">
        <v>28</v>
      </c>
      <c r="F222" s="243" t="s">
        <v>188</v>
      </c>
      <c r="G222" s="241"/>
      <c r="H222" s="244">
        <v>38</v>
      </c>
      <c r="I222" s="245"/>
      <c r="J222" s="241"/>
      <c r="K222" s="241"/>
      <c r="L222" s="246"/>
      <c r="M222" s="247"/>
      <c r="N222" s="248"/>
      <c r="O222" s="248"/>
      <c r="P222" s="248"/>
      <c r="Q222" s="248"/>
      <c r="R222" s="248"/>
      <c r="S222" s="248"/>
      <c r="T222" s="249"/>
      <c r="U222" s="15"/>
      <c r="V222" s="15"/>
      <c r="W222" s="15"/>
      <c r="X222" s="15"/>
      <c r="Y222" s="15"/>
      <c r="Z222" s="15"/>
      <c r="AA222" s="15"/>
      <c r="AB222" s="15"/>
      <c r="AC222" s="15"/>
      <c r="AD222" s="15"/>
      <c r="AE222" s="15"/>
      <c r="AT222" s="250" t="s">
        <v>162</v>
      </c>
      <c r="AU222" s="250" t="s">
        <v>84</v>
      </c>
      <c r="AV222" s="15" t="s">
        <v>155</v>
      </c>
      <c r="AW222" s="15" t="s">
        <v>35</v>
      </c>
      <c r="AX222" s="15" t="s">
        <v>82</v>
      </c>
      <c r="AY222" s="250" t="s">
        <v>148</v>
      </c>
    </row>
    <row r="223" spans="1:65" s="2" customFormat="1" ht="21.75" customHeight="1">
      <c r="A223" s="39"/>
      <c r="B223" s="40"/>
      <c r="C223" s="205" t="s">
        <v>577</v>
      </c>
      <c r="D223" s="205" t="s">
        <v>151</v>
      </c>
      <c r="E223" s="206" t="s">
        <v>1354</v>
      </c>
      <c r="F223" s="207" t="s">
        <v>1355</v>
      </c>
      <c r="G223" s="208" t="s">
        <v>450</v>
      </c>
      <c r="H223" s="209">
        <v>1</v>
      </c>
      <c r="I223" s="210"/>
      <c r="J223" s="211">
        <f>ROUND(I223*H223,2)</f>
        <v>0</v>
      </c>
      <c r="K223" s="207" t="s">
        <v>160</v>
      </c>
      <c r="L223" s="45"/>
      <c r="M223" s="212" t="s">
        <v>28</v>
      </c>
      <c r="N223" s="213" t="s">
        <v>45</v>
      </c>
      <c r="O223" s="85"/>
      <c r="P223" s="214">
        <f>O223*H223</f>
        <v>0</v>
      </c>
      <c r="Q223" s="214">
        <v>9E-05</v>
      </c>
      <c r="R223" s="214">
        <f>Q223*H223</f>
        <v>9E-05</v>
      </c>
      <c r="S223" s="214">
        <v>0</v>
      </c>
      <c r="T223" s="215">
        <f>S223*H223</f>
        <v>0</v>
      </c>
      <c r="U223" s="39"/>
      <c r="V223" s="39"/>
      <c r="W223" s="39"/>
      <c r="X223" s="39"/>
      <c r="Y223" s="39"/>
      <c r="Z223" s="39"/>
      <c r="AA223" s="39"/>
      <c r="AB223" s="39"/>
      <c r="AC223" s="39"/>
      <c r="AD223" s="39"/>
      <c r="AE223" s="39"/>
      <c r="AR223" s="216" t="s">
        <v>257</v>
      </c>
      <c r="AT223" s="216" t="s">
        <v>151</v>
      </c>
      <c r="AU223" s="216" t="s">
        <v>84</v>
      </c>
      <c r="AY223" s="18" t="s">
        <v>148</v>
      </c>
      <c r="BE223" s="217">
        <f>IF(N223="základní",J223,0)</f>
        <v>0</v>
      </c>
      <c r="BF223" s="217">
        <f>IF(N223="snížená",J223,0)</f>
        <v>0</v>
      </c>
      <c r="BG223" s="217">
        <f>IF(N223="zákl. přenesená",J223,0)</f>
        <v>0</v>
      </c>
      <c r="BH223" s="217">
        <f>IF(N223="sníž. přenesená",J223,0)</f>
        <v>0</v>
      </c>
      <c r="BI223" s="217">
        <f>IF(N223="nulová",J223,0)</f>
        <v>0</v>
      </c>
      <c r="BJ223" s="18" t="s">
        <v>82</v>
      </c>
      <c r="BK223" s="217">
        <f>ROUND(I223*H223,2)</f>
        <v>0</v>
      </c>
      <c r="BL223" s="18" t="s">
        <v>257</v>
      </c>
      <c r="BM223" s="216" t="s">
        <v>1356</v>
      </c>
    </row>
    <row r="224" spans="1:65" s="2" customFormat="1" ht="24.15" customHeight="1">
      <c r="A224" s="39"/>
      <c r="B224" s="40"/>
      <c r="C224" s="251" t="s">
        <v>582</v>
      </c>
      <c r="D224" s="251" t="s">
        <v>275</v>
      </c>
      <c r="E224" s="252" t="s">
        <v>1357</v>
      </c>
      <c r="F224" s="253" t="s">
        <v>1358</v>
      </c>
      <c r="G224" s="254" t="s">
        <v>1359</v>
      </c>
      <c r="H224" s="255">
        <v>1</v>
      </c>
      <c r="I224" s="256"/>
      <c r="J224" s="257">
        <f>ROUND(I224*H224,2)</f>
        <v>0</v>
      </c>
      <c r="K224" s="253" t="s">
        <v>28</v>
      </c>
      <c r="L224" s="258"/>
      <c r="M224" s="259" t="s">
        <v>28</v>
      </c>
      <c r="N224" s="260" t="s">
        <v>45</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360</v>
      </c>
      <c r="AT224" s="216" t="s">
        <v>275</v>
      </c>
      <c r="AU224" s="216" t="s">
        <v>84</v>
      </c>
      <c r="AY224" s="18" t="s">
        <v>148</v>
      </c>
      <c r="BE224" s="217">
        <f>IF(N224="základní",J224,0)</f>
        <v>0</v>
      </c>
      <c r="BF224" s="217">
        <f>IF(N224="snížená",J224,0)</f>
        <v>0</v>
      </c>
      <c r="BG224" s="217">
        <f>IF(N224="zákl. přenesená",J224,0)</f>
        <v>0</v>
      </c>
      <c r="BH224" s="217">
        <f>IF(N224="sníž. přenesená",J224,0)</f>
        <v>0</v>
      </c>
      <c r="BI224" s="217">
        <f>IF(N224="nulová",J224,0)</f>
        <v>0</v>
      </c>
      <c r="BJ224" s="18" t="s">
        <v>82</v>
      </c>
      <c r="BK224" s="217">
        <f>ROUND(I224*H224,2)</f>
        <v>0</v>
      </c>
      <c r="BL224" s="18" t="s">
        <v>257</v>
      </c>
      <c r="BM224" s="216" t="s">
        <v>1360</v>
      </c>
    </row>
    <row r="225" spans="1:65" s="2" customFormat="1" ht="21.75" customHeight="1">
      <c r="A225" s="39"/>
      <c r="B225" s="40"/>
      <c r="C225" s="205" t="s">
        <v>587</v>
      </c>
      <c r="D225" s="205" t="s">
        <v>151</v>
      </c>
      <c r="E225" s="206" t="s">
        <v>1361</v>
      </c>
      <c r="F225" s="207" t="s">
        <v>1362</v>
      </c>
      <c r="G225" s="208" t="s">
        <v>203</v>
      </c>
      <c r="H225" s="209">
        <v>10</v>
      </c>
      <c r="I225" s="210"/>
      <c r="J225" s="211">
        <f>ROUND(I225*H225,2)</f>
        <v>0</v>
      </c>
      <c r="K225" s="207" t="s">
        <v>160</v>
      </c>
      <c r="L225" s="45"/>
      <c r="M225" s="212" t="s">
        <v>28</v>
      </c>
      <c r="N225" s="213" t="s">
        <v>45</v>
      </c>
      <c r="O225" s="85"/>
      <c r="P225" s="214">
        <f>O225*H225</f>
        <v>0</v>
      </c>
      <c r="Q225" s="214">
        <v>0.00016</v>
      </c>
      <c r="R225" s="214">
        <f>Q225*H225</f>
        <v>0.0016</v>
      </c>
      <c r="S225" s="214">
        <v>0</v>
      </c>
      <c r="T225" s="215">
        <f>S225*H225</f>
        <v>0</v>
      </c>
      <c r="U225" s="39"/>
      <c r="V225" s="39"/>
      <c r="W225" s="39"/>
      <c r="X225" s="39"/>
      <c r="Y225" s="39"/>
      <c r="Z225" s="39"/>
      <c r="AA225" s="39"/>
      <c r="AB225" s="39"/>
      <c r="AC225" s="39"/>
      <c r="AD225" s="39"/>
      <c r="AE225" s="39"/>
      <c r="AR225" s="216" t="s">
        <v>257</v>
      </c>
      <c r="AT225" s="216" t="s">
        <v>151</v>
      </c>
      <c r="AU225" s="216" t="s">
        <v>84</v>
      </c>
      <c r="AY225" s="18" t="s">
        <v>148</v>
      </c>
      <c r="BE225" s="217">
        <f>IF(N225="základní",J225,0)</f>
        <v>0</v>
      </c>
      <c r="BF225" s="217">
        <f>IF(N225="snížená",J225,0)</f>
        <v>0</v>
      </c>
      <c r="BG225" s="217">
        <f>IF(N225="zákl. přenesená",J225,0)</f>
        <v>0</v>
      </c>
      <c r="BH225" s="217">
        <f>IF(N225="sníž. přenesená",J225,0)</f>
        <v>0</v>
      </c>
      <c r="BI225" s="217">
        <f>IF(N225="nulová",J225,0)</f>
        <v>0</v>
      </c>
      <c r="BJ225" s="18" t="s">
        <v>82</v>
      </c>
      <c r="BK225" s="217">
        <f>ROUND(I225*H225,2)</f>
        <v>0</v>
      </c>
      <c r="BL225" s="18" t="s">
        <v>257</v>
      </c>
      <c r="BM225" s="216" t="s">
        <v>1363</v>
      </c>
    </row>
    <row r="226" spans="1:65" s="2" customFormat="1" ht="12">
      <c r="A226" s="39"/>
      <c r="B226" s="40"/>
      <c r="C226" s="251" t="s">
        <v>591</v>
      </c>
      <c r="D226" s="251" t="s">
        <v>275</v>
      </c>
      <c r="E226" s="252" t="s">
        <v>1364</v>
      </c>
      <c r="F226" s="253" t="s">
        <v>1365</v>
      </c>
      <c r="G226" s="254" t="s">
        <v>203</v>
      </c>
      <c r="H226" s="255">
        <v>10</v>
      </c>
      <c r="I226" s="256"/>
      <c r="J226" s="257">
        <f>ROUND(I226*H226,2)</f>
        <v>0</v>
      </c>
      <c r="K226" s="253" t="s">
        <v>1105</v>
      </c>
      <c r="L226" s="258"/>
      <c r="M226" s="259" t="s">
        <v>28</v>
      </c>
      <c r="N226" s="260" t="s">
        <v>45</v>
      </c>
      <c r="O226" s="85"/>
      <c r="P226" s="214">
        <f>O226*H226</f>
        <v>0</v>
      </c>
      <c r="Q226" s="214">
        <v>0.0018</v>
      </c>
      <c r="R226" s="214">
        <f>Q226*H226</f>
        <v>0.018</v>
      </c>
      <c r="S226" s="214">
        <v>0</v>
      </c>
      <c r="T226" s="215">
        <f>S226*H226</f>
        <v>0</v>
      </c>
      <c r="U226" s="39"/>
      <c r="V226" s="39"/>
      <c r="W226" s="39"/>
      <c r="X226" s="39"/>
      <c r="Y226" s="39"/>
      <c r="Z226" s="39"/>
      <c r="AA226" s="39"/>
      <c r="AB226" s="39"/>
      <c r="AC226" s="39"/>
      <c r="AD226" s="39"/>
      <c r="AE226" s="39"/>
      <c r="AR226" s="216" t="s">
        <v>360</v>
      </c>
      <c r="AT226" s="216" t="s">
        <v>275</v>
      </c>
      <c r="AU226" s="216" t="s">
        <v>84</v>
      </c>
      <c r="AY226" s="18" t="s">
        <v>148</v>
      </c>
      <c r="BE226" s="217">
        <f>IF(N226="základní",J226,0)</f>
        <v>0</v>
      </c>
      <c r="BF226" s="217">
        <f>IF(N226="snížená",J226,0)</f>
        <v>0</v>
      </c>
      <c r="BG226" s="217">
        <f>IF(N226="zákl. přenesená",J226,0)</f>
        <v>0</v>
      </c>
      <c r="BH226" s="217">
        <f>IF(N226="sníž. přenesená",J226,0)</f>
        <v>0</v>
      </c>
      <c r="BI226" s="217">
        <f>IF(N226="nulová",J226,0)</f>
        <v>0</v>
      </c>
      <c r="BJ226" s="18" t="s">
        <v>82</v>
      </c>
      <c r="BK226" s="217">
        <f>ROUND(I226*H226,2)</f>
        <v>0</v>
      </c>
      <c r="BL226" s="18" t="s">
        <v>257</v>
      </c>
      <c r="BM226" s="216" t="s">
        <v>1366</v>
      </c>
    </row>
    <row r="227" spans="1:65" s="2" customFormat="1" ht="21.75" customHeight="1">
      <c r="A227" s="39"/>
      <c r="B227" s="40"/>
      <c r="C227" s="205" t="s">
        <v>596</v>
      </c>
      <c r="D227" s="205" t="s">
        <v>151</v>
      </c>
      <c r="E227" s="206" t="s">
        <v>1367</v>
      </c>
      <c r="F227" s="207" t="s">
        <v>1368</v>
      </c>
      <c r="G227" s="208" t="s">
        <v>203</v>
      </c>
      <c r="H227" s="209">
        <v>9</v>
      </c>
      <c r="I227" s="210"/>
      <c r="J227" s="211">
        <f>ROUND(I227*H227,2)</f>
        <v>0</v>
      </c>
      <c r="K227" s="207" t="s">
        <v>160</v>
      </c>
      <c r="L227" s="45"/>
      <c r="M227" s="212" t="s">
        <v>28</v>
      </c>
      <c r="N227" s="213" t="s">
        <v>45</v>
      </c>
      <c r="O227" s="85"/>
      <c r="P227" s="214">
        <f>O227*H227</f>
        <v>0</v>
      </c>
      <c r="Q227" s="214">
        <v>4E-05</v>
      </c>
      <c r="R227" s="214">
        <f>Q227*H227</f>
        <v>0.00036</v>
      </c>
      <c r="S227" s="214">
        <v>0</v>
      </c>
      <c r="T227" s="215">
        <f>S227*H227</f>
        <v>0</v>
      </c>
      <c r="U227" s="39"/>
      <c r="V227" s="39"/>
      <c r="W227" s="39"/>
      <c r="X227" s="39"/>
      <c r="Y227" s="39"/>
      <c r="Z227" s="39"/>
      <c r="AA227" s="39"/>
      <c r="AB227" s="39"/>
      <c r="AC227" s="39"/>
      <c r="AD227" s="39"/>
      <c r="AE227" s="39"/>
      <c r="AR227" s="216" t="s">
        <v>257</v>
      </c>
      <c r="AT227" s="216" t="s">
        <v>151</v>
      </c>
      <c r="AU227" s="216" t="s">
        <v>84</v>
      </c>
      <c r="AY227" s="18" t="s">
        <v>148</v>
      </c>
      <c r="BE227" s="217">
        <f>IF(N227="základní",J227,0)</f>
        <v>0</v>
      </c>
      <c r="BF227" s="217">
        <f>IF(N227="snížená",J227,0)</f>
        <v>0</v>
      </c>
      <c r="BG227" s="217">
        <f>IF(N227="zákl. přenesená",J227,0)</f>
        <v>0</v>
      </c>
      <c r="BH227" s="217">
        <f>IF(N227="sníž. přenesená",J227,0)</f>
        <v>0</v>
      </c>
      <c r="BI227" s="217">
        <f>IF(N227="nulová",J227,0)</f>
        <v>0</v>
      </c>
      <c r="BJ227" s="18" t="s">
        <v>82</v>
      </c>
      <c r="BK227" s="217">
        <f>ROUND(I227*H227,2)</f>
        <v>0</v>
      </c>
      <c r="BL227" s="18" t="s">
        <v>257</v>
      </c>
      <c r="BM227" s="216" t="s">
        <v>1369</v>
      </c>
    </row>
    <row r="228" spans="1:51" s="14" customFormat="1" ht="12">
      <c r="A228" s="14"/>
      <c r="B228" s="229"/>
      <c r="C228" s="230"/>
      <c r="D228" s="220" t="s">
        <v>162</v>
      </c>
      <c r="E228" s="231" t="s">
        <v>28</v>
      </c>
      <c r="F228" s="232" t="s">
        <v>1370</v>
      </c>
      <c r="G228" s="230"/>
      <c r="H228" s="233">
        <v>9</v>
      </c>
      <c r="I228" s="234"/>
      <c r="J228" s="230"/>
      <c r="K228" s="230"/>
      <c r="L228" s="235"/>
      <c r="M228" s="236"/>
      <c r="N228" s="237"/>
      <c r="O228" s="237"/>
      <c r="P228" s="237"/>
      <c r="Q228" s="237"/>
      <c r="R228" s="237"/>
      <c r="S228" s="237"/>
      <c r="T228" s="238"/>
      <c r="U228" s="14"/>
      <c r="V228" s="14"/>
      <c r="W228" s="14"/>
      <c r="X228" s="14"/>
      <c r="Y228" s="14"/>
      <c r="Z228" s="14"/>
      <c r="AA228" s="14"/>
      <c r="AB228" s="14"/>
      <c r="AC228" s="14"/>
      <c r="AD228" s="14"/>
      <c r="AE228" s="14"/>
      <c r="AT228" s="239" t="s">
        <v>162</v>
      </c>
      <c r="AU228" s="239" t="s">
        <v>84</v>
      </c>
      <c r="AV228" s="14" t="s">
        <v>84</v>
      </c>
      <c r="AW228" s="14" t="s">
        <v>35</v>
      </c>
      <c r="AX228" s="14" t="s">
        <v>74</v>
      </c>
      <c r="AY228" s="239" t="s">
        <v>148</v>
      </c>
    </row>
    <row r="229" spans="1:51" s="15" customFormat="1" ht="12">
      <c r="A229" s="15"/>
      <c r="B229" s="240"/>
      <c r="C229" s="241"/>
      <c r="D229" s="220" t="s">
        <v>162</v>
      </c>
      <c r="E229" s="242" t="s">
        <v>28</v>
      </c>
      <c r="F229" s="243" t="s">
        <v>188</v>
      </c>
      <c r="G229" s="241"/>
      <c r="H229" s="244">
        <v>9</v>
      </c>
      <c r="I229" s="245"/>
      <c r="J229" s="241"/>
      <c r="K229" s="241"/>
      <c r="L229" s="246"/>
      <c r="M229" s="247"/>
      <c r="N229" s="248"/>
      <c r="O229" s="248"/>
      <c r="P229" s="248"/>
      <c r="Q229" s="248"/>
      <c r="R229" s="248"/>
      <c r="S229" s="248"/>
      <c r="T229" s="249"/>
      <c r="U229" s="15"/>
      <c r="V229" s="15"/>
      <c r="W229" s="15"/>
      <c r="X229" s="15"/>
      <c r="Y229" s="15"/>
      <c r="Z229" s="15"/>
      <c r="AA229" s="15"/>
      <c r="AB229" s="15"/>
      <c r="AC229" s="15"/>
      <c r="AD229" s="15"/>
      <c r="AE229" s="15"/>
      <c r="AT229" s="250" t="s">
        <v>162</v>
      </c>
      <c r="AU229" s="250" t="s">
        <v>84</v>
      </c>
      <c r="AV229" s="15" t="s">
        <v>155</v>
      </c>
      <c r="AW229" s="15" t="s">
        <v>35</v>
      </c>
      <c r="AX229" s="15" t="s">
        <v>82</v>
      </c>
      <c r="AY229" s="250" t="s">
        <v>148</v>
      </c>
    </row>
    <row r="230" spans="1:65" s="2" customFormat="1" ht="12">
      <c r="A230" s="39"/>
      <c r="B230" s="40"/>
      <c r="C230" s="251" t="s">
        <v>602</v>
      </c>
      <c r="D230" s="251" t="s">
        <v>275</v>
      </c>
      <c r="E230" s="252" t="s">
        <v>1371</v>
      </c>
      <c r="F230" s="253" t="s">
        <v>1372</v>
      </c>
      <c r="G230" s="254" t="s">
        <v>203</v>
      </c>
      <c r="H230" s="255">
        <v>9</v>
      </c>
      <c r="I230" s="256"/>
      <c r="J230" s="257">
        <f>ROUND(I230*H230,2)</f>
        <v>0</v>
      </c>
      <c r="K230" s="253" t="s">
        <v>160</v>
      </c>
      <c r="L230" s="258"/>
      <c r="M230" s="259" t="s">
        <v>28</v>
      </c>
      <c r="N230" s="260" t="s">
        <v>45</v>
      </c>
      <c r="O230" s="85"/>
      <c r="P230" s="214">
        <f>O230*H230</f>
        <v>0</v>
      </c>
      <c r="Q230" s="214">
        <v>0.0018</v>
      </c>
      <c r="R230" s="214">
        <f>Q230*H230</f>
        <v>0.0162</v>
      </c>
      <c r="S230" s="214">
        <v>0</v>
      </c>
      <c r="T230" s="215">
        <f>S230*H230</f>
        <v>0</v>
      </c>
      <c r="U230" s="39"/>
      <c r="V230" s="39"/>
      <c r="W230" s="39"/>
      <c r="X230" s="39"/>
      <c r="Y230" s="39"/>
      <c r="Z230" s="39"/>
      <c r="AA230" s="39"/>
      <c r="AB230" s="39"/>
      <c r="AC230" s="39"/>
      <c r="AD230" s="39"/>
      <c r="AE230" s="39"/>
      <c r="AR230" s="216" t="s">
        <v>360</v>
      </c>
      <c r="AT230" s="216" t="s">
        <v>275</v>
      </c>
      <c r="AU230" s="216" t="s">
        <v>84</v>
      </c>
      <c r="AY230" s="18" t="s">
        <v>148</v>
      </c>
      <c r="BE230" s="217">
        <f>IF(N230="základní",J230,0)</f>
        <v>0</v>
      </c>
      <c r="BF230" s="217">
        <f>IF(N230="snížená",J230,0)</f>
        <v>0</v>
      </c>
      <c r="BG230" s="217">
        <f>IF(N230="zákl. přenesená",J230,0)</f>
        <v>0</v>
      </c>
      <c r="BH230" s="217">
        <f>IF(N230="sníž. přenesená",J230,0)</f>
        <v>0</v>
      </c>
      <c r="BI230" s="217">
        <f>IF(N230="nulová",J230,0)</f>
        <v>0</v>
      </c>
      <c r="BJ230" s="18" t="s">
        <v>82</v>
      </c>
      <c r="BK230" s="217">
        <f>ROUND(I230*H230,2)</f>
        <v>0</v>
      </c>
      <c r="BL230" s="18" t="s">
        <v>257</v>
      </c>
      <c r="BM230" s="216" t="s">
        <v>1373</v>
      </c>
    </row>
    <row r="231" spans="1:65" s="2" customFormat="1" ht="16.5" customHeight="1">
      <c r="A231" s="39"/>
      <c r="B231" s="40"/>
      <c r="C231" s="251" t="s">
        <v>608</v>
      </c>
      <c r="D231" s="251" t="s">
        <v>275</v>
      </c>
      <c r="E231" s="252" t="s">
        <v>1374</v>
      </c>
      <c r="F231" s="253" t="s">
        <v>1375</v>
      </c>
      <c r="G231" s="254" t="s">
        <v>1023</v>
      </c>
      <c r="H231" s="255">
        <v>1</v>
      </c>
      <c r="I231" s="256"/>
      <c r="J231" s="257">
        <f>ROUND(I231*H231,2)</f>
        <v>0</v>
      </c>
      <c r="K231" s="253" t="s">
        <v>28</v>
      </c>
      <c r="L231" s="258"/>
      <c r="M231" s="259" t="s">
        <v>28</v>
      </c>
      <c r="N231" s="260" t="s">
        <v>45</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360</v>
      </c>
      <c r="AT231" s="216" t="s">
        <v>275</v>
      </c>
      <c r="AU231" s="216" t="s">
        <v>84</v>
      </c>
      <c r="AY231" s="18" t="s">
        <v>148</v>
      </c>
      <c r="BE231" s="217">
        <f>IF(N231="základní",J231,0)</f>
        <v>0</v>
      </c>
      <c r="BF231" s="217">
        <f>IF(N231="snížená",J231,0)</f>
        <v>0</v>
      </c>
      <c r="BG231" s="217">
        <f>IF(N231="zákl. přenesená",J231,0)</f>
        <v>0</v>
      </c>
      <c r="BH231" s="217">
        <f>IF(N231="sníž. přenesená",J231,0)</f>
        <v>0</v>
      </c>
      <c r="BI231" s="217">
        <f>IF(N231="nulová",J231,0)</f>
        <v>0</v>
      </c>
      <c r="BJ231" s="18" t="s">
        <v>82</v>
      </c>
      <c r="BK231" s="217">
        <f>ROUND(I231*H231,2)</f>
        <v>0</v>
      </c>
      <c r="BL231" s="18" t="s">
        <v>257</v>
      </c>
      <c r="BM231" s="216" t="s">
        <v>1376</v>
      </c>
    </row>
    <row r="232" spans="1:65" s="2" customFormat="1" ht="12">
      <c r="A232" s="39"/>
      <c r="B232" s="40"/>
      <c r="C232" s="205" t="s">
        <v>613</v>
      </c>
      <c r="D232" s="205" t="s">
        <v>151</v>
      </c>
      <c r="E232" s="206" t="s">
        <v>1377</v>
      </c>
      <c r="F232" s="207" t="s">
        <v>1378</v>
      </c>
      <c r="G232" s="208" t="s">
        <v>203</v>
      </c>
      <c r="H232" s="209">
        <v>10</v>
      </c>
      <c r="I232" s="210"/>
      <c r="J232" s="211">
        <f>ROUND(I232*H232,2)</f>
        <v>0</v>
      </c>
      <c r="K232" s="207" t="s">
        <v>160</v>
      </c>
      <c r="L232" s="45"/>
      <c r="M232" s="212" t="s">
        <v>28</v>
      </c>
      <c r="N232" s="213" t="s">
        <v>45</v>
      </c>
      <c r="O232" s="85"/>
      <c r="P232" s="214">
        <f>O232*H232</f>
        <v>0</v>
      </c>
      <c r="Q232" s="214">
        <v>0.00016</v>
      </c>
      <c r="R232" s="214">
        <f>Q232*H232</f>
        <v>0.0016</v>
      </c>
      <c r="S232" s="214">
        <v>0</v>
      </c>
      <c r="T232" s="215">
        <f>S232*H232</f>
        <v>0</v>
      </c>
      <c r="U232" s="39"/>
      <c r="V232" s="39"/>
      <c r="W232" s="39"/>
      <c r="X232" s="39"/>
      <c r="Y232" s="39"/>
      <c r="Z232" s="39"/>
      <c r="AA232" s="39"/>
      <c r="AB232" s="39"/>
      <c r="AC232" s="39"/>
      <c r="AD232" s="39"/>
      <c r="AE232" s="39"/>
      <c r="AR232" s="216" t="s">
        <v>257</v>
      </c>
      <c r="AT232" s="216" t="s">
        <v>151</v>
      </c>
      <c r="AU232" s="216" t="s">
        <v>84</v>
      </c>
      <c r="AY232" s="18" t="s">
        <v>148</v>
      </c>
      <c r="BE232" s="217">
        <f>IF(N232="základní",J232,0)</f>
        <v>0</v>
      </c>
      <c r="BF232" s="217">
        <f>IF(N232="snížená",J232,0)</f>
        <v>0</v>
      </c>
      <c r="BG232" s="217">
        <f>IF(N232="zákl. přenesená",J232,0)</f>
        <v>0</v>
      </c>
      <c r="BH232" s="217">
        <f>IF(N232="sníž. přenesená",J232,0)</f>
        <v>0</v>
      </c>
      <c r="BI232" s="217">
        <f>IF(N232="nulová",J232,0)</f>
        <v>0</v>
      </c>
      <c r="BJ232" s="18" t="s">
        <v>82</v>
      </c>
      <c r="BK232" s="217">
        <f>ROUND(I232*H232,2)</f>
        <v>0</v>
      </c>
      <c r="BL232" s="18" t="s">
        <v>257</v>
      </c>
      <c r="BM232" s="216" t="s">
        <v>1379</v>
      </c>
    </row>
    <row r="233" spans="1:65" s="2" customFormat="1" ht="16.5" customHeight="1">
      <c r="A233" s="39"/>
      <c r="B233" s="40"/>
      <c r="C233" s="251" t="s">
        <v>617</v>
      </c>
      <c r="D233" s="251" t="s">
        <v>275</v>
      </c>
      <c r="E233" s="252" t="s">
        <v>1380</v>
      </c>
      <c r="F233" s="253" t="s">
        <v>1381</v>
      </c>
      <c r="G233" s="254" t="s">
        <v>203</v>
      </c>
      <c r="H233" s="255">
        <v>10</v>
      </c>
      <c r="I233" s="256"/>
      <c r="J233" s="257">
        <f>ROUND(I233*H233,2)</f>
        <v>0</v>
      </c>
      <c r="K233" s="253" t="s">
        <v>160</v>
      </c>
      <c r="L233" s="258"/>
      <c r="M233" s="259" t="s">
        <v>28</v>
      </c>
      <c r="N233" s="260" t="s">
        <v>45</v>
      </c>
      <c r="O233" s="85"/>
      <c r="P233" s="214">
        <f>O233*H233</f>
        <v>0</v>
      </c>
      <c r="Q233" s="214">
        <v>0.0005</v>
      </c>
      <c r="R233" s="214">
        <f>Q233*H233</f>
        <v>0.005</v>
      </c>
      <c r="S233" s="214">
        <v>0</v>
      </c>
      <c r="T233" s="215">
        <f>S233*H233</f>
        <v>0</v>
      </c>
      <c r="U233" s="39"/>
      <c r="V233" s="39"/>
      <c r="W233" s="39"/>
      <c r="X233" s="39"/>
      <c r="Y233" s="39"/>
      <c r="Z233" s="39"/>
      <c r="AA233" s="39"/>
      <c r="AB233" s="39"/>
      <c r="AC233" s="39"/>
      <c r="AD233" s="39"/>
      <c r="AE233" s="39"/>
      <c r="AR233" s="216" t="s">
        <v>360</v>
      </c>
      <c r="AT233" s="216" t="s">
        <v>275</v>
      </c>
      <c r="AU233" s="216" t="s">
        <v>84</v>
      </c>
      <c r="AY233" s="18" t="s">
        <v>148</v>
      </c>
      <c r="BE233" s="217">
        <f>IF(N233="základní",J233,0)</f>
        <v>0</v>
      </c>
      <c r="BF233" s="217">
        <f>IF(N233="snížená",J233,0)</f>
        <v>0</v>
      </c>
      <c r="BG233" s="217">
        <f>IF(N233="zákl. přenesená",J233,0)</f>
        <v>0</v>
      </c>
      <c r="BH233" s="217">
        <f>IF(N233="sníž. přenesená",J233,0)</f>
        <v>0</v>
      </c>
      <c r="BI233" s="217">
        <f>IF(N233="nulová",J233,0)</f>
        <v>0</v>
      </c>
      <c r="BJ233" s="18" t="s">
        <v>82</v>
      </c>
      <c r="BK233" s="217">
        <f>ROUND(I233*H233,2)</f>
        <v>0</v>
      </c>
      <c r="BL233" s="18" t="s">
        <v>257</v>
      </c>
      <c r="BM233" s="216" t="s">
        <v>1382</v>
      </c>
    </row>
    <row r="234" spans="1:65" s="2" customFormat="1" ht="12">
      <c r="A234" s="39"/>
      <c r="B234" s="40"/>
      <c r="C234" s="205" t="s">
        <v>622</v>
      </c>
      <c r="D234" s="205" t="s">
        <v>151</v>
      </c>
      <c r="E234" s="206" t="s">
        <v>488</v>
      </c>
      <c r="F234" s="207" t="s">
        <v>1383</v>
      </c>
      <c r="G234" s="208" t="s">
        <v>393</v>
      </c>
      <c r="H234" s="209">
        <v>0.21</v>
      </c>
      <c r="I234" s="210"/>
      <c r="J234" s="211">
        <f>ROUND(I234*H234,2)</f>
        <v>0</v>
      </c>
      <c r="K234" s="207" t="s">
        <v>160</v>
      </c>
      <c r="L234" s="45"/>
      <c r="M234" s="212" t="s">
        <v>28</v>
      </c>
      <c r="N234" s="213" t="s">
        <v>45</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257</v>
      </c>
      <c r="AT234" s="216" t="s">
        <v>151</v>
      </c>
      <c r="AU234" s="216" t="s">
        <v>84</v>
      </c>
      <c r="AY234" s="18" t="s">
        <v>148</v>
      </c>
      <c r="BE234" s="217">
        <f>IF(N234="základní",J234,0)</f>
        <v>0</v>
      </c>
      <c r="BF234" s="217">
        <f>IF(N234="snížená",J234,0)</f>
        <v>0</v>
      </c>
      <c r="BG234" s="217">
        <f>IF(N234="zákl. přenesená",J234,0)</f>
        <v>0</v>
      </c>
      <c r="BH234" s="217">
        <f>IF(N234="sníž. přenesená",J234,0)</f>
        <v>0</v>
      </c>
      <c r="BI234" s="217">
        <f>IF(N234="nulová",J234,0)</f>
        <v>0</v>
      </c>
      <c r="BJ234" s="18" t="s">
        <v>82</v>
      </c>
      <c r="BK234" s="217">
        <f>ROUND(I234*H234,2)</f>
        <v>0</v>
      </c>
      <c r="BL234" s="18" t="s">
        <v>257</v>
      </c>
      <c r="BM234" s="216" t="s">
        <v>1384</v>
      </c>
    </row>
    <row r="235" spans="1:63" s="12" customFormat="1" ht="22.8" customHeight="1">
      <c r="A235" s="12"/>
      <c r="B235" s="189"/>
      <c r="C235" s="190"/>
      <c r="D235" s="191" t="s">
        <v>73</v>
      </c>
      <c r="E235" s="203" t="s">
        <v>497</v>
      </c>
      <c r="F235" s="203" t="s">
        <v>1385</v>
      </c>
      <c r="G235" s="190"/>
      <c r="H235" s="190"/>
      <c r="I235" s="193"/>
      <c r="J235" s="204">
        <f>BK235</f>
        <v>0</v>
      </c>
      <c r="K235" s="190"/>
      <c r="L235" s="195"/>
      <c r="M235" s="196"/>
      <c r="N235" s="197"/>
      <c r="O235" s="197"/>
      <c r="P235" s="198">
        <f>SUM(P236:P239)</f>
        <v>0</v>
      </c>
      <c r="Q235" s="197"/>
      <c r="R235" s="198">
        <f>SUM(R236:R239)</f>
        <v>0.035</v>
      </c>
      <c r="S235" s="197"/>
      <c r="T235" s="199">
        <f>SUM(T236:T239)</f>
        <v>0</v>
      </c>
      <c r="U235" s="12"/>
      <c r="V235" s="12"/>
      <c r="W235" s="12"/>
      <c r="X235" s="12"/>
      <c r="Y235" s="12"/>
      <c r="Z235" s="12"/>
      <c r="AA235" s="12"/>
      <c r="AB235" s="12"/>
      <c r="AC235" s="12"/>
      <c r="AD235" s="12"/>
      <c r="AE235" s="12"/>
      <c r="AR235" s="200" t="s">
        <v>84</v>
      </c>
      <c r="AT235" s="201" t="s">
        <v>73</v>
      </c>
      <c r="AU235" s="201" t="s">
        <v>82</v>
      </c>
      <c r="AY235" s="200" t="s">
        <v>148</v>
      </c>
      <c r="BK235" s="202">
        <f>SUM(BK236:BK239)</f>
        <v>0</v>
      </c>
    </row>
    <row r="236" spans="1:65" s="2" customFormat="1" ht="12">
      <c r="A236" s="39"/>
      <c r="B236" s="40"/>
      <c r="C236" s="205" t="s">
        <v>626</v>
      </c>
      <c r="D236" s="205" t="s">
        <v>151</v>
      </c>
      <c r="E236" s="206" t="s">
        <v>1386</v>
      </c>
      <c r="F236" s="207" t="s">
        <v>1387</v>
      </c>
      <c r="G236" s="208" t="s">
        <v>197</v>
      </c>
      <c r="H236" s="209">
        <v>3.5</v>
      </c>
      <c r="I236" s="210"/>
      <c r="J236" s="211">
        <f>ROUND(I236*H236,2)</f>
        <v>0</v>
      </c>
      <c r="K236" s="207" t="s">
        <v>160</v>
      </c>
      <c r="L236" s="45"/>
      <c r="M236" s="212" t="s">
        <v>28</v>
      </c>
      <c r="N236" s="213" t="s">
        <v>45</v>
      </c>
      <c r="O236" s="85"/>
      <c r="P236" s="214">
        <f>O236*H236</f>
        <v>0</v>
      </c>
      <c r="Q236" s="214">
        <v>0.01</v>
      </c>
      <c r="R236" s="214">
        <f>Q236*H236</f>
        <v>0.035</v>
      </c>
      <c r="S236" s="214">
        <v>0</v>
      </c>
      <c r="T236" s="215">
        <f>S236*H236</f>
        <v>0</v>
      </c>
      <c r="U236" s="39"/>
      <c r="V236" s="39"/>
      <c r="W236" s="39"/>
      <c r="X236" s="39"/>
      <c r="Y236" s="39"/>
      <c r="Z236" s="39"/>
      <c r="AA236" s="39"/>
      <c r="AB236" s="39"/>
      <c r="AC236" s="39"/>
      <c r="AD236" s="39"/>
      <c r="AE236" s="39"/>
      <c r="AR236" s="216" t="s">
        <v>257</v>
      </c>
      <c r="AT236" s="216" t="s">
        <v>151</v>
      </c>
      <c r="AU236" s="216" t="s">
        <v>84</v>
      </c>
      <c r="AY236" s="18" t="s">
        <v>148</v>
      </c>
      <c r="BE236" s="217">
        <f>IF(N236="základní",J236,0)</f>
        <v>0</v>
      </c>
      <c r="BF236" s="217">
        <f>IF(N236="snížená",J236,0)</f>
        <v>0</v>
      </c>
      <c r="BG236" s="217">
        <f>IF(N236="zákl. přenesená",J236,0)</f>
        <v>0</v>
      </c>
      <c r="BH236" s="217">
        <f>IF(N236="sníž. přenesená",J236,0)</f>
        <v>0</v>
      </c>
      <c r="BI236" s="217">
        <f>IF(N236="nulová",J236,0)</f>
        <v>0</v>
      </c>
      <c r="BJ236" s="18" t="s">
        <v>82</v>
      </c>
      <c r="BK236" s="217">
        <f>ROUND(I236*H236,2)</f>
        <v>0</v>
      </c>
      <c r="BL236" s="18" t="s">
        <v>257</v>
      </c>
      <c r="BM236" s="216" t="s">
        <v>1388</v>
      </c>
    </row>
    <row r="237" spans="1:51" s="14" customFormat="1" ht="12">
      <c r="A237" s="14"/>
      <c r="B237" s="229"/>
      <c r="C237" s="230"/>
      <c r="D237" s="220" t="s">
        <v>162</v>
      </c>
      <c r="E237" s="231" t="s">
        <v>28</v>
      </c>
      <c r="F237" s="232" t="s">
        <v>1389</v>
      </c>
      <c r="G237" s="230"/>
      <c r="H237" s="233">
        <v>3.5</v>
      </c>
      <c r="I237" s="234"/>
      <c r="J237" s="230"/>
      <c r="K237" s="230"/>
      <c r="L237" s="235"/>
      <c r="M237" s="236"/>
      <c r="N237" s="237"/>
      <c r="O237" s="237"/>
      <c r="P237" s="237"/>
      <c r="Q237" s="237"/>
      <c r="R237" s="237"/>
      <c r="S237" s="237"/>
      <c r="T237" s="238"/>
      <c r="U237" s="14"/>
      <c r="V237" s="14"/>
      <c r="W237" s="14"/>
      <c r="X237" s="14"/>
      <c r="Y237" s="14"/>
      <c r="Z237" s="14"/>
      <c r="AA237" s="14"/>
      <c r="AB237" s="14"/>
      <c r="AC237" s="14"/>
      <c r="AD237" s="14"/>
      <c r="AE237" s="14"/>
      <c r="AT237" s="239" t="s">
        <v>162</v>
      </c>
      <c r="AU237" s="239" t="s">
        <v>84</v>
      </c>
      <c r="AV237" s="14" t="s">
        <v>84</v>
      </c>
      <c r="AW237" s="14" t="s">
        <v>35</v>
      </c>
      <c r="AX237" s="14" t="s">
        <v>74</v>
      </c>
      <c r="AY237" s="239" t="s">
        <v>148</v>
      </c>
    </row>
    <row r="238" spans="1:51" s="15" customFormat="1" ht="12">
      <c r="A238" s="15"/>
      <c r="B238" s="240"/>
      <c r="C238" s="241"/>
      <c r="D238" s="220" t="s">
        <v>162</v>
      </c>
      <c r="E238" s="242" t="s">
        <v>28</v>
      </c>
      <c r="F238" s="243" t="s">
        <v>188</v>
      </c>
      <c r="G238" s="241"/>
      <c r="H238" s="244">
        <v>3.5</v>
      </c>
      <c r="I238" s="245"/>
      <c r="J238" s="241"/>
      <c r="K238" s="241"/>
      <c r="L238" s="246"/>
      <c r="M238" s="247"/>
      <c r="N238" s="248"/>
      <c r="O238" s="248"/>
      <c r="P238" s="248"/>
      <c r="Q238" s="248"/>
      <c r="R238" s="248"/>
      <c r="S238" s="248"/>
      <c r="T238" s="249"/>
      <c r="U238" s="15"/>
      <c r="V238" s="15"/>
      <c r="W238" s="15"/>
      <c r="X238" s="15"/>
      <c r="Y238" s="15"/>
      <c r="Z238" s="15"/>
      <c r="AA238" s="15"/>
      <c r="AB238" s="15"/>
      <c r="AC238" s="15"/>
      <c r="AD238" s="15"/>
      <c r="AE238" s="15"/>
      <c r="AT238" s="250" t="s">
        <v>162</v>
      </c>
      <c r="AU238" s="250" t="s">
        <v>84</v>
      </c>
      <c r="AV238" s="15" t="s">
        <v>155</v>
      </c>
      <c r="AW238" s="15" t="s">
        <v>35</v>
      </c>
      <c r="AX238" s="15" t="s">
        <v>82</v>
      </c>
      <c r="AY238" s="250" t="s">
        <v>148</v>
      </c>
    </row>
    <row r="239" spans="1:65" s="2" customFormat="1" ht="12">
      <c r="A239" s="39"/>
      <c r="B239" s="40"/>
      <c r="C239" s="205" t="s">
        <v>630</v>
      </c>
      <c r="D239" s="205" t="s">
        <v>151</v>
      </c>
      <c r="E239" s="206" t="s">
        <v>1390</v>
      </c>
      <c r="F239" s="207" t="s">
        <v>1391</v>
      </c>
      <c r="G239" s="208" t="s">
        <v>393</v>
      </c>
      <c r="H239" s="209">
        <v>0.03</v>
      </c>
      <c r="I239" s="210"/>
      <c r="J239" s="211">
        <f>ROUND(I239*H239,2)</f>
        <v>0</v>
      </c>
      <c r="K239" s="207" t="s">
        <v>160</v>
      </c>
      <c r="L239" s="45"/>
      <c r="M239" s="212" t="s">
        <v>28</v>
      </c>
      <c r="N239" s="213" t="s">
        <v>45</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257</v>
      </c>
      <c r="AT239" s="216" t="s">
        <v>151</v>
      </c>
      <c r="AU239" s="216" t="s">
        <v>84</v>
      </c>
      <c r="AY239" s="18" t="s">
        <v>148</v>
      </c>
      <c r="BE239" s="217">
        <f>IF(N239="základní",J239,0)</f>
        <v>0</v>
      </c>
      <c r="BF239" s="217">
        <f>IF(N239="snížená",J239,0)</f>
        <v>0</v>
      </c>
      <c r="BG239" s="217">
        <f>IF(N239="zákl. přenesená",J239,0)</f>
        <v>0</v>
      </c>
      <c r="BH239" s="217">
        <f>IF(N239="sníž. přenesená",J239,0)</f>
        <v>0</v>
      </c>
      <c r="BI239" s="217">
        <f>IF(N239="nulová",J239,0)</f>
        <v>0</v>
      </c>
      <c r="BJ239" s="18" t="s">
        <v>82</v>
      </c>
      <c r="BK239" s="217">
        <f>ROUND(I239*H239,2)</f>
        <v>0</v>
      </c>
      <c r="BL239" s="18" t="s">
        <v>257</v>
      </c>
      <c r="BM239" s="216" t="s">
        <v>1392</v>
      </c>
    </row>
    <row r="240" spans="1:63" s="12" customFormat="1" ht="25.9" customHeight="1">
      <c r="A240" s="12"/>
      <c r="B240" s="189"/>
      <c r="C240" s="190"/>
      <c r="D240" s="191" t="s">
        <v>73</v>
      </c>
      <c r="E240" s="192" t="s">
        <v>1393</v>
      </c>
      <c r="F240" s="192" t="s">
        <v>1394</v>
      </c>
      <c r="G240" s="190"/>
      <c r="H240" s="190"/>
      <c r="I240" s="193"/>
      <c r="J240" s="194">
        <f>BK240</f>
        <v>0</v>
      </c>
      <c r="K240" s="190"/>
      <c r="L240" s="195"/>
      <c r="M240" s="196"/>
      <c r="N240" s="197"/>
      <c r="O240" s="197"/>
      <c r="P240" s="198">
        <f>P241</f>
        <v>0</v>
      </c>
      <c r="Q240" s="197"/>
      <c r="R240" s="198">
        <f>R241</f>
        <v>0</v>
      </c>
      <c r="S240" s="197"/>
      <c r="T240" s="199">
        <f>T241</f>
        <v>0</v>
      </c>
      <c r="U240" s="12"/>
      <c r="V240" s="12"/>
      <c r="W240" s="12"/>
      <c r="X240" s="12"/>
      <c r="Y240" s="12"/>
      <c r="Z240" s="12"/>
      <c r="AA240" s="12"/>
      <c r="AB240" s="12"/>
      <c r="AC240" s="12"/>
      <c r="AD240" s="12"/>
      <c r="AE240" s="12"/>
      <c r="AR240" s="200" t="s">
        <v>155</v>
      </c>
      <c r="AT240" s="201" t="s">
        <v>73</v>
      </c>
      <c r="AU240" s="201" t="s">
        <v>74</v>
      </c>
      <c r="AY240" s="200" t="s">
        <v>148</v>
      </c>
      <c r="BK240" s="202">
        <f>BK241</f>
        <v>0</v>
      </c>
    </row>
    <row r="241" spans="1:65" s="2" customFormat="1" ht="21.75" customHeight="1">
      <c r="A241" s="39"/>
      <c r="B241" s="40"/>
      <c r="C241" s="205" t="s">
        <v>637</v>
      </c>
      <c r="D241" s="205" t="s">
        <v>151</v>
      </c>
      <c r="E241" s="206" t="s">
        <v>1395</v>
      </c>
      <c r="F241" s="207" t="s">
        <v>1396</v>
      </c>
      <c r="G241" s="208" t="s">
        <v>1011</v>
      </c>
      <c r="H241" s="209">
        <v>30</v>
      </c>
      <c r="I241" s="210"/>
      <c r="J241" s="211">
        <f>ROUND(I241*H241,2)</f>
        <v>0</v>
      </c>
      <c r="K241" s="207" t="s">
        <v>160</v>
      </c>
      <c r="L241" s="45"/>
      <c r="M241" s="264" t="s">
        <v>28</v>
      </c>
      <c r="N241" s="265" t="s">
        <v>45</v>
      </c>
      <c r="O241" s="266"/>
      <c r="P241" s="267">
        <f>O241*H241</f>
        <v>0</v>
      </c>
      <c r="Q241" s="267">
        <v>0</v>
      </c>
      <c r="R241" s="267">
        <f>Q241*H241</f>
        <v>0</v>
      </c>
      <c r="S241" s="267">
        <v>0</v>
      </c>
      <c r="T241" s="268">
        <f>S241*H241</f>
        <v>0</v>
      </c>
      <c r="U241" s="39"/>
      <c r="V241" s="39"/>
      <c r="W241" s="39"/>
      <c r="X241" s="39"/>
      <c r="Y241" s="39"/>
      <c r="Z241" s="39"/>
      <c r="AA241" s="39"/>
      <c r="AB241" s="39"/>
      <c r="AC241" s="39"/>
      <c r="AD241" s="39"/>
      <c r="AE241" s="39"/>
      <c r="AR241" s="216" t="s">
        <v>1397</v>
      </c>
      <c r="AT241" s="216" t="s">
        <v>151</v>
      </c>
      <c r="AU241" s="216" t="s">
        <v>82</v>
      </c>
      <c r="AY241" s="18" t="s">
        <v>148</v>
      </c>
      <c r="BE241" s="217">
        <f>IF(N241="základní",J241,0)</f>
        <v>0</v>
      </c>
      <c r="BF241" s="217">
        <f>IF(N241="snížená",J241,0)</f>
        <v>0</v>
      </c>
      <c r="BG241" s="217">
        <f>IF(N241="zákl. přenesená",J241,0)</f>
        <v>0</v>
      </c>
      <c r="BH241" s="217">
        <f>IF(N241="sníž. přenesená",J241,0)</f>
        <v>0</v>
      </c>
      <c r="BI241" s="217">
        <f>IF(N241="nulová",J241,0)</f>
        <v>0</v>
      </c>
      <c r="BJ241" s="18" t="s">
        <v>82</v>
      </c>
      <c r="BK241" s="217">
        <f>ROUND(I241*H241,2)</f>
        <v>0</v>
      </c>
      <c r="BL241" s="18" t="s">
        <v>1397</v>
      </c>
      <c r="BM241" s="216" t="s">
        <v>1398</v>
      </c>
    </row>
    <row r="242" spans="1:31" s="2" customFormat="1" ht="6.95" customHeight="1">
      <c r="A242" s="39"/>
      <c r="B242" s="60"/>
      <c r="C242" s="61"/>
      <c r="D242" s="61"/>
      <c r="E242" s="61"/>
      <c r="F242" s="61"/>
      <c r="G242" s="61"/>
      <c r="H242" s="61"/>
      <c r="I242" s="61"/>
      <c r="J242" s="61"/>
      <c r="K242" s="61"/>
      <c r="L242" s="45"/>
      <c r="M242" s="39"/>
      <c r="O242" s="39"/>
      <c r="P242" s="39"/>
      <c r="Q242" s="39"/>
      <c r="R242" s="39"/>
      <c r="S242" s="39"/>
      <c r="T242" s="39"/>
      <c r="U242" s="39"/>
      <c r="V242" s="39"/>
      <c r="W242" s="39"/>
      <c r="X242" s="39"/>
      <c r="Y242" s="39"/>
      <c r="Z242" s="39"/>
      <c r="AA242" s="39"/>
      <c r="AB242" s="39"/>
      <c r="AC242" s="39"/>
      <c r="AD242" s="39"/>
      <c r="AE242" s="39"/>
    </row>
  </sheetData>
  <sheetProtection password="CC35" sheet="1" objects="1" scenarios="1" formatColumns="0" formatRows="0" autoFilter="0"/>
  <autoFilter ref="C89:K241"/>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93</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1399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933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934</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935</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28</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ROUND(J93,2)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ROUND((SUM(BE93:BE339)),2)</f>
        <v>0</v>
      </c>
      <c r="G33" s="39"/>
      <c r="H33" s="39"/>
      <c r="I33" s="149">
        <v>0.21</v>
      </c>
      <c r="J33" s="148">
        <f>ROUND(((SUM(BE93:BE339))*I33),2)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ROUND((SUM(BF93:BF339)),2)</f>
        <v>0</v>
      </c>
      <c r="G34" s="39"/>
      <c r="H34" s="39"/>
      <c r="I34" s="149">
        <v>0.15</v>
      </c>
      <c r="J34" s="148">
        <f>ROUND(((SUM(BF93:BF339))*I34),2)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ROUND((SUM(BG93:BG339)),2)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ROUND((SUM(BH93:BH339)),2)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ROUND((SUM(BI93:BI339)),2)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04 - Silnoproud</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Litvínov</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Litvínov</v>
      </c>
      <c r="G54" s="41"/>
      <c r="H54" s="41"/>
      <c r="I54" s="33" t="s">
        <v>33</v>
      </c>
      <c r="J54" s="37" t="str">
        <f>E21</f>
        <v>BPO spol. s.r.o., Ing. Zátko</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J93</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1400</v>
      </c>
      <c r="E60" s="169"/>
      <c r="F60" s="169"/>
      <c r="G60" s="169"/>
      <c r="H60" s="169"/>
      <c r="I60" s="169"/>
      <c r="J60" s="170">
        <f>J94</f>
        <v>0</v>
      </c>
      <c r="K60" s="167"/>
      <c r="L60" s="171"/>
      <c r="S60" s="9"/>
      <c r="T60" s="9"/>
      <c r="U60" s="9"/>
      <c r="V60" s="9"/>
      <c r="W60" s="9"/>
      <c r="X60" s="9"/>
      <c r="Y60" s="9"/>
      <c r="Z60" s="9"/>
      <c r="AA60" s="9"/>
      <c r="AB60" s="9"/>
      <c r="AC60" s="9"/>
      <c r="AD60" s="9"/>
      <c r="AE60" s="9"/>
    </row>
    <row r="61" spans="1:31" s="9" customFormat="1" ht="24.95" customHeight="1">
      <c r="A61" s="9"/>
      <c r="B61" s="166"/>
      <c r="C61" s="167"/>
      <c r="D61" s="168" t="s">
        <v>1401</v>
      </c>
      <c r="E61" s="169"/>
      <c r="F61" s="169"/>
      <c r="G61" s="169"/>
      <c r="H61" s="169"/>
      <c r="I61" s="169"/>
      <c r="J61" s="170">
        <f>J203</f>
        <v>0</v>
      </c>
      <c r="K61" s="167"/>
      <c r="L61" s="171"/>
      <c r="S61" s="9"/>
      <c r="T61" s="9"/>
      <c r="U61" s="9"/>
      <c r="V61" s="9"/>
      <c r="W61" s="9"/>
      <c r="X61" s="9"/>
      <c r="Y61" s="9"/>
      <c r="Z61" s="9"/>
      <c r="AA61" s="9"/>
      <c r="AB61" s="9"/>
      <c r="AC61" s="9"/>
      <c r="AD61" s="9"/>
      <c r="AE61" s="9"/>
    </row>
    <row r="62" spans="1:31" s="10" customFormat="1" ht="19.9" customHeight="1">
      <c r="A62" s="10"/>
      <c r="B62" s="172"/>
      <c r="C62" s="173"/>
      <c r="D62" s="174" t="s">
        <v>1402</v>
      </c>
      <c r="E62" s="175"/>
      <c r="F62" s="175"/>
      <c r="G62" s="175"/>
      <c r="H62" s="175"/>
      <c r="I62" s="175"/>
      <c r="J62" s="176">
        <f>J204</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1403</v>
      </c>
      <c r="E63" s="175"/>
      <c r="F63" s="175"/>
      <c r="G63" s="175"/>
      <c r="H63" s="175"/>
      <c r="I63" s="175"/>
      <c r="J63" s="176">
        <f>J213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1404</v>
      </c>
      <c r="E64" s="175"/>
      <c r="F64" s="175"/>
      <c r="G64" s="175"/>
      <c r="H64" s="175"/>
      <c r="I64" s="175"/>
      <c r="J64" s="176">
        <f>J223</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1405</v>
      </c>
      <c r="E65" s="175"/>
      <c r="F65" s="175"/>
      <c r="G65" s="175"/>
      <c r="H65" s="175"/>
      <c r="I65" s="175"/>
      <c r="J65" s="176">
        <f>J232</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1406</v>
      </c>
      <c r="E66" s="175"/>
      <c r="F66" s="175"/>
      <c r="G66" s="175"/>
      <c r="H66" s="175"/>
      <c r="I66" s="175"/>
      <c r="J66" s="176">
        <f>J246</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1407</v>
      </c>
      <c r="E67" s="175"/>
      <c r="F67" s="175"/>
      <c r="G67" s="175"/>
      <c r="H67" s="175"/>
      <c r="I67" s="175"/>
      <c r="J67" s="176">
        <f>J256</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1408</v>
      </c>
      <c r="E68" s="175"/>
      <c r="F68" s="175"/>
      <c r="G68" s="175"/>
      <c r="H68" s="175"/>
      <c r="I68" s="175"/>
      <c r="J68" s="176">
        <f>J262</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1409</v>
      </c>
      <c r="E69" s="175"/>
      <c r="F69" s="175"/>
      <c r="G69" s="175"/>
      <c r="H69" s="175"/>
      <c r="I69" s="175"/>
      <c r="J69" s="176">
        <f>J274</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1410</v>
      </c>
      <c r="E70" s="175"/>
      <c r="F70" s="175"/>
      <c r="G70" s="175"/>
      <c r="H70" s="175"/>
      <c r="I70" s="175"/>
      <c r="J70" s="176">
        <f>J304</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1411</v>
      </c>
      <c r="E71" s="175"/>
      <c r="F71" s="175"/>
      <c r="G71" s="175"/>
      <c r="H71" s="175"/>
      <c r="I71" s="175"/>
      <c r="J71" s="176">
        <f>J308</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1412</v>
      </c>
      <c r="E72" s="175"/>
      <c r="F72" s="175"/>
      <c r="G72" s="175"/>
      <c r="H72" s="175"/>
      <c r="I72" s="175"/>
      <c r="J72" s="176">
        <f>J323</f>
        <v>0</v>
      </c>
      <c r="K72" s="173"/>
      <c r="L72" s="177"/>
      <c r="S72" s="10"/>
      <c r="T72" s="10"/>
      <c r="U72" s="10"/>
      <c r="V72" s="10"/>
      <c r="W72" s="10"/>
      <c r="X72" s="10"/>
      <c r="Y72" s="10"/>
      <c r="Z72" s="10"/>
      <c r="AA72" s="10"/>
      <c r="AB72" s="10"/>
      <c r="AC72" s="10"/>
      <c r="AD72" s="10"/>
      <c r="AE72" s="10"/>
    </row>
    <row r="73" spans="1:31" s="9" customFormat="1" ht="24.95" customHeight="1">
      <c r="A73" s="9"/>
      <c r="B73" s="166"/>
      <c r="C73" s="167"/>
      <c r="D73" s="168" t="s">
        <v>1413</v>
      </c>
      <c r="E73" s="169"/>
      <c r="F73" s="169"/>
      <c r="G73" s="169"/>
      <c r="H73" s="169"/>
      <c r="I73" s="169"/>
      <c r="J73" s="170">
        <f>J332</f>
        <v>0</v>
      </c>
      <c r="K73" s="167"/>
      <c r="L73" s="171"/>
      <c r="S73" s="9"/>
      <c r="T73" s="9"/>
      <c r="U73" s="9"/>
      <c r="V73" s="9"/>
      <c r="W73" s="9"/>
      <c r="X73" s="9"/>
      <c r="Y73" s="9"/>
      <c r="Z73" s="9"/>
      <c r="AA73" s="9"/>
      <c r="AB73" s="9"/>
      <c r="AC73" s="9"/>
      <c r="AD73" s="9"/>
      <c r="AE73" s="9"/>
    </row>
    <row r="74" spans="1:31" s="2" customFormat="1" ht="21.8"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61"/>
      <c r="J75" s="61"/>
      <c r="K75" s="61"/>
      <c r="L75" s="135"/>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63"/>
      <c r="J79" s="63"/>
      <c r="K79" s="63"/>
      <c r="L79" s="135"/>
      <c r="S79" s="39"/>
      <c r="T79" s="39"/>
      <c r="U79" s="39"/>
      <c r="V79" s="39"/>
      <c r="W79" s="39"/>
      <c r="X79" s="39"/>
      <c r="Y79" s="39"/>
      <c r="Z79" s="39"/>
      <c r="AA79" s="39"/>
      <c r="AB79" s="39"/>
      <c r="AC79" s="39"/>
      <c r="AD79" s="39"/>
      <c r="AE79" s="39"/>
    </row>
    <row r="80" spans="1:31" s="2" customFormat="1" ht="24.95" customHeight="1">
      <c r="A80" s="39"/>
      <c r="B80" s="40"/>
      <c r="C80" s="24" t="s">
        <v>133</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26.25" customHeight="1">
      <c r="A83" s="39"/>
      <c r="B83" s="40"/>
      <c r="C83" s="41"/>
      <c r="D83" s="41"/>
      <c r="E83" s="161" t="str">
        <f>E7</f>
        <v>  Modernizace infrastruktury základních škol v Litvínově – škola Ruská 2059</v>
      </c>
      <c r="F83" s="33"/>
      <c r="G83" s="33"/>
      <c r="H83" s="33"/>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101</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6.5" customHeight="1">
      <c r="A85" s="39"/>
      <c r="B85" s="40"/>
      <c r="C85" s="41"/>
      <c r="D85" s="41"/>
      <c r="E85" s="70" t="str">
        <f>E9</f>
        <v>04 - Silnoproud</v>
      </c>
      <c r="F85" s="41"/>
      <c r="G85" s="41"/>
      <c r="H85" s="41"/>
      <c r="I85" s="41"/>
      <c r="J85" s="41"/>
      <c r="K85" s="41"/>
      <c r="L85" s="13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22</v>
      </c>
      <c r="D87" s="41"/>
      <c r="E87" s="41"/>
      <c r="F87" s="28" t="str">
        <f>F12</f>
        <v>Litvínov</v>
      </c>
      <c r="G87" s="41"/>
      <c r="H87" s="41"/>
      <c r="I87" s="33" t="s">
        <v>24</v>
      </c>
      <c r="J87" s="73" t="str">
        <f>IF(J12="","",J12)</f>
        <v>19. 3. 2021</v>
      </c>
      <c r="K87" s="41"/>
      <c r="L87" s="13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25.65" customHeight="1">
      <c r="A89" s="39"/>
      <c r="B89" s="40"/>
      <c r="C89" s="33" t="s">
        <v>26</v>
      </c>
      <c r="D89" s="41"/>
      <c r="E89" s="41"/>
      <c r="F89" s="28" t="str">
        <f>E15</f>
        <v>město Litvínov</v>
      </c>
      <c r="G89" s="41"/>
      <c r="H89" s="41"/>
      <c r="I89" s="33" t="s">
        <v>33</v>
      </c>
      <c r="J89" s="37" t="str">
        <f>E21</f>
        <v>BPO spol. s.r.o., Ing. Zátko</v>
      </c>
      <c r="K89" s="41"/>
      <c r="L89" s="135"/>
      <c r="S89" s="39"/>
      <c r="T89" s="39"/>
      <c r="U89" s="39"/>
      <c r="V89" s="39"/>
      <c r="W89" s="39"/>
      <c r="X89" s="39"/>
      <c r="Y89" s="39"/>
      <c r="Z89" s="39"/>
      <c r="AA89" s="39"/>
      <c r="AB89" s="39"/>
      <c r="AC89" s="39"/>
      <c r="AD89" s="39"/>
      <c r="AE89" s="39"/>
    </row>
    <row r="90" spans="1:31" s="2" customFormat="1" ht="15.15" customHeight="1">
      <c r="A90" s="39"/>
      <c r="B90" s="40"/>
      <c r="C90" s="33" t="s">
        <v>31</v>
      </c>
      <c r="D90" s="41"/>
      <c r="E90" s="41"/>
      <c r="F90" s="28" t="str">
        <f>IF(E18="","",E18)</f>
        <v>Vyplň údaj</v>
      </c>
      <c r="G90" s="41"/>
      <c r="H90" s="41"/>
      <c r="I90" s="33" t="s">
        <v>36</v>
      </c>
      <c r="J90" s="37" t="str">
        <f>E24</f>
        <v>Tomanová Ing.</v>
      </c>
      <c r="K90" s="41"/>
      <c r="L90" s="135"/>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11" customFormat="1" ht="29.25" customHeight="1">
      <c r="A92" s="178"/>
      <c r="B92" s="179"/>
      <c r="C92" s="180" t="s">
        <v>134</v>
      </c>
      <c r="D92" s="181" t="s">
        <v>59</v>
      </c>
      <c r="E92" s="181" t="s">
        <v>55</v>
      </c>
      <c r="F92" s="181" t="s">
        <v>56</v>
      </c>
      <c r="G92" s="181" t="s">
        <v>135</v>
      </c>
      <c r="H92" s="181" t="s">
        <v>136</v>
      </c>
      <c r="I92" s="181" t="s">
        <v>137</v>
      </c>
      <c r="J92" s="181" t="s">
        <v>106</v>
      </c>
      <c r="K92" s="182" t="s">
        <v>138</v>
      </c>
      <c r="L92" s="183"/>
      <c r="M92" s="93" t="s">
        <v>28</v>
      </c>
      <c r="N92" s="94" t="s">
        <v>44</v>
      </c>
      <c r="O92" s="94" t="s">
        <v>139</v>
      </c>
      <c r="P92" s="94" t="s">
        <v>140</v>
      </c>
      <c r="Q92" s="94" t="s">
        <v>141</v>
      </c>
      <c r="R92" s="94" t="s">
        <v>142</v>
      </c>
      <c r="S92" s="94" t="s">
        <v>143</v>
      </c>
      <c r="T92" s="95" t="s">
        <v>144</v>
      </c>
      <c r="U92" s="178"/>
      <c r="V92" s="178"/>
      <c r="W92" s="178"/>
      <c r="X92" s="178"/>
      <c r="Y92" s="178"/>
      <c r="Z92" s="178"/>
      <c r="AA92" s="178"/>
      <c r="AB92" s="178"/>
      <c r="AC92" s="178"/>
      <c r="AD92" s="178"/>
      <c r="AE92" s="178"/>
    </row>
    <row r="93" spans="1:63" s="2" customFormat="1" ht="22.8" customHeight="1">
      <c r="A93" s="39"/>
      <c r="B93" s="40"/>
      <c r="C93" s="100" t="s">
        <v>145</v>
      </c>
      <c r="D93" s="41"/>
      <c r="E93" s="41"/>
      <c r="F93" s="41"/>
      <c r="G93" s="41"/>
      <c r="H93" s="41"/>
      <c r="I93" s="41"/>
      <c r="J93" s="184">
        <f>BK93</f>
        <v>0</v>
      </c>
      <c r="K93" s="41"/>
      <c r="L93" s="45"/>
      <c r="M93" s="96"/>
      <c r="N93" s="185"/>
      <c r="O93" s="97"/>
      <c r="P93" s="186">
        <f>P94+P203+P332</f>
        <v>0</v>
      </c>
      <c r="Q93" s="97"/>
      <c r="R93" s="186">
        <f>R94+R203+R332</f>
        <v>0</v>
      </c>
      <c r="S93" s="97"/>
      <c r="T93" s="187">
        <f>T94+T203+T332</f>
        <v>0</v>
      </c>
      <c r="U93" s="39"/>
      <c r="V93" s="39"/>
      <c r="W93" s="39"/>
      <c r="X93" s="39"/>
      <c r="Y93" s="39"/>
      <c r="Z93" s="39"/>
      <c r="AA93" s="39"/>
      <c r="AB93" s="39"/>
      <c r="AC93" s="39"/>
      <c r="AD93" s="39"/>
      <c r="AE93" s="39"/>
      <c r="AT93" s="18" t="s">
        <v>73</v>
      </c>
      <c r="AU93" s="18" t="s">
        <v>107</v>
      </c>
      <c r="BK93" s="188">
        <f>BK94+BK203+BK332</f>
        <v>0</v>
      </c>
    </row>
    <row r="94" spans="1:63" s="12" customFormat="1" ht="25.9" customHeight="1">
      <c r="A94" s="12"/>
      <c r="B94" s="189"/>
      <c r="C94" s="190"/>
      <c r="D94" s="191" t="s">
        <v>73</v>
      </c>
      <c r="E94" s="192" t="s">
        <v>275</v>
      </c>
      <c r="F94" s="192" t="s">
        <v>1414</v>
      </c>
      <c r="G94" s="190"/>
      <c r="H94" s="190"/>
      <c r="I94" s="193"/>
      <c r="J94" s="194">
        <f>BK94</f>
        <v>0</v>
      </c>
      <c r="K94" s="190"/>
      <c r="L94" s="195"/>
      <c r="M94" s="196"/>
      <c r="N94" s="197"/>
      <c r="O94" s="197"/>
      <c r="P94" s="198">
        <f>SUM(P95:P202)</f>
        <v>0</v>
      </c>
      <c r="Q94" s="197"/>
      <c r="R94" s="198">
        <f>SUM(R95:R202)</f>
        <v>0</v>
      </c>
      <c r="S94" s="197"/>
      <c r="T94" s="199">
        <f>SUM(T95:T202)</f>
        <v>0</v>
      </c>
      <c r="U94" s="12"/>
      <c r="V94" s="12"/>
      <c r="W94" s="12"/>
      <c r="X94" s="12"/>
      <c r="Y94" s="12"/>
      <c r="Z94" s="12"/>
      <c r="AA94" s="12"/>
      <c r="AB94" s="12"/>
      <c r="AC94" s="12"/>
      <c r="AD94" s="12"/>
      <c r="AE94" s="12"/>
      <c r="AR94" s="200" t="s">
        <v>84</v>
      </c>
      <c r="AT94" s="201" t="s">
        <v>73</v>
      </c>
      <c r="AU94" s="201" t="s">
        <v>74</v>
      </c>
      <c r="AY94" s="200" t="s">
        <v>148</v>
      </c>
      <c r="BK94" s="202">
        <f>SUM(BK95:BK202)</f>
        <v>0</v>
      </c>
    </row>
    <row r="95" spans="1:65" s="2" customFormat="1" ht="12">
      <c r="A95" s="39"/>
      <c r="B95" s="40"/>
      <c r="C95" s="251" t="s">
        <v>82</v>
      </c>
      <c r="D95" s="251" t="s">
        <v>275</v>
      </c>
      <c r="E95" s="252" t="s">
        <v>1415</v>
      </c>
      <c r="F95" s="253" t="s">
        <v>1416</v>
      </c>
      <c r="G95" s="254" t="s">
        <v>1023</v>
      </c>
      <c r="H95" s="255">
        <v>1</v>
      </c>
      <c r="I95" s="256"/>
      <c r="J95" s="257">
        <f>ROUND(I95*H95,2)</f>
        <v>0</v>
      </c>
      <c r="K95" s="253" t="s">
        <v>28</v>
      </c>
      <c r="L95" s="258"/>
      <c r="M95" s="259" t="s">
        <v>28</v>
      </c>
      <c r="N95" s="260" t="s">
        <v>45</v>
      </c>
      <c r="O95" s="85"/>
      <c r="P95" s="214">
        <f>O95*H95</f>
        <v>0</v>
      </c>
      <c r="Q95" s="214">
        <v>0</v>
      </c>
      <c r="R95" s="214">
        <f>Q95*H95</f>
        <v>0</v>
      </c>
      <c r="S95" s="214">
        <v>0</v>
      </c>
      <c r="T95" s="215">
        <f>S95*H95</f>
        <v>0</v>
      </c>
      <c r="U95" s="39"/>
      <c r="V95" s="39"/>
      <c r="W95" s="39"/>
      <c r="X95" s="39"/>
      <c r="Y95" s="39"/>
      <c r="Z95" s="39"/>
      <c r="AA95" s="39"/>
      <c r="AB95" s="39"/>
      <c r="AC95" s="39"/>
      <c r="AD95" s="39"/>
      <c r="AE95" s="39"/>
      <c r="AR95" s="216" t="s">
        <v>360</v>
      </c>
      <c r="AT95" s="216" t="s">
        <v>275</v>
      </c>
      <c r="AU95" s="216" t="s">
        <v>82</v>
      </c>
      <c r="AY95" s="18" t="s">
        <v>148</v>
      </c>
      <c r="BE95" s="217">
        <f>IF(N95="základní",J95,0)</f>
        <v>0</v>
      </c>
      <c r="BF95" s="217">
        <f>IF(N95="snížená",J95,0)</f>
        <v>0</v>
      </c>
      <c r="BG95" s="217">
        <f>IF(N95="zákl. přenesená",J95,0)</f>
        <v>0</v>
      </c>
      <c r="BH95" s="217">
        <f>IF(N95="sníž. přenesená",J95,0)</f>
        <v>0</v>
      </c>
      <c r="BI95" s="217">
        <f>IF(N95="nulová",J95,0)</f>
        <v>0</v>
      </c>
      <c r="BJ95" s="18" t="s">
        <v>82</v>
      </c>
      <c r="BK95" s="217">
        <f>ROUND(I95*H95,2)</f>
        <v>0</v>
      </c>
      <c r="BL95" s="18" t="s">
        <v>257</v>
      </c>
      <c r="BM95" s="216" t="s">
        <v>1417</v>
      </c>
    </row>
    <row r="96" spans="1:65" s="2" customFormat="1" ht="21.75" customHeight="1">
      <c r="A96" s="39"/>
      <c r="B96" s="40"/>
      <c r="C96" s="251" t="s">
        <v>84</v>
      </c>
      <c r="D96" s="251" t="s">
        <v>275</v>
      </c>
      <c r="E96" s="252" t="s">
        <v>1418</v>
      </c>
      <c r="F96" s="253" t="s">
        <v>1419</v>
      </c>
      <c r="G96" s="254" t="s">
        <v>1023</v>
      </c>
      <c r="H96" s="255">
        <v>1</v>
      </c>
      <c r="I96" s="256"/>
      <c r="J96" s="257">
        <f>ROUND(I96*H96,2)</f>
        <v>0</v>
      </c>
      <c r="K96" s="253" t="s">
        <v>28</v>
      </c>
      <c r="L96" s="258"/>
      <c r="M96" s="259" t="s">
        <v>28</v>
      </c>
      <c r="N96" s="260" t="s">
        <v>45</v>
      </c>
      <c r="O96" s="85"/>
      <c r="P96" s="214">
        <f>O96*H96</f>
        <v>0</v>
      </c>
      <c r="Q96" s="214">
        <v>0</v>
      </c>
      <c r="R96" s="214">
        <f>Q96*H96</f>
        <v>0</v>
      </c>
      <c r="S96" s="214">
        <v>0</v>
      </c>
      <c r="T96" s="215">
        <f>S96*H96</f>
        <v>0</v>
      </c>
      <c r="U96" s="39"/>
      <c r="V96" s="39"/>
      <c r="W96" s="39"/>
      <c r="X96" s="39"/>
      <c r="Y96" s="39"/>
      <c r="Z96" s="39"/>
      <c r="AA96" s="39"/>
      <c r="AB96" s="39"/>
      <c r="AC96" s="39"/>
      <c r="AD96" s="39"/>
      <c r="AE96" s="39"/>
      <c r="AR96" s="216" t="s">
        <v>360</v>
      </c>
      <c r="AT96" s="216" t="s">
        <v>275</v>
      </c>
      <c r="AU96" s="216" t="s">
        <v>82</v>
      </c>
      <c r="AY96" s="18" t="s">
        <v>148</v>
      </c>
      <c r="BE96" s="217">
        <f>IF(N96="základní",J96,0)</f>
        <v>0</v>
      </c>
      <c r="BF96" s="217">
        <f>IF(N96="snížená",J96,0)</f>
        <v>0</v>
      </c>
      <c r="BG96" s="217">
        <f>IF(N96="zákl. přenesená",J96,0)</f>
        <v>0</v>
      </c>
      <c r="BH96" s="217">
        <f>IF(N96="sníž. přenesená",J96,0)</f>
        <v>0</v>
      </c>
      <c r="BI96" s="217">
        <f>IF(N96="nulová",J96,0)</f>
        <v>0</v>
      </c>
      <c r="BJ96" s="18" t="s">
        <v>82</v>
      </c>
      <c r="BK96" s="217">
        <f>ROUND(I96*H96,2)</f>
        <v>0</v>
      </c>
      <c r="BL96" s="18" t="s">
        <v>257</v>
      </c>
      <c r="BM96" s="216" t="s">
        <v>1420</v>
      </c>
    </row>
    <row r="97" spans="1:65" s="2" customFormat="1" ht="12">
      <c r="A97" s="39"/>
      <c r="B97" s="40"/>
      <c r="C97" s="251" t="s">
        <v>149</v>
      </c>
      <c r="D97" s="251" t="s">
        <v>275</v>
      </c>
      <c r="E97" s="252" t="s">
        <v>1421</v>
      </c>
      <c r="F97" s="253" t="s">
        <v>1422</v>
      </c>
      <c r="G97" s="254" t="s">
        <v>1023</v>
      </c>
      <c r="H97" s="255">
        <v>1</v>
      </c>
      <c r="I97" s="256"/>
      <c r="J97" s="257">
        <f>ROUND(I97*H97,2)</f>
        <v>0</v>
      </c>
      <c r="K97" s="253" t="s">
        <v>28</v>
      </c>
      <c r="L97" s="258"/>
      <c r="M97" s="259" t="s">
        <v>28</v>
      </c>
      <c r="N97" s="260" t="s">
        <v>45</v>
      </c>
      <c r="O97" s="85"/>
      <c r="P97" s="214">
        <f>O97*H97</f>
        <v>0</v>
      </c>
      <c r="Q97" s="214">
        <v>0</v>
      </c>
      <c r="R97" s="214">
        <f>Q97*H97</f>
        <v>0</v>
      </c>
      <c r="S97" s="214">
        <v>0</v>
      </c>
      <c r="T97" s="215">
        <f>S97*H97</f>
        <v>0</v>
      </c>
      <c r="U97" s="39"/>
      <c r="V97" s="39"/>
      <c r="W97" s="39"/>
      <c r="X97" s="39"/>
      <c r="Y97" s="39"/>
      <c r="Z97" s="39"/>
      <c r="AA97" s="39"/>
      <c r="AB97" s="39"/>
      <c r="AC97" s="39"/>
      <c r="AD97" s="39"/>
      <c r="AE97" s="39"/>
      <c r="AR97" s="216" t="s">
        <v>360</v>
      </c>
      <c r="AT97" s="216" t="s">
        <v>275</v>
      </c>
      <c r="AU97" s="216" t="s">
        <v>82</v>
      </c>
      <c r="AY97" s="18" t="s">
        <v>148</v>
      </c>
      <c r="BE97" s="217">
        <f>IF(N97="základní",J97,0)</f>
        <v>0</v>
      </c>
      <c r="BF97" s="217">
        <f>IF(N97="snížená",J97,0)</f>
        <v>0</v>
      </c>
      <c r="BG97" s="217">
        <f>IF(N97="zákl. přenesená",J97,0)</f>
        <v>0</v>
      </c>
      <c r="BH97" s="217">
        <f>IF(N97="sníž. přenesená",J97,0)</f>
        <v>0</v>
      </c>
      <c r="BI97" s="217">
        <f>IF(N97="nulová",J97,0)</f>
        <v>0</v>
      </c>
      <c r="BJ97" s="18" t="s">
        <v>82</v>
      </c>
      <c r="BK97" s="217">
        <f>ROUND(I97*H97,2)</f>
        <v>0</v>
      </c>
      <c r="BL97" s="18" t="s">
        <v>257</v>
      </c>
      <c r="BM97" s="216" t="s">
        <v>1423</v>
      </c>
    </row>
    <row r="98" spans="1:65" s="2" customFormat="1" ht="12">
      <c r="A98" s="39"/>
      <c r="B98" s="40"/>
      <c r="C98" s="251" t="s">
        <v>155</v>
      </c>
      <c r="D98" s="251" t="s">
        <v>275</v>
      </c>
      <c r="E98" s="252" t="s">
        <v>1424</v>
      </c>
      <c r="F98" s="253" t="s">
        <v>1425</v>
      </c>
      <c r="G98" s="254" t="s">
        <v>1023</v>
      </c>
      <c r="H98" s="255">
        <v>1</v>
      </c>
      <c r="I98" s="256"/>
      <c r="J98" s="257">
        <f>ROUND(I98*H98,2)</f>
        <v>0</v>
      </c>
      <c r="K98" s="253" t="s">
        <v>28</v>
      </c>
      <c r="L98" s="258"/>
      <c r="M98" s="259" t="s">
        <v>28</v>
      </c>
      <c r="N98" s="260" t="s">
        <v>45</v>
      </c>
      <c r="O98" s="85"/>
      <c r="P98" s="214">
        <f>O98*H98</f>
        <v>0</v>
      </c>
      <c r="Q98" s="214">
        <v>0</v>
      </c>
      <c r="R98" s="214">
        <f>Q98*H98</f>
        <v>0</v>
      </c>
      <c r="S98" s="214">
        <v>0</v>
      </c>
      <c r="T98" s="215">
        <f>S98*H98</f>
        <v>0</v>
      </c>
      <c r="U98" s="39"/>
      <c r="V98" s="39"/>
      <c r="W98" s="39"/>
      <c r="X98" s="39"/>
      <c r="Y98" s="39"/>
      <c r="Z98" s="39"/>
      <c r="AA98" s="39"/>
      <c r="AB98" s="39"/>
      <c r="AC98" s="39"/>
      <c r="AD98" s="39"/>
      <c r="AE98" s="39"/>
      <c r="AR98" s="216" t="s">
        <v>360</v>
      </c>
      <c r="AT98" s="216" t="s">
        <v>275</v>
      </c>
      <c r="AU98" s="216" t="s">
        <v>82</v>
      </c>
      <c r="AY98" s="18" t="s">
        <v>148</v>
      </c>
      <c r="BE98" s="217">
        <f>IF(N98="základní",J98,0)</f>
        <v>0</v>
      </c>
      <c r="BF98" s="217">
        <f>IF(N98="snížená",J98,0)</f>
        <v>0</v>
      </c>
      <c r="BG98" s="217">
        <f>IF(N98="zákl. přenesená",J98,0)</f>
        <v>0</v>
      </c>
      <c r="BH98" s="217">
        <f>IF(N98="sníž. přenesená",J98,0)</f>
        <v>0</v>
      </c>
      <c r="BI98" s="217">
        <f>IF(N98="nulová",J98,0)</f>
        <v>0</v>
      </c>
      <c r="BJ98" s="18" t="s">
        <v>82</v>
      </c>
      <c r="BK98" s="217">
        <f>ROUND(I98*H98,2)</f>
        <v>0</v>
      </c>
      <c r="BL98" s="18" t="s">
        <v>257</v>
      </c>
      <c r="BM98" s="216" t="s">
        <v>1426</v>
      </c>
    </row>
    <row r="99" spans="1:65" s="2" customFormat="1" ht="12">
      <c r="A99" s="39"/>
      <c r="B99" s="40"/>
      <c r="C99" s="251" t="s">
        <v>179</v>
      </c>
      <c r="D99" s="251" t="s">
        <v>275</v>
      </c>
      <c r="E99" s="252" t="s">
        <v>1427</v>
      </c>
      <c r="F99" s="253" t="s">
        <v>1428</v>
      </c>
      <c r="G99" s="254" t="s">
        <v>1023</v>
      </c>
      <c r="H99" s="255">
        <v>3</v>
      </c>
      <c r="I99" s="256"/>
      <c r="J99" s="257">
        <f>ROUND(I99*H99,2)</f>
        <v>0</v>
      </c>
      <c r="K99" s="253" t="s">
        <v>28</v>
      </c>
      <c r="L99" s="258"/>
      <c r="M99" s="259" t="s">
        <v>28</v>
      </c>
      <c r="N99" s="260" t="s">
        <v>45</v>
      </c>
      <c r="O99" s="85"/>
      <c r="P99" s="214">
        <f>O99*H99</f>
        <v>0</v>
      </c>
      <c r="Q99" s="214">
        <v>0</v>
      </c>
      <c r="R99" s="214">
        <f>Q99*H99</f>
        <v>0</v>
      </c>
      <c r="S99" s="214">
        <v>0</v>
      </c>
      <c r="T99" s="215">
        <f>S99*H99</f>
        <v>0</v>
      </c>
      <c r="U99" s="39"/>
      <c r="V99" s="39"/>
      <c r="W99" s="39"/>
      <c r="X99" s="39"/>
      <c r="Y99" s="39"/>
      <c r="Z99" s="39"/>
      <c r="AA99" s="39"/>
      <c r="AB99" s="39"/>
      <c r="AC99" s="39"/>
      <c r="AD99" s="39"/>
      <c r="AE99" s="39"/>
      <c r="AR99" s="216" t="s">
        <v>360</v>
      </c>
      <c r="AT99" s="216" t="s">
        <v>275</v>
      </c>
      <c r="AU99" s="216" t="s">
        <v>82</v>
      </c>
      <c r="AY99" s="18" t="s">
        <v>148</v>
      </c>
      <c r="BE99" s="217">
        <f>IF(N99="základní",J99,0)</f>
        <v>0</v>
      </c>
      <c r="BF99" s="217">
        <f>IF(N99="snížená",J99,0)</f>
        <v>0</v>
      </c>
      <c r="BG99" s="217">
        <f>IF(N99="zákl. přenesená",J99,0)</f>
        <v>0</v>
      </c>
      <c r="BH99" s="217">
        <f>IF(N99="sníž. přenesená",J99,0)</f>
        <v>0</v>
      </c>
      <c r="BI99" s="217">
        <f>IF(N99="nulová",J99,0)</f>
        <v>0</v>
      </c>
      <c r="BJ99" s="18" t="s">
        <v>82</v>
      </c>
      <c r="BK99" s="217">
        <f>ROUND(I99*H99,2)</f>
        <v>0</v>
      </c>
      <c r="BL99" s="18" t="s">
        <v>257</v>
      </c>
      <c r="BM99" s="216" t="s">
        <v>1429</v>
      </c>
    </row>
    <row r="100" spans="1:65" s="2" customFormat="1" ht="12">
      <c r="A100" s="39"/>
      <c r="B100" s="40"/>
      <c r="C100" s="251" t="s">
        <v>190</v>
      </c>
      <c r="D100" s="251" t="s">
        <v>275</v>
      </c>
      <c r="E100" s="252" t="s">
        <v>1430</v>
      </c>
      <c r="F100" s="253" t="s">
        <v>1431</v>
      </c>
      <c r="G100" s="254" t="s">
        <v>1023</v>
      </c>
      <c r="H100" s="255">
        <v>2</v>
      </c>
      <c r="I100" s="256"/>
      <c r="J100" s="257">
        <f>ROUND(I100*H100,2)</f>
        <v>0</v>
      </c>
      <c r="K100" s="253" t="s">
        <v>28</v>
      </c>
      <c r="L100" s="258"/>
      <c r="M100" s="259" t="s">
        <v>28</v>
      </c>
      <c r="N100" s="260" t="s">
        <v>45</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360</v>
      </c>
      <c r="AT100" s="216" t="s">
        <v>275</v>
      </c>
      <c r="AU100" s="216" t="s">
        <v>82</v>
      </c>
      <c r="AY100" s="18" t="s">
        <v>148</v>
      </c>
      <c r="BE100" s="217">
        <f>IF(N100="základní",J100,0)</f>
        <v>0</v>
      </c>
      <c r="BF100" s="217">
        <f>IF(N100="snížená",J100,0)</f>
        <v>0</v>
      </c>
      <c r="BG100" s="217">
        <f>IF(N100="zákl. přenesená",J100,0)</f>
        <v>0</v>
      </c>
      <c r="BH100" s="217">
        <f>IF(N100="sníž. přenesená",J100,0)</f>
        <v>0</v>
      </c>
      <c r="BI100" s="217">
        <f>IF(N100="nulová",J100,0)</f>
        <v>0</v>
      </c>
      <c r="BJ100" s="18" t="s">
        <v>82</v>
      </c>
      <c r="BK100" s="217">
        <f>ROUND(I100*H100,2)</f>
        <v>0</v>
      </c>
      <c r="BL100" s="18" t="s">
        <v>257</v>
      </c>
      <c r="BM100" s="216" t="s">
        <v>1432</v>
      </c>
    </row>
    <row r="101" spans="1:65" s="2" customFormat="1" ht="12">
      <c r="A101" s="39"/>
      <c r="B101" s="40"/>
      <c r="C101" s="251" t="s">
        <v>194</v>
      </c>
      <c r="D101" s="251" t="s">
        <v>275</v>
      </c>
      <c r="E101" s="252" t="s">
        <v>1433</v>
      </c>
      <c r="F101" s="253" t="s">
        <v>1434</v>
      </c>
      <c r="G101" s="254" t="s">
        <v>1023</v>
      </c>
      <c r="H101" s="255">
        <v>1</v>
      </c>
      <c r="I101" s="256"/>
      <c r="J101" s="257">
        <f>ROUND(I101*H101,2)</f>
        <v>0</v>
      </c>
      <c r="K101" s="253" t="s">
        <v>28</v>
      </c>
      <c r="L101" s="258"/>
      <c r="M101" s="259" t="s">
        <v>28</v>
      </c>
      <c r="N101" s="260" t="s">
        <v>45</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360</v>
      </c>
      <c r="AT101" s="216" t="s">
        <v>275</v>
      </c>
      <c r="AU101" s="216" t="s">
        <v>82</v>
      </c>
      <c r="AY101" s="18" t="s">
        <v>148</v>
      </c>
      <c r="BE101" s="217">
        <f>IF(N101="základní",J101,0)</f>
        <v>0</v>
      </c>
      <c r="BF101" s="217">
        <f>IF(N101="snížená",J101,0)</f>
        <v>0</v>
      </c>
      <c r="BG101" s="217">
        <f>IF(N101="zákl. přenesená",J101,0)</f>
        <v>0</v>
      </c>
      <c r="BH101" s="217">
        <f>IF(N101="sníž. přenesená",J101,0)</f>
        <v>0</v>
      </c>
      <c r="BI101" s="217">
        <f>IF(N101="nulová",J101,0)</f>
        <v>0</v>
      </c>
      <c r="BJ101" s="18" t="s">
        <v>82</v>
      </c>
      <c r="BK101" s="217">
        <f>ROUND(I101*H101,2)</f>
        <v>0</v>
      </c>
      <c r="BL101" s="18" t="s">
        <v>257</v>
      </c>
      <c r="BM101" s="216" t="s">
        <v>1435</v>
      </c>
    </row>
    <row r="102" spans="1:65" s="2" customFormat="1" ht="21.75" customHeight="1">
      <c r="A102" s="39"/>
      <c r="B102" s="40"/>
      <c r="C102" s="251" t="s">
        <v>200</v>
      </c>
      <c r="D102" s="251" t="s">
        <v>275</v>
      </c>
      <c r="E102" s="252" t="s">
        <v>1436</v>
      </c>
      <c r="F102" s="253" t="s">
        <v>1437</v>
      </c>
      <c r="G102" s="254" t="s">
        <v>1023</v>
      </c>
      <c r="H102" s="255">
        <v>1</v>
      </c>
      <c r="I102" s="256"/>
      <c r="J102" s="257">
        <f>ROUND(I102*H102,2)</f>
        <v>0</v>
      </c>
      <c r="K102" s="253" t="s">
        <v>28</v>
      </c>
      <c r="L102" s="258"/>
      <c r="M102" s="259" t="s">
        <v>28</v>
      </c>
      <c r="N102" s="260" t="s">
        <v>45</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360</v>
      </c>
      <c r="AT102" s="216" t="s">
        <v>275</v>
      </c>
      <c r="AU102" s="216" t="s">
        <v>82</v>
      </c>
      <c r="AY102" s="18" t="s">
        <v>148</v>
      </c>
      <c r="BE102" s="217">
        <f>IF(N102="základní",J102,0)</f>
        <v>0</v>
      </c>
      <c r="BF102" s="217">
        <f>IF(N102="snížená",J102,0)</f>
        <v>0</v>
      </c>
      <c r="BG102" s="217">
        <f>IF(N102="zákl. přenesená",J102,0)</f>
        <v>0</v>
      </c>
      <c r="BH102" s="217">
        <f>IF(N102="sníž. přenesená",J102,0)</f>
        <v>0</v>
      </c>
      <c r="BI102" s="217">
        <f>IF(N102="nulová",J102,0)</f>
        <v>0</v>
      </c>
      <c r="BJ102" s="18" t="s">
        <v>82</v>
      </c>
      <c r="BK102" s="217">
        <f>ROUND(I102*H102,2)</f>
        <v>0</v>
      </c>
      <c r="BL102" s="18" t="s">
        <v>257</v>
      </c>
      <c r="BM102" s="216" t="s">
        <v>1438</v>
      </c>
    </row>
    <row r="103" spans="1:65" s="2" customFormat="1" ht="12">
      <c r="A103" s="39"/>
      <c r="B103" s="40"/>
      <c r="C103" s="251" t="s">
        <v>208</v>
      </c>
      <c r="D103" s="251" t="s">
        <v>275</v>
      </c>
      <c r="E103" s="252" t="s">
        <v>1439</v>
      </c>
      <c r="F103" s="253" t="s">
        <v>1416</v>
      </c>
      <c r="G103" s="254" t="s">
        <v>1023</v>
      </c>
      <c r="H103" s="255">
        <v>1</v>
      </c>
      <c r="I103" s="256"/>
      <c r="J103" s="257">
        <f>ROUND(I103*H103,2)</f>
        <v>0</v>
      </c>
      <c r="K103" s="253" t="s">
        <v>28</v>
      </c>
      <c r="L103" s="258"/>
      <c r="M103" s="259" t="s">
        <v>28</v>
      </c>
      <c r="N103" s="260" t="s">
        <v>45</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360</v>
      </c>
      <c r="AT103" s="216" t="s">
        <v>275</v>
      </c>
      <c r="AU103" s="216" t="s">
        <v>82</v>
      </c>
      <c r="AY103" s="18" t="s">
        <v>148</v>
      </c>
      <c r="BE103" s="217">
        <f>IF(N103="základní",J103,0)</f>
        <v>0</v>
      </c>
      <c r="BF103" s="217">
        <f>IF(N103="snížená",J103,0)</f>
        <v>0</v>
      </c>
      <c r="BG103" s="217">
        <f>IF(N103="zákl. přenesená",J103,0)</f>
        <v>0</v>
      </c>
      <c r="BH103" s="217">
        <f>IF(N103="sníž. přenesená",J103,0)</f>
        <v>0</v>
      </c>
      <c r="BI103" s="217">
        <f>IF(N103="nulová",J103,0)</f>
        <v>0</v>
      </c>
      <c r="BJ103" s="18" t="s">
        <v>82</v>
      </c>
      <c r="BK103" s="217">
        <f>ROUND(I103*H103,2)</f>
        <v>0</v>
      </c>
      <c r="BL103" s="18" t="s">
        <v>257</v>
      </c>
      <c r="BM103" s="216" t="s">
        <v>1440</v>
      </c>
    </row>
    <row r="104" spans="1:65" s="2" customFormat="1" ht="21.75" customHeight="1">
      <c r="A104" s="39"/>
      <c r="B104" s="40"/>
      <c r="C104" s="251" t="s">
        <v>215</v>
      </c>
      <c r="D104" s="251" t="s">
        <v>275</v>
      </c>
      <c r="E104" s="252" t="s">
        <v>1441</v>
      </c>
      <c r="F104" s="253" t="s">
        <v>1419</v>
      </c>
      <c r="G104" s="254" t="s">
        <v>1023</v>
      </c>
      <c r="H104" s="255">
        <v>1</v>
      </c>
      <c r="I104" s="256"/>
      <c r="J104" s="257">
        <f>ROUND(I104*H104,2)</f>
        <v>0</v>
      </c>
      <c r="K104" s="253" t="s">
        <v>28</v>
      </c>
      <c r="L104" s="258"/>
      <c r="M104" s="259" t="s">
        <v>28</v>
      </c>
      <c r="N104" s="260" t="s">
        <v>45</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360</v>
      </c>
      <c r="AT104" s="216" t="s">
        <v>275</v>
      </c>
      <c r="AU104" s="216" t="s">
        <v>82</v>
      </c>
      <c r="AY104" s="18" t="s">
        <v>148</v>
      </c>
      <c r="BE104" s="217">
        <f>IF(N104="základní",J104,0)</f>
        <v>0</v>
      </c>
      <c r="BF104" s="217">
        <f>IF(N104="snížená",J104,0)</f>
        <v>0</v>
      </c>
      <c r="BG104" s="217">
        <f>IF(N104="zákl. přenesená",J104,0)</f>
        <v>0</v>
      </c>
      <c r="BH104" s="217">
        <f>IF(N104="sníž. přenesená",J104,0)</f>
        <v>0</v>
      </c>
      <c r="BI104" s="217">
        <f>IF(N104="nulová",J104,0)</f>
        <v>0</v>
      </c>
      <c r="BJ104" s="18" t="s">
        <v>82</v>
      </c>
      <c r="BK104" s="217">
        <f>ROUND(I104*H104,2)</f>
        <v>0</v>
      </c>
      <c r="BL104" s="18" t="s">
        <v>257</v>
      </c>
      <c r="BM104" s="216" t="s">
        <v>1442</v>
      </c>
    </row>
    <row r="105" spans="1:65" s="2" customFormat="1" ht="12">
      <c r="A105" s="39"/>
      <c r="B105" s="40"/>
      <c r="C105" s="251" t="s">
        <v>219</v>
      </c>
      <c r="D105" s="251" t="s">
        <v>275</v>
      </c>
      <c r="E105" s="252" t="s">
        <v>1443</v>
      </c>
      <c r="F105" s="253" t="s">
        <v>1422</v>
      </c>
      <c r="G105" s="254" t="s">
        <v>1023</v>
      </c>
      <c r="H105" s="255">
        <v>1</v>
      </c>
      <c r="I105" s="256"/>
      <c r="J105" s="257">
        <f>ROUND(I105*H105,2)</f>
        <v>0</v>
      </c>
      <c r="K105" s="253" t="s">
        <v>28</v>
      </c>
      <c r="L105" s="258"/>
      <c r="M105" s="259" t="s">
        <v>28</v>
      </c>
      <c r="N105" s="260" t="s">
        <v>45</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360</v>
      </c>
      <c r="AT105" s="216" t="s">
        <v>275</v>
      </c>
      <c r="AU105" s="216" t="s">
        <v>82</v>
      </c>
      <c r="AY105" s="18" t="s">
        <v>148</v>
      </c>
      <c r="BE105" s="217">
        <f>IF(N105="základní",J105,0)</f>
        <v>0</v>
      </c>
      <c r="BF105" s="217">
        <f>IF(N105="snížená",J105,0)</f>
        <v>0</v>
      </c>
      <c r="BG105" s="217">
        <f>IF(N105="zákl. přenesená",J105,0)</f>
        <v>0</v>
      </c>
      <c r="BH105" s="217">
        <f>IF(N105="sníž. přenesená",J105,0)</f>
        <v>0</v>
      </c>
      <c r="BI105" s="217">
        <f>IF(N105="nulová",J105,0)</f>
        <v>0</v>
      </c>
      <c r="BJ105" s="18" t="s">
        <v>82</v>
      </c>
      <c r="BK105" s="217">
        <f>ROUND(I105*H105,2)</f>
        <v>0</v>
      </c>
      <c r="BL105" s="18" t="s">
        <v>257</v>
      </c>
      <c r="BM105" s="216" t="s">
        <v>1444</v>
      </c>
    </row>
    <row r="106" spans="1:65" s="2" customFormat="1" ht="12">
      <c r="A106" s="39"/>
      <c r="B106" s="40"/>
      <c r="C106" s="251" t="s">
        <v>206</v>
      </c>
      <c r="D106" s="251" t="s">
        <v>275</v>
      </c>
      <c r="E106" s="252" t="s">
        <v>1445</v>
      </c>
      <c r="F106" s="253" t="s">
        <v>1425</v>
      </c>
      <c r="G106" s="254" t="s">
        <v>1023</v>
      </c>
      <c r="H106" s="255">
        <v>1</v>
      </c>
      <c r="I106" s="256"/>
      <c r="J106" s="257">
        <f>ROUND(I106*H106,2)</f>
        <v>0</v>
      </c>
      <c r="K106" s="253" t="s">
        <v>28</v>
      </c>
      <c r="L106" s="258"/>
      <c r="M106" s="259" t="s">
        <v>28</v>
      </c>
      <c r="N106" s="260" t="s">
        <v>45</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360</v>
      </c>
      <c r="AT106" s="216" t="s">
        <v>275</v>
      </c>
      <c r="AU106" s="216" t="s">
        <v>82</v>
      </c>
      <c r="AY106" s="18" t="s">
        <v>148</v>
      </c>
      <c r="BE106" s="217">
        <f>IF(N106="základní",J106,0)</f>
        <v>0</v>
      </c>
      <c r="BF106" s="217">
        <f>IF(N106="snížená",J106,0)</f>
        <v>0</v>
      </c>
      <c r="BG106" s="217">
        <f>IF(N106="zákl. přenesená",J106,0)</f>
        <v>0</v>
      </c>
      <c r="BH106" s="217">
        <f>IF(N106="sníž. přenesená",J106,0)</f>
        <v>0</v>
      </c>
      <c r="BI106" s="217">
        <f>IF(N106="nulová",J106,0)</f>
        <v>0</v>
      </c>
      <c r="BJ106" s="18" t="s">
        <v>82</v>
      </c>
      <c r="BK106" s="217">
        <f>ROUND(I106*H106,2)</f>
        <v>0</v>
      </c>
      <c r="BL106" s="18" t="s">
        <v>257</v>
      </c>
      <c r="BM106" s="216" t="s">
        <v>1446</v>
      </c>
    </row>
    <row r="107" spans="1:65" s="2" customFormat="1" ht="12">
      <c r="A107" s="39"/>
      <c r="B107" s="40"/>
      <c r="C107" s="251" t="s">
        <v>238</v>
      </c>
      <c r="D107" s="251" t="s">
        <v>275</v>
      </c>
      <c r="E107" s="252" t="s">
        <v>1447</v>
      </c>
      <c r="F107" s="253" t="s">
        <v>1428</v>
      </c>
      <c r="G107" s="254" t="s">
        <v>1023</v>
      </c>
      <c r="H107" s="255">
        <v>3</v>
      </c>
      <c r="I107" s="256"/>
      <c r="J107" s="257">
        <f>ROUND(I107*H107,2)</f>
        <v>0</v>
      </c>
      <c r="K107" s="253" t="s">
        <v>28</v>
      </c>
      <c r="L107" s="258"/>
      <c r="M107" s="259" t="s">
        <v>28</v>
      </c>
      <c r="N107" s="260" t="s">
        <v>45</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360</v>
      </c>
      <c r="AT107" s="216" t="s">
        <v>275</v>
      </c>
      <c r="AU107" s="216" t="s">
        <v>82</v>
      </c>
      <c r="AY107" s="18" t="s">
        <v>148</v>
      </c>
      <c r="BE107" s="217">
        <f>IF(N107="základní",J107,0)</f>
        <v>0</v>
      </c>
      <c r="BF107" s="217">
        <f>IF(N107="snížená",J107,0)</f>
        <v>0</v>
      </c>
      <c r="BG107" s="217">
        <f>IF(N107="zákl. přenesená",J107,0)</f>
        <v>0</v>
      </c>
      <c r="BH107" s="217">
        <f>IF(N107="sníž. přenesená",J107,0)</f>
        <v>0</v>
      </c>
      <c r="BI107" s="217">
        <f>IF(N107="nulová",J107,0)</f>
        <v>0</v>
      </c>
      <c r="BJ107" s="18" t="s">
        <v>82</v>
      </c>
      <c r="BK107" s="217">
        <f>ROUND(I107*H107,2)</f>
        <v>0</v>
      </c>
      <c r="BL107" s="18" t="s">
        <v>257</v>
      </c>
      <c r="BM107" s="216" t="s">
        <v>1448</v>
      </c>
    </row>
    <row r="108" spans="1:65" s="2" customFormat="1" ht="12">
      <c r="A108" s="39"/>
      <c r="B108" s="40"/>
      <c r="C108" s="251" t="s">
        <v>247</v>
      </c>
      <c r="D108" s="251" t="s">
        <v>275</v>
      </c>
      <c r="E108" s="252" t="s">
        <v>1449</v>
      </c>
      <c r="F108" s="253" t="s">
        <v>1450</v>
      </c>
      <c r="G108" s="254" t="s">
        <v>1023</v>
      </c>
      <c r="H108" s="255">
        <v>1</v>
      </c>
      <c r="I108" s="256"/>
      <c r="J108" s="257">
        <f>ROUND(I108*H108,2)</f>
        <v>0</v>
      </c>
      <c r="K108" s="253" t="s">
        <v>28</v>
      </c>
      <c r="L108" s="258"/>
      <c r="M108" s="259" t="s">
        <v>28</v>
      </c>
      <c r="N108" s="260" t="s">
        <v>45</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360</v>
      </c>
      <c r="AT108" s="216" t="s">
        <v>275</v>
      </c>
      <c r="AU108" s="216" t="s">
        <v>82</v>
      </c>
      <c r="AY108" s="18" t="s">
        <v>148</v>
      </c>
      <c r="BE108" s="217">
        <f>IF(N108="základní",J108,0)</f>
        <v>0</v>
      </c>
      <c r="BF108" s="217">
        <f>IF(N108="snížená",J108,0)</f>
        <v>0</v>
      </c>
      <c r="BG108" s="217">
        <f>IF(N108="zákl. přenesená",J108,0)</f>
        <v>0</v>
      </c>
      <c r="BH108" s="217">
        <f>IF(N108="sníž. přenesená",J108,0)</f>
        <v>0</v>
      </c>
      <c r="BI108" s="217">
        <f>IF(N108="nulová",J108,0)</f>
        <v>0</v>
      </c>
      <c r="BJ108" s="18" t="s">
        <v>82</v>
      </c>
      <c r="BK108" s="217">
        <f>ROUND(I108*H108,2)</f>
        <v>0</v>
      </c>
      <c r="BL108" s="18" t="s">
        <v>257</v>
      </c>
      <c r="BM108" s="216" t="s">
        <v>1451</v>
      </c>
    </row>
    <row r="109" spans="1:65" s="2" customFormat="1" ht="12">
      <c r="A109" s="39"/>
      <c r="B109" s="40"/>
      <c r="C109" s="251" t="s">
        <v>8</v>
      </c>
      <c r="D109" s="251" t="s">
        <v>275</v>
      </c>
      <c r="E109" s="252" t="s">
        <v>1452</v>
      </c>
      <c r="F109" s="253" t="s">
        <v>1431</v>
      </c>
      <c r="G109" s="254" t="s">
        <v>1023</v>
      </c>
      <c r="H109" s="255">
        <v>1</v>
      </c>
      <c r="I109" s="256"/>
      <c r="J109" s="257">
        <f>ROUND(I109*H109,2)</f>
        <v>0</v>
      </c>
      <c r="K109" s="253" t="s">
        <v>28</v>
      </c>
      <c r="L109" s="258"/>
      <c r="M109" s="259" t="s">
        <v>28</v>
      </c>
      <c r="N109" s="260" t="s">
        <v>45</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360</v>
      </c>
      <c r="AT109" s="216" t="s">
        <v>275</v>
      </c>
      <c r="AU109" s="216" t="s">
        <v>82</v>
      </c>
      <c r="AY109" s="18" t="s">
        <v>148</v>
      </c>
      <c r="BE109" s="217">
        <f>IF(N109="základní",J109,0)</f>
        <v>0</v>
      </c>
      <c r="BF109" s="217">
        <f>IF(N109="snížená",J109,0)</f>
        <v>0</v>
      </c>
      <c r="BG109" s="217">
        <f>IF(N109="zákl. přenesená",J109,0)</f>
        <v>0</v>
      </c>
      <c r="BH109" s="217">
        <f>IF(N109="sníž. přenesená",J109,0)</f>
        <v>0</v>
      </c>
      <c r="BI109" s="217">
        <f>IF(N109="nulová",J109,0)</f>
        <v>0</v>
      </c>
      <c r="BJ109" s="18" t="s">
        <v>82</v>
      </c>
      <c r="BK109" s="217">
        <f>ROUND(I109*H109,2)</f>
        <v>0</v>
      </c>
      <c r="BL109" s="18" t="s">
        <v>257</v>
      </c>
      <c r="BM109" s="216" t="s">
        <v>1453</v>
      </c>
    </row>
    <row r="110" spans="1:65" s="2" customFormat="1" ht="12">
      <c r="A110" s="39"/>
      <c r="B110" s="40"/>
      <c r="C110" s="251" t="s">
        <v>257</v>
      </c>
      <c r="D110" s="251" t="s">
        <v>275</v>
      </c>
      <c r="E110" s="252" t="s">
        <v>1454</v>
      </c>
      <c r="F110" s="253" t="s">
        <v>1434</v>
      </c>
      <c r="G110" s="254" t="s">
        <v>1023</v>
      </c>
      <c r="H110" s="255">
        <v>1</v>
      </c>
      <c r="I110" s="256"/>
      <c r="J110" s="257">
        <f>ROUND(I110*H110,2)</f>
        <v>0</v>
      </c>
      <c r="K110" s="253" t="s">
        <v>28</v>
      </c>
      <c r="L110" s="258"/>
      <c r="M110" s="259" t="s">
        <v>28</v>
      </c>
      <c r="N110" s="260" t="s">
        <v>45</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360</v>
      </c>
      <c r="AT110" s="216" t="s">
        <v>275</v>
      </c>
      <c r="AU110" s="216" t="s">
        <v>82</v>
      </c>
      <c r="AY110" s="18" t="s">
        <v>148</v>
      </c>
      <c r="BE110" s="217">
        <f>IF(N110="základní",J110,0)</f>
        <v>0</v>
      </c>
      <c r="BF110" s="217">
        <f>IF(N110="snížená",J110,0)</f>
        <v>0</v>
      </c>
      <c r="BG110" s="217">
        <f>IF(N110="zákl. přenesená",J110,0)</f>
        <v>0</v>
      </c>
      <c r="BH110" s="217">
        <f>IF(N110="sníž. přenesená",J110,0)</f>
        <v>0</v>
      </c>
      <c r="BI110" s="217">
        <f>IF(N110="nulová",J110,0)</f>
        <v>0</v>
      </c>
      <c r="BJ110" s="18" t="s">
        <v>82</v>
      </c>
      <c r="BK110" s="217">
        <f>ROUND(I110*H110,2)</f>
        <v>0</v>
      </c>
      <c r="BL110" s="18" t="s">
        <v>257</v>
      </c>
      <c r="BM110" s="216" t="s">
        <v>1455</v>
      </c>
    </row>
    <row r="111" spans="1:65" s="2" customFormat="1" ht="21.75" customHeight="1">
      <c r="A111" s="39"/>
      <c r="B111" s="40"/>
      <c r="C111" s="251" t="s">
        <v>268</v>
      </c>
      <c r="D111" s="251" t="s">
        <v>275</v>
      </c>
      <c r="E111" s="252" t="s">
        <v>1456</v>
      </c>
      <c r="F111" s="253" t="s">
        <v>1437</v>
      </c>
      <c r="G111" s="254" t="s">
        <v>1023</v>
      </c>
      <c r="H111" s="255">
        <v>1</v>
      </c>
      <c r="I111" s="256"/>
      <c r="J111" s="257">
        <f>ROUND(I111*H111,2)</f>
        <v>0</v>
      </c>
      <c r="K111" s="253" t="s">
        <v>28</v>
      </c>
      <c r="L111" s="258"/>
      <c r="M111" s="259" t="s">
        <v>28</v>
      </c>
      <c r="N111" s="260" t="s">
        <v>45</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360</v>
      </c>
      <c r="AT111" s="216" t="s">
        <v>275</v>
      </c>
      <c r="AU111" s="216" t="s">
        <v>82</v>
      </c>
      <c r="AY111" s="18" t="s">
        <v>148</v>
      </c>
      <c r="BE111" s="217">
        <f>IF(N111="základní",J111,0)</f>
        <v>0</v>
      </c>
      <c r="BF111" s="217">
        <f>IF(N111="snížená",J111,0)</f>
        <v>0</v>
      </c>
      <c r="BG111" s="217">
        <f>IF(N111="zákl. přenesená",J111,0)</f>
        <v>0</v>
      </c>
      <c r="BH111" s="217">
        <f>IF(N111="sníž. přenesená",J111,0)</f>
        <v>0</v>
      </c>
      <c r="BI111" s="217">
        <f>IF(N111="nulová",J111,0)</f>
        <v>0</v>
      </c>
      <c r="BJ111" s="18" t="s">
        <v>82</v>
      </c>
      <c r="BK111" s="217">
        <f>ROUND(I111*H111,2)</f>
        <v>0</v>
      </c>
      <c r="BL111" s="18" t="s">
        <v>257</v>
      </c>
      <c r="BM111" s="216" t="s">
        <v>1457</v>
      </c>
    </row>
    <row r="112" spans="1:65" s="2" customFormat="1" ht="12">
      <c r="A112" s="39"/>
      <c r="B112" s="40"/>
      <c r="C112" s="251" t="s">
        <v>274</v>
      </c>
      <c r="D112" s="251" t="s">
        <v>275</v>
      </c>
      <c r="E112" s="252" t="s">
        <v>1458</v>
      </c>
      <c r="F112" s="253" t="s">
        <v>1416</v>
      </c>
      <c r="G112" s="254" t="s">
        <v>1023</v>
      </c>
      <c r="H112" s="255">
        <v>1</v>
      </c>
      <c r="I112" s="256"/>
      <c r="J112" s="257">
        <f>ROUND(I112*H112,2)</f>
        <v>0</v>
      </c>
      <c r="K112" s="253" t="s">
        <v>28</v>
      </c>
      <c r="L112" s="258"/>
      <c r="M112" s="259" t="s">
        <v>28</v>
      </c>
      <c r="N112" s="260" t="s">
        <v>45</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360</v>
      </c>
      <c r="AT112" s="216" t="s">
        <v>275</v>
      </c>
      <c r="AU112" s="216" t="s">
        <v>82</v>
      </c>
      <c r="AY112" s="18" t="s">
        <v>148</v>
      </c>
      <c r="BE112" s="217">
        <f>IF(N112="základní",J112,0)</f>
        <v>0</v>
      </c>
      <c r="BF112" s="217">
        <f>IF(N112="snížená",J112,0)</f>
        <v>0</v>
      </c>
      <c r="BG112" s="217">
        <f>IF(N112="zákl. přenesená",J112,0)</f>
        <v>0</v>
      </c>
      <c r="BH112" s="217">
        <f>IF(N112="sníž. přenesená",J112,0)</f>
        <v>0</v>
      </c>
      <c r="BI112" s="217">
        <f>IF(N112="nulová",J112,0)</f>
        <v>0</v>
      </c>
      <c r="BJ112" s="18" t="s">
        <v>82</v>
      </c>
      <c r="BK112" s="217">
        <f>ROUND(I112*H112,2)</f>
        <v>0</v>
      </c>
      <c r="BL112" s="18" t="s">
        <v>257</v>
      </c>
      <c r="BM112" s="216" t="s">
        <v>1459</v>
      </c>
    </row>
    <row r="113" spans="1:65" s="2" customFormat="1" ht="21.75" customHeight="1">
      <c r="A113" s="39"/>
      <c r="B113" s="40"/>
      <c r="C113" s="251" t="s">
        <v>279</v>
      </c>
      <c r="D113" s="251" t="s">
        <v>275</v>
      </c>
      <c r="E113" s="252" t="s">
        <v>1460</v>
      </c>
      <c r="F113" s="253" t="s">
        <v>1419</v>
      </c>
      <c r="G113" s="254" t="s">
        <v>1023</v>
      </c>
      <c r="H113" s="255">
        <v>1</v>
      </c>
      <c r="I113" s="256"/>
      <c r="J113" s="257">
        <f>ROUND(I113*H113,2)</f>
        <v>0</v>
      </c>
      <c r="K113" s="253" t="s">
        <v>28</v>
      </c>
      <c r="L113" s="258"/>
      <c r="M113" s="259" t="s">
        <v>28</v>
      </c>
      <c r="N113" s="260" t="s">
        <v>45</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360</v>
      </c>
      <c r="AT113" s="216" t="s">
        <v>275</v>
      </c>
      <c r="AU113" s="216" t="s">
        <v>82</v>
      </c>
      <c r="AY113" s="18" t="s">
        <v>148</v>
      </c>
      <c r="BE113" s="217">
        <f>IF(N113="základní",J113,0)</f>
        <v>0</v>
      </c>
      <c r="BF113" s="217">
        <f>IF(N113="snížená",J113,0)</f>
        <v>0</v>
      </c>
      <c r="BG113" s="217">
        <f>IF(N113="zákl. přenesená",J113,0)</f>
        <v>0</v>
      </c>
      <c r="BH113" s="217">
        <f>IF(N113="sníž. přenesená",J113,0)</f>
        <v>0</v>
      </c>
      <c r="BI113" s="217">
        <f>IF(N113="nulová",J113,0)</f>
        <v>0</v>
      </c>
      <c r="BJ113" s="18" t="s">
        <v>82</v>
      </c>
      <c r="BK113" s="217">
        <f>ROUND(I113*H113,2)</f>
        <v>0</v>
      </c>
      <c r="BL113" s="18" t="s">
        <v>257</v>
      </c>
      <c r="BM113" s="216" t="s">
        <v>1461</v>
      </c>
    </row>
    <row r="114" spans="1:65" s="2" customFormat="1" ht="12">
      <c r="A114" s="39"/>
      <c r="B114" s="40"/>
      <c r="C114" s="251" t="s">
        <v>285</v>
      </c>
      <c r="D114" s="251" t="s">
        <v>275</v>
      </c>
      <c r="E114" s="252" t="s">
        <v>1462</v>
      </c>
      <c r="F114" s="253" t="s">
        <v>1422</v>
      </c>
      <c r="G114" s="254" t="s">
        <v>1023</v>
      </c>
      <c r="H114" s="255">
        <v>1</v>
      </c>
      <c r="I114" s="256"/>
      <c r="J114" s="257">
        <f>ROUND(I114*H114,2)</f>
        <v>0</v>
      </c>
      <c r="K114" s="253" t="s">
        <v>28</v>
      </c>
      <c r="L114" s="258"/>
      <c r="M114" s="259" t="s">
        <v>28</v>
      </c>
      <c r="N114" s="260" t="s">
        <v>45</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360</v>
      </c>
      <c r="AT114" s="216" t="s">
        <v>275</v>
      </c>
      <c r="AU114" s="216" t="s">
        <v>82</v>
      </c>
      <c r="AY114" s="18" t="s">
        <v>148</v>
      </c>
      <c r="BE114" s="217">
        <f>IF(N114="základní",J114,0)</f>
        <v>0</v>
      </c>
      <c r="BF114" s="217">
        <f>IF(N114="snížená",J114,0)</f>
        <v>0</v>
      </c>
      <c r="BG114" s="217">
        <f>IF(N114="zákl. přenesená",J114,0)</f>
        <v>0</v>
      </c>
      <c r="BH114" s="217">
        <f>IF(N114="sníž. přenesená",J114,0)</f>
        <v>0</v>
      </c>
      <c r="BI114" s="217">
        <f>IF(N114="nulová",J114,0)</f>
        <v>0</v>
      </c>
      <c r="BJ114" s="18" t="s">
        <v>82</v>
      </c>
      <c r="BK114" s="217">
        <f>ROUND(I114*H114,2)</f>
        <v>0</v>
      </c>
      <c r="BL114" s="18" t="s">
        <v>257</v>
      </c>
      <c r="BM114" s="216" t="s">
        <v>1463</v>
      </c>
    </row>
    <row r="115" spans="1:65" s="2" customFormat="1" ht="12">
      <c r="A115" s="39"/>
      <c r="B115" s="40"/>
      <c r="C115" s="251" t="s">
        <v>7</v>
      </c>
      <c r="D115" s="251" t="s">
        <v>275</v>
      </c>
      <c r="E115" s="252" t="s">
        <v>1464</v>
      </c>
      <c r="F115" s="253" t="s">
        <v>1425</v>
      </c>
      <c r="G115" s="254" t="s">
        <v>1023</v>
      </c>
      <c r="H115" s="255">
        <v>1</v>
      </c>
      <c r="I115" s="256"/>
      <c r="J115" s="257">
        <f>ROUND(I115*H115,2)</f>
        <v>0</v>
      </c>
      <c r="K115" s="253" t="s">
        <v>28</v>
      </c>
      <c r="L115" s="258"/>
      <c r="M115" s="259" t="s">
        <v>28</v>
      </c>
      <c r="N115" s="260" t="s">
        <v>45</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360</v>
      </c>
      <c r="AT115" s="216" t="s">
        <v>275</v>
      </c>
      <c r="AU115" s="216" t="s">
        <v>82</v>
      </c>
      <c r="AY115" s="18" t="s">
        <v>148</v>
      </c>
      <c r="BE115" s="217">
        <f>IF(N115="základní",J115,0)</f>
        <v>0</v>
      </c>
      <c r="BF115" s="217">
        <f>IF(N115="snížená",J115,0)</f>
        <v>0</v>
      </c>
      <c r="BG115" s="217">
        <f>IF(N115="zákl. přenesená",J115,0)</f>
        <v>0</v>
      </c>
      <c r="BH115" s="217">
        <f>IF(N115="sníž. přenesená",J115,0)</f>
        <v>0</v>
      </c>
      <c r="BI115" s="217">
        <f>IF(N115="nulová",J115,0)</f>
        <v>0</v>
      </c>
      <c r="BJ115" s="18" t="s">
        <v>82</v>
      </c>
      <c r="BK115" s="217">
        <f>ROUND(I115*H115,2)</f>
        <v>0</v>
      </c>
      <c r="BL115" s="18" t="s">
        <v>257</v>
      </c>
      <c r="BM115" s="216" t="s">
        <v>1465</v>
      </c>
    </row>
    <row r="116" spans="1:65" s="2" customFormat="1" ht="12">
      <c r="A116" s="39"/>
      <c r="B116" s="40"/>
      <c r="C116" s="251" t="s">
        <v>297</v>
      </c>
      <c r="D116" s="251" t="s">
        <v>275</v>
      </c>
      <c r="E116" s="252" t="s">
        <v>1466</v>
      </c>
      <c r="F116" s="253" t="s">
        <v>1428</v>
      </c>
      <c r="G116" s="254" t="s">
        <v>1023</v>
      </c>
      <c r="H116" s="255">
        <v>3</v>
      </c>
      <c r="I116" s="256"/>
      <c r="J116" s="257">
        <f>ROUND(I116*H116,2)</f>
        <v>0</v>
      </c>
      <c r="K116" s="253" t="s">
        <v>28</v>
      </c>
      <c r="L116" s="258"/>
      <c r="M116" s="259" t="s">
        <v>28</v>
      </c>
      <c r="N116" s="260" t="s">
        <v>45</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360</v>
      </c>
      <c r="AT116" s="216" t="s">
        <v>275</v>
      </c>
      <c r="AU116" s="216" t="s">
        <v>82</v>
      </c>
      <c r="AY116" s="18" t="s">
        <v>148</v>
      </c>
      <c r="BE116" s="217">
        <f>IF(N116="základní",J116,0)</f>
        <v>0</v>
      </c>
      <c r="BF116" s="217">
        <f>IF(N116="snížená",J116,0)</f>
        <v>0</v>
      </c>
      <c r="BG116" s="217">
        <f>IF(N116="zákl. přenesená",J116,0)</f>
        <v>0</v>
      </c>
      <c r="BH116" s="217">
        <f>IF(N116="sníž. přenesená",J116,0)</f>
        <v>0</v>
      </c>
      <c r="BI116" s="217">
        <f>IF(N116="nulová",J116,0)</f>
        <v>0</v>
      </c>
      <c r="BJ116" s="18" t="s">
        <v>82</v>
      </c>
      <c r="BK116" s="217">
        <f>ROUND(I116*H116,2)</f>
        <v>0</v>
      </c>
      <c r="BL116" s="18" t="s">
        <v>257</v>
      </c>
      <c r="BM116" s="216" t="s">
        <v>1467</v>
      </c>
    </row>
    <row r="117" spans="1:65" s="2" customFormat="1" ht="12">
      <c r="A117" s="39"/>
      <c r="B117" s="40"/>
      <c r="C117" s="251" t="s">
        <v>305</v>
      </c>
      <c r="D117" s="251" t="s">
        <v>275</v>
      </c>
      <c r="E117" s="252" t="s">
        <v>1468</v>
      </c>
      <c r="F117" s="253" t="s">
        <v>1431</v>
      </c>
      <c r="G117" s="254" t="s">
        <v>1023</v>
      </c>
      <c r="H117" s="255">
        <v>2</v>
      </c>
      <c r="I117" s="256"/>
      <c r="J117" s="257">
        <f>ROUND(I117*H117,2)</f>
        <v>0</v>
      </c>
      <c r="K117" s="253" t="s">
        <v>28</v>
      </c>
      <c r="L117" s="258"/>
      <c r="M117" s="259" t="s">
        <v>28</v>
      </c>
      <c r="N117" s="260" t="s">
        <v>45</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360</v>
      </c>
      <c r="AT117" s="216" t="s">
        <v>275</v>
      </c>
      <c r="AU117" s="216" t="s">
        <v>82</v>
      </c>
      <c r="AY117" s="18" t="s">
        <v>148</v>
      </c>
      <c r="BE117" s="217">
        <f>IF(N117="základní",J117,0)</f>
        <v>0</v>
      </c>
      <c r="BF117" s="217">
        <f>IF(N117="snížená",J117,0)</f>
        <v>0</v>
      </c>
      <c r="BG117" s="217">
        <f>IF(N117="zákl. přenesená",J117,0)</f>
        <v>0</v>
      </c>
      <c r="BH117" s="217">
        <f>IF(N117="sníž. přenesená",J117,0)</f>
        <v>0</v>
      </c>
      <c r="BI117" s="217">
        <f>IF(N117="nulová",J117,0)</f>
        <v>0</v>
      </c>
      <c r="BJ117" s="18" t="s">
        <v>82</v>
      </c>
      <c r="BK117" s="217">
        <f>ROUND(I117*H117,2)</f>
        <v>0</v>
      </c>
      <c r="BL117" s="18" t="s">
        <v>257</v>
      </c>
      <c r="BM117" s="216" t="s">
        <v>1469</v>
      </c>
    </row>
    <row r="118" spans="1:65" s="2" customFormat="1" ht="12">
      <c r="A118" s="39"/>
      <c r="B118" s="40"/>
      <c r="C118" s="251" t="s">
        <v>310</v>
      </c>
      <c r="D118" s="251" t="s">
        <v>275</v>
      </c>
      <c r="E118" s="252" t="s">
        <v>1470</v>
      </c>
      <c r="F118" s="253" t="s">
        <v>1434</v>
      </c>
      <c r="G118" s="254" t="s">
        <v>1023</v>
      </c>
      <c r="H118" s="255">
        <v>1</v>
      </c>
      <c r="I118" s="256"/>
      <c r="J118" s="257">
        <f>ROUND(I118*H118,2)</f>
        <v>0</v>
      </c>
      <c r="K118" s="253" t="s">
        <v>28</v>
      </c>
      <c r="L118" s="258"/>
      <c r="M118" s="259" t="s">
        <v>28</v>
      </c>
      <c r="N118" s="260" t="s">
        <v>45</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360</v>
      </c>
      <c r="AT118" s="216" t="s">
        <v>275</v>
      </c>
      <c r="AU118" s="216" t="s">
        <v>82</v>
      </c>
      <c r="AY118" s="18" t="s">
        <v>148</v>
      </c>
      <c r="BE118" s="217">
        <f>IF(N118="základní",J118,0)</f>
        <v>0</v>
      </c>
      <c r="BF118" s="217">
        <f>IF(N118="snížená",J118,0)</f>
        <v>0</v>
      </c>
      <c r="BG118" s="217">
        <f>IF(N118="zákl. přenesená",J118,0)</f>
        <v>0</v>
      </c>
      <c r="BH118" s="217">
        <f>IF(N118="sníž. přenesená",J118,0)</f>
        <v>0</v>
      </c>
      <c r="BI118" s="217">
        <f>IF(N118="nulová",J118,0)</f>
        <v>0</v>
      </c>
      <c r="BJ118" s="18" t="s">
        <v>82</v>
      </c>
      <c r="BK118" s="217">
        <f>ROUND(I118*H118,2)</f>
        <v>0</v>
      </c>
      <c r="BL118" s="18" t="s">
        <v>257</v>
      </c>
      <c r="BM118" s="216" t="s">
        <v>1471</v>
      </c>
    </row>
    <row r="119" spans="1:65" s="2" customFormat="1" ht="21.75" customHeight="1">
      <c r="A119" s="39"/>
      <c r="B119" s="40"/>
      <c r="C119" s="251" t="s">
        <v>315</v>
      </c>
      <c r="D119" s="251" t="s">
        <v>275</v>
      </c>
      <c r="E119" s="252" t="s">
        <v>1472</v>
      </c>
      <c r="F119" s="253" t="s">
        <v>1437</v>
      </c>
      <c r="G119" s="254" t="s">
        <v>1023</v>
      </c>
      <c r="H119" s="255">
        <v>1</v>
      </c>
      <c r="I119" s="256"/>
      <c r="J119" s="257">
        <f>ROUND(I119*H119,2)</f>
        <v>0</v>
      </c>
      <c r="K119" s="253" t="s">
        <v>28</v>
      </c>
      <c r="L119" s="258"/>
      <c r="M119" s="259" t="s">
        <v>28</v>
      </c>
      <c r="N119" s="260" t="s">
        <v>45</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360</v>
      </c>
      <c r="AT119" s="216" t="s">
        <v>275</v>
      </c>
      <c r="AU119" s="216" t="s">
        <v>82</v>
      </c>
      <c r="AY119" s="18" t="s">
        <v>148</v>
      </c>
      <c r="BE119" s="217">
        <f>IF(N119="základní",J119,0)</f>
        <v>0</v>
      </c>
      <c r="BF119" s="217">
        <f>IF(N119="snížená",J119,0)</f>
        <v>0</v>
      </c>
      <c r="BG119" s="217">
        <f>IF(N119="zákl. přenesená",J119,0)</f>
        <v>0</v>
      </c>
      <c r="BH119" s="217">
        <f>IF(N119="sníž. přenesená",J119,0)</f>
        <v>0</v>
      </c>
      <c r="BI119" s="217">
        <f>IF(N119="nulová",J119,0)</f>
        <v>0</v>
      </c>
      <c r="BJ119" s="18" t="s">
        <v>82</v>
      </c>
      <c r="BK119" s="217">
        <f>ROUND(I119*H119,2)</f>
        <v>0</v>
      </c>
      <c r="BL119" s="18" t="s">
        <v>257</v>
      </c>
      <c r="BM119" s="216" t="s">
        <v>1473</v>
      </c>
    </row>
    <row r="120" spans="1:65" s="2" customFormat="1" ht="12">
      <c r="A120" s="39"/>
      <c r="B120" s="40"/>
      <c r="C120" s="251" t="s">
        <v>322</v>
      </c>
      <c r="D120" s="251" t="s">
        <v>275</v>
      </c>
      <c r="E120" s="252" t="s">
        <v>1474</v>
      </c>
      <c r="F120" s="253" t="s">
        <v>1475</v>
      </c>
      <c r="G120" s="254" t="s">
        <v>1023</v>
      </c>
      <c r="H120" s="255">
        <v>1</v>
      </c>
      <c r="I120" s="256"/>
      <c r="J120" s="257">
        <f>ROUND(I120*H120,2)</f>
        <v>0</v>
      </c>
      <c r="K120" s="253" t="s">
        <v>28</v>
      </c>
      <c r="L120" s="258"/>
      <c r="M120" s="259" t="s">
        <v>28</v>
      </c>
      <c r="N120" s="260" t="s">
        <v>45</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360</v>
      </c>
      <c r="AT120" s="216" t="s">
        <v>275</v>
      </c>
      <c r="AU120" s="216" t="s">
        <v>82</v>
      </c>
      <c r="AY120" s="18" t="s">
        <v>148</v>
      </c>
      <c r="BE120" s="217">
        <f>IF(N120="základní",J120,0)</f>
        <v>0</v>
      </c>
      <c r="BF120" s="217">
        <f>IF(N120="snížená",J120,0)</f>
        <v>0</v>
      </c>
      <c r="BG120" s="217">
        <f>IF(N120="zákl. přenesená",J120,0)</f>
        <v>0</v>
      </c>
      <c r="BH120" s="217">
        <f>IF(N120="sníž. přenesená",J120,0)</f>
        <v>0</v>
      </c>
      <c r="BI120" s="217">
        <f>IF(N120="nulová",J120,0)</f>
        <v>0</v>
      </c>
      <c r="BJ120" s="18" t="s">
        <v>82</v>
      </c>
      <c r="BK120" s="217">
        <f>ROUND(I120*H120,2)</f>
        <v>0</v>
      </c>
      <c r="BL120" s="18" t="s">
        <v>257</v>
      </c>
      <c r="BM120" s="216" t="s">
        <v>1476</v>
      </c>
    </row>
    <row r="121" spans="1:65" s="2" customFormat="1" ht="21.75" customHeight="1">
      <c r="A121" s="39"/>
      <c r="B121" s="40"/>
      <c r="C121" s="251" t="s">
        <v>327</v>
      </c>
      <c r="D121" s="251" t="s">
        <v>275</v>
      </c>
      <c r="E121" s="252" t="s">
        <v>1477</v>
      </c>
      <c r="F121" s="253" t="s">
        <v>1437</v>
      </c>
      <c r="G121" s="254" t="s">
        <v>1023</v>
      </c>
      <c r="H121" s="255">
        <v>1</v>
      </c>
      <c r="I121" s="256"/>
      <c r="J121" s="257">
        <f>ROUND(I121*H121,2)</f>
        <v>0</v>
      </c>
      <c r="K121" s="253" t="s">
        <v>28</v>
      </c>
      <c r="L121" s="258"/>
      <c r="M121" s="259" t="s">
        <v>28</v>
      </c>
      <c r="N121" s="260" t="s">
        <v>45</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360</v>
      </c>
      <c r="AT121" s="216" t="s">
        <v>275</v>
      </c>
      <c r="AU121" s="216" t="s">
        <v>82</v>
      </c>
      <c r="AY121" s="18" t="s">
        <v>148</v>
      </c>
      <c r="BE121" s="217">
        <f>IF(N121="základní",J121,0)</f>
        <v>0</v>
      </c>
      <c r="BF121" s="217">
        <f>IF(N121="snížená",J121,0)</f>
        <v>0</v>
      </c>
      <c r="BG121" s="217">
        <f>IF(N121="zákl. přenesená",J121,0)</f>
        <v>0</v>
      </c>
      <c r="BH121" s="217">
        <f>IF(N121="sníž. přenesená",J121,0)</f>
        <v>0</v>
      </c>
      <c r="BI121" s="217">
        <f>IF(N121="nulová",J121,0)</f>
        <v>0</v>
      </c>
      <c r="BJ121" s="18" t="s">
        <v>82</v>
      </c>
      <c r="BK121" s="217">
        <f>ROUND(I121*H121,2)</f>
        <v>0</v>
      </c>
      <c r="BL121" s="18" t="s">
        <v>257</v>
      </c>
      <c r="BM121" s="216" t="s">
        <v>1478</v>
      </c>
    </row>
    <row r="122" spans="1:65" s="2" customFormat="1" ht="12">
      <c r="A122" s="39"/>
      <c r="B122" s="40"/>
      <c r="C122" s="251" t="s">
        <v>335</v>
      </c>
      <c r="D122" s="251" t="s">
        <v>275</v>
      </c>
      <c r="E122" s="252" t="s">
        <v>1479</v>
      </c>
      <c r="F122" s="253" t="s">
        <v>1480</v>
      </c>
      <c r="G122" s="254" t="s">
        <v>1023</v>
      </c>
      <c r="H122" s="255">
        <v>1</v>
      </c>
      <c r="I122" s="256"/>
      <c r="J122" s="257">
        <f>ROUND(I122*H122,2)</f>
        <v>0</v>
      </c>
      <c r="K122" s="253" t="s">
        <v>28</v>
      </c>
      <c r="L122" s="258"/>
      <c r="M122" s="259" t="s">
        <v>28</v>
      </c>
      <c r="N122" s="260" t="s">
        <v>45</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360</v>
      </c>
      <c r="AT122" s="216" t="s">
        <v>275</v>
      </c>
      <c r="AU122" s="216" t="s">
        <v>82</v>
      </c>
      <c r="AY122" s="18" t="s">
        <v>148</v>
      </c>
      <c r="BE122" s="217">
        <f>IF(N122="základní",J122,0)</f>
        <v>0</v>
      </c>
      <c r="BF122" s="217">
        <f>IF(N122="snížená",J122,0)</f>
        <v>0</v>
      </c>
      <c r="BG122" s="217">
        <f>IF(N122="zákl. přenesená",J122,0)</f>
        <v>0</v>
      </c>
      <c r="BH122" s="217">
        <f>IF(N122="sníž. přenesená",J122,0)</f>
        <v>0</v>
      </c>
      <c r="BI122" s="217">
        <f>IF(N122="nulová",J122,0)</f>
        <v>0</v>
      </c>
      <c r="BJ122" s="18" t="s">
        <v>82</v>
      </c>
      <c r="BK122" s="217">
        <f>ROUND(I122*H122,2)</f>
        <v>0</v>
      </c>
      <c r="BL122" s="18" t="s">
        <v>257</v>
      </c>
      <c r="BM122" s="216" t="s">
        <v>1481</v>
      </c>
    </row>
    <row r="123" spans="1:65" s="2" customFormat="1" ht="12">
      <c r="A123" s="39"/>
      <c r="B123" s="40"/>
      <c r="C123" s="251" t="s">
        <v>340</v>
      </c>
      <c r="D123" s="251" t="s">
        <v>275</v>
      </c>
      <c r="E123" s="252" t="s">
        <v>1482</v>
      </c>
      <c r="F123" s="253" t="s">
        <v>1422</v>
      </c>
      <c r="G123" s="254" t="s">
        <v>1023</v>
      </c>
      <c r="H123" s="255">
        <v>1</v>
      </c>
      <c r="I123" s="256"/>
      <c r="J123" s="257">
        <f>ROUND(I123*H123,2)</f>
        <v>0</v>
      </c>
      <c r="K123" s="253" t="s">
        <v>28</v>
      </c>
      <c r="L123" s="258"/>
      <c r="M123" s="259" t="s">
        <v>28</v>
      </c>
      <c r="N123" s="260" t="s">
        <v>45</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360</v>
      </c>
      <c r="AT123" s="216" t="s">
        <v>275</v>
      </c>
      <c r="AU123" s="216" t="s">
        <v>82</v>
      </c>
      <c r="AY123" s="18" t="s">
        <v>148</v>
      </c>
      <c r="BE123" s="217">
        <f>IF(N123="základní",J123,0)</f>
        <v>0</v>
      </c>
      <c r="BF123" s="217">
        <f>IF(N123="snížená",J123,0)</f>
        <v>0</v>
      </c>
      <c r="BG123" s="217">
        <f>IF(N123="zákl. přenesená",J123,0)</f>
        <v>0</v>
      </c>
      <c r="BH123" s="217">
        <f>IF(N123="sníž. přenesená",J123,0)</f>
        <v>0</v>
      </c>
      <c r="BI123" s="217">
        <f>IF(N123="nulová",J123,0)</f>
        <v>0</v>
      </c>
      <c r="BJ123" s="18" t="s">
        <v>82</v>
      </c>
      <c r="BK123" s="217">
        <f>ROUND(I123*H123,2)</f>
        <v>0</v>
      </c>
      <c r="BL123" s="18" t="s">
        <v>257</v>
      </c>
      <c r="BM123" s="216" t="s">
        <v>1483</v>
      </c>
    </row>
    <row r="124" spans="1:65" s="2" customFormat="1" ht="12">
      <c r="A124" s="39"/>
      <c r="B124" s="40"/>
      <c r="C124" s="251" t="s">
        <v>348</v>
      </c>
      <c r="D124" s="251" t="s">
        <v>275</v>
      </c>
      <c r="E124" s="252" t="s">
        <v>1484</v>
      </c>
      <c r="F124" s="253" t="s">
        <v>1485</v>
      </c>
      <c r="G124" s="254" t="s">
        <v>1023</v>
      </c>
      <c r="H124" s="255">
        <v>2</v>
      </c>
      <c r="I124" s="256"/>
      <c r="J124" s="257">
        <f>ROUND(I124*H124,2)</f>
        <v>0</v>
      </c>
      <c r="K124" s="253" t="s">
        <v>28</v>
      </c>
      <c r="L124" s="258"/>
      <c r="M124" s="259" t="s">
        <v>28</v>
      </c>
      <c r="N124" s="260" t="s">
        <v>45</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360</v>
      </c>
      <c r="AT124" s="216" t="s">
        <v>275</v>
      </c>
      <c r="AU124" s="216" t="s">
        <v>82</v>
      </c>
      <c r="AY124" s="18" t="s">
        <v>148</v>
      </c>
      <c r="BE124" s="217">
        <f>IF(N124="základní",J124,0)</f>
        <v>0</v>
      </c>
      <c r="BF124" s="217">
        <f>IF(N124="snížená",J124,0)</f>
        <v>0</v>
      </c>
      <c r="BG124" s="217">
        <f>IF(N124="zákl. přenesená",J124,0)</f>
        <v>0</v>
      </c>
      <c r="BH124" s="217">
        <f>IF(N124="sníž. přenesená",J124,0)</f>
        <v>0</v>
      </c>
      <c r="BI124" s="217">
        <f>IF(N124="nulová",J124,0)</f>
        <v>0</v>
      </c>
      <c r="BJ124" s="18" t="s">
        <v>82</v>
      </c>
      <c r="BK124" s="217">
        <f>ROUND(I124*H124,2)</f>
        <v>0</v>
      </c>
      <c r="BL124" s="18" t="s">
        <v>257</v>
      </c>
      <c r="BM124" s="216" t="s">
        <v>1486</v>
      </c>
    </row>
    <row r="125" spans="1:65" s="2" customFormat="1" ht="12">
      <c r="A125" s="39"/>
      <c r="B125" s="40"/>
      <c r="C125" s="251" t="s">
        <v>354</v>
      </c>
      <c r="D125" s="251" t="s">
        <v>275</v>
      </c>
      <c r="E125" s="252" t="s">
        <v>1487</v>
      </c>
      <c r="F125" s="253" t="s">
        <v>1425</v>
      </c>
      <c r="G125" s="254" t="s">
        <v>1023</v>
      </c>
      <c r="H125" s="255">
        <v>6</v>
      </c>
      <c r="I125" s="256"/>
      <c r="J125" s="257">
        <f>ROUND(I125*H125,2)</f>
        <v>0</v>
      </c>
      <c r="K125" s="253" t="s">
        <v>28</v>
      </c>
      <c r="L125" s="258"/>
      <c r="M125" s="259" t="s">
        <v>28</v>
      </c>
      <c r="N125" s="260" t="s">
        <v>45</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360</v>
      </c>
      <c r="AT125" s="216" t="s">
        <v>275</v>
      </c>
      <c r="AU125" s="216" t="s">
        <v>82</v>
      </c>
      <c r="AY125" s="18" t="s">
        <v>148</v>
      </c>
      <c r="BE125" s="217">
        <f>IF(N125="základní",J125,0)</f>
        <v>0</v>
      </c>
      <c r="BF125" s="217">
        <f>IF(N125="snížená",J125,0)</f>
        <v>0</v>
      </c>
      <c r="BG125" s="217">
        <f>IF(N125="zákl. přenesená",J125,0)</f>
        <v>0</v>
      </c>
      <c r="BH125" s="217">
        <f>IF(N125="sníž. přenesená",J125,0)</f>
        <v>0</v>
      </c>
      <c r="BI125" s="217">
        <f>IF(N125="nulová",J125,0)</f>
        <v>0</v>
      </c>
      <c r="BJ125" s="18" t="s">
        <v>82</v>
      </c>
      <c r="BK125" s="217">
        <f>ROUND(I125*H125,2)</f>
        <v>0</v>
      </c>
      <c r="BL125" s="18" t="s">
        <v>257</v>
      </c>
      <c r="BM125" s="216" t="s">
        <v>1488</v>
      </c>
    </row>
    <row r="126" spans="1:65" s="2" customFormat="1" ht="12">
      <c r="A126" s="39"/>
      <c r="B126" s="40"/>
      <c r="C126" s="251" t="s">
        <v>360</v>
      </c>
      <c r="D126" s="251" t="s">
        <v>275</v>
      </c>
      <c r="E126" s="252" t="s">
        <v>1489</v>
      </c>
      <c r="F126" s="253" t="s">
        <v>1428</v>
      </c>
      <c r="G126" s="254" t="s">
        <v>1023</v>
      </c>
      <c r="H126" s="255">
        <v>10</v>
      </c>
      <c r="I126" s="256"/>
      <c r="J126" s="257">
        <f>ROUND(I126*H126,2)</f>
        <v>0</v>
      </c>
      <c r="K126" s="253" t="s">
        <v>28</v>
      </c>
      <c r="L126" s="258"/>
      <c r="M126" s="259" t="s">
        <v>28</v>
      </c>
      <c r="N126" s="260" t="s">
        <v>45</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360</v>
      </c>
      <c r="AT126" s="216" t="s">
        <v>275</v>
      </c>
      <c r="AU126" s="216" t="s">
        <v>82</v>
      </c>
      <c r="AY126" s="18" t="s">
        <v>148</v>
      </c>
      <c r="BE126" s="217">
        <f>IF(N126="základní",J126,0)</f>
        <v>0</v>
      </c>
      <c r="BF126" s="217">
        <f>IF(N126="snížená",J126,0)</f>
        <v>0</v>
      </c>
      <c r="BG126" s="217">
        <f>IF(N126="zákl. přenesená",J126,0)</f>
        <v>0</v>
      </c>
      <c r="BH126" s="217">
        <f>IF(N126="sníž. přenesená",J126,0)</f>
        <v>0</v>
      </c>
      <c r="BI126" s="217">
        <f>IF(N126="nulová",J126,0)</f>
        <v>0</v>
      </c>
      <c r="BJ126" s="18" t="s">
        <v>82</v>
      </c>
      <c r="BK126" s="217">
        <f>ROUND(I126*H126,2)</f>
        <v>0</v>
      </c>
      <c r="BL126" s="18" t="s">
        <v>257</v>
      </c>
      <c r="BM126" s="216" t="s">
        <v>1490</v>
      </c>
    </row>
    <row r="127" spans="1:65" s="2" customFormat="1" ht="12">
      <c r="A127" s="39"/>
      <c r="B127" s="40"/>
      <c r="C127" s="251" t="s">
        <v>365</v>
      </c>
      <c r="D127" s="251" t="s">
        <v>275</v>
      </c>
      <c r="E127" s="252" t="s">
        <v>1491</v>
      </c>
      <c r="F127" s="253" t="s">
        <v>1492</v>
      </c>
      <c r="G127" s="254" t="s">
        <v>1023</v>
      </c>
      <c r="H127" s="255">
        <v>3</v>
      </c>
      <c r="I127" s="256"/>
      <c r="J127" s="257">
        <f>ROUND(I127*H127,2)</f>
        <v>0</v>
      </c>
      <c r="K127" s="253" t="s">
        <v>28</v>
      </c>
      <c r="L127" s="258"/>
      <c r="M127" s="259" t="s">
        <v>28</v>
      </c>
      <c r="N127" s="260" t="s">
        <v>45</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360</v>
      </c>
      <c r="AT127" s="216" t="s">
        <v>275</v>
      </c>
      <c r="AU127" s="216" t="s">
        <v>82</v>
      </c>
      <c r="AY127" s="18" t="s">
        <v>148</v>
      </c>
      <c r="BE127" s="217">
        <f>IF(N127="základní",J127,0)</f>
        <v>0</v>
      </c>
      <c r="BF127" s="217">
        <f>IF(N127="snížená",J127,0)</f>
        <v>0</v>
      </c>
      <c r="BG127" s="217">
        <f>IF(N127="zákl. přenesená",J127,0)</f>
        <v>0</v>
      </c>
      <c r="BH127" s="217">
        <f>IF(N127="sníž. přenesená",J127,0)</f>
        <v>0</v>
      </c>
      <c r="BI127" s="217">
        <f>IF(N127="nulová",J127,0)</f>
        <v>0</v>
      </c>
      <c r="BJ127" s="18" t="s">
        <v>82</v>
      </c>
      <c r="BK127" s="217">
        <f>ROUND(I127*H127,2)</f>
        <v>0</v>
      </c>
      <c r="BL127" s="18" t="s">
        <v>257</v>
      </c>
      <c r="BM127" s="216" t="s">
        <v>1493</v>
      </c>
    </row>
    <row r="128" spans="1:65" s="2" customFormat="1" ht="12">
      <c r="A128" s="39"/>
      <c r="B128" s="40"/>
      <c r="C128" s="251" t="s">
        <v>384</v>
      </c>
      <c r="D128" s="251" t="s">
        <v>275</v>
      </c>
      <c r="E128" s="252" t="s">
        <v>1494</v>
      </c>
      <c r="F128" s="253" t="s">
        <v>1495</v>
      </c>
      <c r="G128" s="254" t="s">
        <v>1023</v>
      </c>
      <c r="H128" s="255">
        <v>1</v>
      </c>
      <c r="I128" s="256"/>
      <c r="J128" s="257">
        <f>ROUND(I128*H128,2)</f>
        <v>0</v>
      </c>
      <c r="K128" s="253" t="s">
        <v>28</v>
      </c>
      <c r="L128" s="258"/>
      <c r="M128" s="259" t="s">
        <v>28</v>
      </c>
      <c r="N128" s="260" t="s">
        <v>45</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360</v>
      </c>
      <c r="AT128" s="216" t="s">
        <v>275</v>
      </c>
      <c r="AU128" s="216" t="s">
        <v>82</v>
      </c>
      <c r="AY128" s="18" t="s">
        <v>148</v>
      </c>
      <c r="BE128" s="217">
        <f>IF(N128="základní",J128,0)</f>
        <v>0</v>
      </c>
      <c r="BF128" s="217">
        <f>IF(N128="snížená",J128,0)</f>
        <v>0</v>
      </c>
      <c r="BG128" s="217">
        <f>IF(N128="zákl. přenesená",J128,0)</f>
        <v>0</v>
      </c>
      <c r="BH128" s="217">
        <f>IF(N128="sníž. přenesená",J128,0)</f>
        <v>0</v>
      </c>
      <c r="BI128" s="217">
        <f>IF(N128="nulová",J128,0)</f>
        <v>0</v>
      </c>
      <c r="BJ128" s="18" t="s">
        <v>82</v>
      </c>
      <c r="BK128" s="217">
        <f>ROUND(I128*H128,2)</f>
        <v>0</v>
      </c>
      <c r="BL128" s="18" t="s">
        <v>257</v>
      </c>
      <c r="BM128" s="216" t="s">
        <v>1496</v>
      </c>
    </row>
    <row r="129" spans="1:65" s="2" customFormat="1" ht="12">
      <c r="A129" s="39"/>
      <c r="B129" s="40"/>
      <c r="C129" s="251" t="s">
        <v>390</v>
      </c>
      <c r="D129" s="251" t="s">
        <v>275</v>
      </c>
      <c r="E129" s="252" t="s">
        <v>1497</v>
      </c>
      <c r="F129" s="253" t="s">
        <v>1434</v>
      </c>
      <c r="G129" s="254" t="s">
        <v>1023</v>
      </c>
      <c r="H129" s="255">
        <v>2</v>
      </c>
      <c r="I129" s="256"/>
      <c r="J129" s="257">
        <f>ROUND(I129*H129,2)</f>
        <v>0</v>
      </c>
      <c r="K129" s="253" t="s">
        <v>28</v>
      </c>
      <c r="L129" s="258"/>
      <c r="M129" s="259" t="s">
        <v>28</v>
      </c>
      <c r="N129" s="260" t="s">
        <v>45</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360</v>
      </c>
      <c r="AT129" s="216" t="s">
        <v>275</v>
      </c>
      <c r="AU129" s="216" t="s">
        <v>82</v>
      </c>
      <c r="AY129" s="18" t="s">
        <v>148</v>
      </c>
      <c r="BE129" s="217">
        <f>IF(N129="základní",J129,0)</f>
        <v>0</v>
      </c>
      <c r="BF129" s="217">
        <f>IF(N129="snížená",J129,0)</f>
        <v>0</v>
      </c>
      <c r="BG129" s="217">
        <f>IF(N129="zákl. přenesená",J129,0)</f>
        <v>0</v>
      </c>
      <c r="BH129" s="217">
        <f>IF(N129="sníž. přenesená",J129,0)</f>
        <v>0</v>
      </c>
      <c r="BI129" s="217">
        <f>IF(N129="nulová",J129,0)</f>
        <v>0</v>
      </c>
      <c r="BJ129" s="18" t="s">
        <v>82</v>
      </c>
      <c r="BK129" s="217">
        <f>ROUND(I129*H129,2)</f>
        <v>0</v>
      </c>
      <c r="BL129" s="18" t="s">
        <v>257</v>
      </c>
      <c r="BM129" s="216" t="s">
        <v>1498</v>
      </c>
    </row>
    <row r="130" spans="1:65" s="2" customFormat="1" ht="12">
      <c r="A130" s="39"/>
      <c r="B130" s="40"/>
      <c r="C130" s="251" t="s">
        <v>395</v>
      </c>
      <c r="D130" s="251" t="s">
        <v>275</v>
      </c>
      <c r="E130" s="252" t="s">
        <v>1499</v>
      </c>
      <c r="F130" s="253" t="s">
        <v>1500</v>
      </c>
      <c r="G130" s="254" t="s">
        <v>1023</v>
      </c>
      <c r="H130" s="255">
        <v>1</v>
      </c>
      <c r="I130" s="256"/>
      <c r="J130" s="257">
        <f>ROUND(I130*H130,2)</f>
        <v>0</v>
      </c>
      <c r="K130" s="253" t="s">
        <v>28</v>
      </c>
      <c r="L130" s="258"/>
      <c r="M130" s="259" t="s">
        <v>28</v>
      </c>
      <c r="N130" s="260" t="s">
        <v>45</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360</v>
      </c>
      <c r="AT130" s="216" t="s">
        <v>275</v>
      </c>
      <c r="AU130" s="216" t="s">
        <v>82</v>
      </c>
      <c r="AY130" s="18" t="s">
        <v>148</v>
      </c>
      <c r="BE130" s="217">
        <f>IF(N130="základní",J130,0)</f>
        <v>0</v>
      </c>
      <c r="BF130" s="217">
        <f>IF(N130="snížená",J130,0)</f>
        <v>0</v>
      </c>
      <c r="BG130" s="217">
        <f>IF(N130="zákl. přenesená",J130,0)</f>
        <v>0</v>
      </c>
      <c r="BH130" s="217">
        <f>IF(N130="sníž. přenesená",J130,0)</f>
        <v>0</v>
      </c>
      <c r="BI130" s="217">
        <f>IF(N130="nulová",J130,0)</f>
        <v>0</v>
      </c>
      <c r="BJ130" s="18" t="s">
        <v>82</v>
      </c>
      <c r="BK130" s="217">
        <f>ROUND(I130*H130,2)</f>
        <v>0</v>
      </c>
      <c r="BL130" s="18" t="s">
        <v>257</v>
      </c>
      <c r="BM130" s="216" t="s">
        <v>1501</v>
      </c>
    </row>
    <row r="131" spans="1:65" s="2" customFormat="1" ht="16.5" customHeight="1">
      <c r="A131" s="39"/>
      <c r="B131" s="40"/>
      <c r="C131" s="251" t="s">
        <v>399</v>
      </c>
      <c r="D131" s="251" t="s">
        <v>275</v>
      </c>
      <c r="E131" s="252" t="s">
        <v>1502</v>
      </c>
      <c r="F131" s="253" t="s">
        <v>1503</v>
      </c>
      <c r="G131" s="254" t="s">
        <v>1023</v>
      </c>
      <c r="H131" s="255">
        <v>1</v>
      </c>
      <c r="I131" s="256"/>
      <c r="J131" s="257">
        <f>ROUND(I131*H131,2)</f>
        <v>0</v>
      </c>
      <c r="K131" s="253" t="s">
        <v>28</v>
      </c>
      <c r="L131" s="258"/>
      <c r="M131" s="259" t="s">
        <v>28</v>
      </c>
      <c r="N131" s="260" t="s">
        <v>45</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360</v>
      </c>
      <c r="AT131" s="216" t="s">
        <v>275</v>
      </c>
      <c r="AU131" s="216" t="s">
        <v>82</v>
      </c>
      <c r="AY131" s="18" t="s">
        <v>148</v>
      </c>
      <c r="BE131" s="217">
        <f>IF(N131="základní",J131,0)</f>
        <v>0</v>
      </c>
      <c r="BF131" s="217">
        <f>IF(N131="snížená",J131,0)</f>
        <v>0</v>
      </c>
      <c r="BG131" s="217">
        <f>IF(N131="zákl. přenesená",J131,0)</f>
        <v>0</v>
      </c>
      <c r="BH131" s="217">
        <f>IF(N131="sníž. přenesená",J131,0)</f>
        <v>0</v>
      </c>
      <c r="BI131" s="217">
        <f>IF(N131="nulová",J131,0)</f>
        <v>0</v>
      </c>
      <c r="BJ131" s="18" t="s">
        <v>82</v>
      </c>
      <c r="BK131" s="217">
        <f>ROUND(I131*H131,2)</f>
        <v>0</v>
      </c>
      <c r="BL131" s="18" t="s">
        <v>257</v>
      </c>
      <c r="BM131" s="216" t="s">
        <v>1504</v>
      </c>
    </row>
    <row r="132" spans="1:65" s="2" customFormat="1" ht="16.5" customHeight="1">
      <c r="A132" s="39"/>
      <c r="B132" s="40"/>
      <c r="C132" s="251" t="s">
        <v>404</v>
      </c>
      <c r="D132" s="251" t="s">
        <v>275</v>
      </c>
      <c r="E132" s="252" t="s">
        <v>1505</v>
      </c>
      <c r="F132" s="253" t="s">
        <v>1506</v>
      </c>
      <c r="G132" s="254" t="s">
        <v>1023</v>
      </c>
      <c r="H132" s="255">
        <v>1</v>
      </c>
      <c r="I132" s="256"/>
      <c r="J132" s="257">
        <f>ROUND(I132*H132,2)</f>
        <v>0</v>
      </c>
      <c r="K132" s="253" t="s">
        <v>28</v>
      </c>
      <c r="L132" s="258"/>
      <c r="M132" s="259" t="s">
        <v>28</v>
      </c>
      <c r="N132" s="260" t="s">
        <v>45</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360</v>
      </c>
      <c r="AT132" s="216" t="s">
        <v>275</v>
      </c>
      <c r="AU132" s="216" t="s">
        <v>82</v>
      </c>
      <c r="AY132" s="18" t="s">
        <v>148</v>
      </c>
      <c r="BE132" s="217">
        <f>IF(N132="základní",J132,0)</f>
        <v>0</v>
      </c>
      <c r="BF132" s="217">
        <f>IF(N132="snížená",J132,0)</f>
        <v>0</v>
      </c>
      <c r="BG132" s="217">
        <f>IF(N132="zákl. přenesená",J132,0)</f>
        <v>0</v>
      </c>
      <c r="BH132" s="217">
        <f>IF(N132="sníž. přenesená",J132,0)</f>
        <v>0</v>
      </c>
      <c r="BI132" s="217">
        <f>IF(N132="nulová",J132,0)</f>
        <v>0</v>
      </c>
      <c r="BJ132" s="18" t="s">
        <v>82</v>
      </c>
      <c r="BK132" s="217">
        <f>ROUND(I132*H132,2)</f>
        <v>0</v>
      </c>
      <c r="BL132" s="18" t="s">
        <v>257</v>
      </c>
      <c r="BM132" s="216" t="s">
        <v>1507</v>
      </c>
    </row>
    <row r="133" spans="1:65" s="2" customFormat="1" ht="12">
      <c r="A133" s="39"/>
      <c r="B133" s="40"/>
      <c r="C133" s="251" t="s">
        <v>408</v>
      </c>
      <c r="D133" s="251" t="s">
        <v>275</v>
      </c>
      <c r="E133" s="252" t="s">
        <v>1508</v>
      </c>
      <c r="F133" s="253" t="s">
        <v>1475</v>
      </c>
      <c r="G133" s="254" t="s">
        <v>1023</v>
      </c>
      <c r="H133" s="255">
        <v>1</v>
      </c>
      <c r="I133" s="256"/>
      <c r="J133" s="257">
        <f>ROUND(I133*H133,2)</f>
        <v>0</v>
      </c>
      <c r="K133" s="253" t="s">
        <v>28</v>
      </c>
      <c r="L133" s="258"/>
      <c r="M133" s="259" t="s">
        <v>28</v>
      </c>
      <c r="N133" s="260" t="s">
        <v>45</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360</v>
      </c>
      <c r="AT133" s="216" t="s">
        <v>275</v>
      </c>
      <c r="AU133" s="216" t="s">
        <v>82</v>
      </c>
      <c r="AY133" s="18" t="s">
        <v>148</v>
      </c>
      <c r="BE133" s="217">
        <f>IF(N133="základní",J133,0)</f>
        <v>0</v>
      </c>
      <c r="BF133" s="217">
        <f>IF(N133="snížená",J133,0)</f>
        <v>0</v>
      </c>
      <c r="BG133" s="217">
        <f>IF(N133="zákl. přenesená",J133,0)</f>
        <v>0</v>
      </c>
      <c r="BH133" s="217">
        <f>IF(N133="sníž. přenesená",J133,0)</f>
        <v>0</v>
      </c>
      <c r="BI133" s="217">
        <f>IF(N133="nulová",J133,0)</f>
        <v>0</v>
      </c>
      <c r="BJ133" s="18" t="s">
        <v>82</v>
      </c>
      <c r="BK133" s="217">
        <f>ROUND(I133*H133,2)</f>
        <v>0</v>
      </c>
      <c r="BL133" s="18" t="s">
        <v>257</v>
      </c>
      <c r="BM133" s="216" t="s">
        <v>1509</v>
      </c>
    </row>
    <row r="134" spans="1:65" s="2" customFormat="1" ht="21.75" customHeight="1">
      <c r="A134" s="39"/>
      <c r="B134" s="40"/>
      <c r="C134" s="251" t="s">
        <v>416</v>
      </c>
      <c r="D134" s="251" t="s">
        <v>275</v>
      </c>
      <c r="E134" s="252" t="s">
        <v>1510</v>
      </c>
      <c r="F134" s="253" t="s">
        <v>1437</v>
      </c>
      <c r="G134" s="254" t="s">
        <v>1023</v>
      </c>
      <c r="H134" s="255">
        <v>1</v>
      </c>
      <c r="I134" s="256"/>
      <c r="J134" s="257">
        <f>ROUND(I134*H134,2)</f>
        <v>0</v>
      </c>
      <c r="K134" s="253" t="s">
        <v>28</v>
      </c>
      <c r="L134" s="258"/>
      <c r="M134" s="259" t="s">
        <v>28</v>
      </c>
      <c r="N134" s="260" t="s">
        <v>45</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360</v>
      </c>
      <c r="AT134" s="216" t="s">
        <v>275</v>
      </c>
      <c r="AU134" s="216" t="s">
        <v>82</v>
      </c>
      <c r="AY134" s="18" t="s">
        <v>148</v>
      </c>
      <c r="BE134" s="217">
        <f>IF(N134="základní",J134,0)</f>
        <v>0</v>
      </c>
      <c r="BF134" s="217">
        <f>IF(N134="snížená",J134,0)</f>
        <v>0</v>
      </c>
      <c r="BG134" s="217">
        <f>IF(N134="zákl. přenesená",J134,0)</f>
        <v>0</v>
      </c>
      <c r="BH134" s="217">
        <f>IF(N134="sníž. přenesená",J134,0)</f>
        <v>0</v>
      </c>
      <c r="BI134" s="217">
        <f>IF(N134="nulová",J134,0)</f>
        <v>0</v>
      </c>
      <c r="BJ134" s="18" t="s">
        <v>82</v>
      </c>
      <c r="BK134" s="217">
        <f>ROUND(I134*H134,2)</f>
        <v>0</v>
      </c>
      <c r="BL134" s="18" t="s">
        <v>257</v>
      </c>
      <c r="BM134" s="216" t="s">
        <v>1511</v>
      </c>
    </row>
    <row r="135" spans="1:65" s="2" customFormat="1" ht="12">
      <c r="A135" s="39"/>
      <c r="B135" s="40"/>
      <c r="C135" s="251" t="s">
        <v>425</v>
      </c>
      <c r="D135" s="251" t="s">
        <v>275</v>
      </c>
      <c r="E135" s="252" t="s">
        <v>1512</v>
      </c>
      <c r="F135" s="253" t="s">
        <v>1480</v>
      </c>
      <c r="G135" s="254" t="s">
        <v>1023</v>
      </c>
      <c r="H135" s="255">
        <v>1</v>
      </c>
      <c r="I135" s="256"/>
      <c r="J135" s="257">
        <f>ROUND(I135*H135,2)</f>
        <v>0</v>
      </c>
      <c r="K135" s="253" t="s">
        <v>28</v>
      </c>
      <c r="L135" s="258"/>
      <c r="M135" s="259" t="s">
        <v>28</v>
      </c>
      <c r="N135" s="260" t="s">
        <v>45</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360</v>
      </c>
      <c r="AT135" s="216" t="s">
        <v>275</v>
      </c>
      <c r="AU135" s="216" t="s">
        <v>82</v>
      </c>
      <c r="AY135" s="18" t="s">
        <v>148</v>
      </c>
      <c r="BE135" s="217">
        <f>IF(N135="základní",J135,0)</f>
        <v>0</v>
      </c>
      <c r="BF135" s="217">
        <f>IF(N135="snížená",J135,0)</f>
        <v>0</v>
      </c>
      <c r="BG135" s="217">
        <f>IF(N135="zákl. přenesená",J135,0)</f>
        <v>0</v>
      </c>
      <c r="BH135" s="217">
        <f>IF(N135="sníž. přenesená",J135,0)</f>
        <v>0</v>
      </c>
      <c r="BI135" s="217">
        <f>IF(N135="nulová",J135,0)</f>
        <v>0</v>
      </c>
      <c r="BJ135" s="18" t="s">
        <v>82</v>
      </c>
      <c r="BK135" s="217">
        <f>ROUND(I135*H135,2)</f>
        <v>0</v>
      </c>
      <c r="BL135" s="18" t="s">
        <v>257</v>
      </c>
      <c r="BM135" s="216" t="s">
        <v>1513</v>
      </c>
    </row>
    <row r="136" spans="1:65" s="2" customFormat="1" ht="12">
      <c r="A136" s="39"/>
      <c r="B136" s="40"/>
      <c r="C136" s="251" t="s">
        <v>431</v>
      </c>
      <c r="D136" s="251" t="s">
        <v>275</v>
      </c>
      <c r="E136" s="252" t="s">
        <v>1514</v>
      </c>
      <c r="F136" s="253" t="s">
        <v>1422</v>
      </c>
      <c r="G136" s="254" t="s">
        <v>1023</v>
      </c>
      <c r="H136" s="255">
        <v>1</v>
      </c>
      <c r="I136" s="256"/>
      <c r="J136" s="257">
        <f>ROUND(I136*H136,2)</f>
        <v>0</v>
      </c>
      <c r="K136" s="253" t="s">
        <v>28</v>
      </c>
      <c r="L136" s="258"/>
      <c r="M136" s="259" t="s">
        <v>28</v>
      </c>
      <c r="N136" s="260" t="s">
        <v>45</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360</v>
      </c>
      <c r="AT136" s="216" t="s">
        <v>275</v>
      </c>
      <c r="AU136" s="216" t="s">
        <v>82</v>
      </c>
      <c r="AY136" s="18" t="s">
        <v>148</v>
      </c>
      <c r="BE136" s="217">
        <f>IF(N136="základní",J136,0)</f>
        <v>0</v>
      </c>
      <c r="BF136" s="217">
        <f>IF(N136="snížená",J136,0)</f>
        <v>0</v>
      </c>
      <c r="BG136" s="217">
        <f>IF(N136="zákl. přenesená",J136,0)</f>
        <v>0</v>
      </c>
      <c r="BH136" s="217">
        <f>IF(N136="sníž. přenesená",J136,0)</f>
        <v>0</v>
      </c>
      <c r="BI136" s="217">
        <f>IF(N136="nulová",J136,0)</f>
        <v>0</v>
      </c>
      <c r="BJ136" s="18" t="s">
        <v>82</v>
      </c>
      <c r="BK136" s="217">
        <f>ROUND(I136*H136,2)</f>
        <v>0</v>
      </c>
      <c r="BL136" s="18" t="s">
        <v>257</v>
      </c>
      <c r="BM136" s="216" t="s">
        <v>1515</v>
      </c>
    </row>
    <row r="137" spans="1:65" s="2" customFormat="1" ht="12">
      <c r="A137" s="39"/>
      <c r="B137" s="40"/>
      <c r="C137" s="251" t="s">
        <v>437</v>
      </c>
      <c r="D137" s="251" t="s">
        <v>275</v>
      </c>
      <c r="E137" s="252" t="s">
        <v>1516</v>
      </c>
      <c r="F137" s="253" t="s">
        <v>1517</v>
      </c>
      <c r="G137" s="254" t="s">
        <v>1023</v>
      </c>
      <c r="H137" s="255">
        <v>1</v>
      </c>
      <c r="I137" s="256"/>
      <c r="J137" s="257">
        <f>ROUND(I137*H137,2)</f>
        <v>0</v>
      </c>
      <c r="K137" s="253" t="s">
        <v>28</v>
      </c>
      <c r="L137" s="258"/>
      <c r="M137" s="259" t="s">
        <v>28</v>
      </c>
      <c r="N137" s="260" t="s">
        <v>45</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360</v>
      </c>
      <c r="AT137" s="216" t="s">
        <v>275</v>
      </c>
      <c r="AU137" s="216" t="s">
        <v>82</v>
      </c>
      <c r="AY137" s="18" t="s">
        <v>148</v>
      </c>
      <c r="BE137" s="217">
        <f>IF(N137="základní",J137,0)</f>
        <v>0</v>
      </c>
      <c r="BF137" s="217">
        <f>IF(N137="snížená",J137,0)</f>
        <v>0</v>
      </c>
      <c r="BG137" s="217">
        <f>IF(N137="zákl. přenesená",J137,0)</f>
        <v>0</v>
      </c>
      <c r="BH137" s="217">
        <f>IF(N137="sníž. přenesená",J137,0)</f>
        <v>0</v>
      </c>
      <c r="BI137" s="217">
        <f>IF(N137="nulová",J137,0)</f>
        <v>0</v>
      </c>
      <c r="BJ137" s="18" t="s">
        <v>82</v>
      </c>
      <c r="BK137" s="217">
        <f>ROUND(I137*H137,2)</f>
        <v>0</v>
      </c>
      <c r="BL137" s="18" t="s">
        <v>257</v>
      </c>
      <c r="BM137" s="216" t="s">
        <v>1518</v>
      </c>
    </row>
    <row r="138" spans="1:65" s="2" customFormat="1" ht="12">
      <c r="A138" s="39"/>
      <c r="B138" s="40"/>
      <c r="C138" s="251" t="s">
        <v>441</v>
      </c>
      <c r="D138" s="251" t="s">
        <v>275</v>
      </c>
      <c r="E138" s="252" t="s">
        <v>1519</v>
      </c>
      <c r="F138" s="253" t="s">
        <v>1425</v>
      </c>
      <c r="G138" s="254" t="s">
        <v>1023</v>
      </c>
      <c r="H138" s="255">
        <v>3</v>
      </c>
      <c r="I138" s="256"/>
      <c r="J138" s="257">
        <f>ROUND(I138*H138,2)</f>
        <v>0</v>
      </c>
      <c r="K138" s="253" t="s">
        <v>28</v>
      </c>
      <c r="L138" s="258"/>
      <c r="M138" s="259" t="s">
        <v>28</v>
      </c>
      <c r="N138" s="260" t="s">
        <v>45</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360</v>
      </c>
      <c r="AT138" s="216" t="s">
        <v>275</v>
      </c>
      <c r="AU138" s="216" t="s">
        <v>82</v>
      </c>
      <c r="AY138" s="18" t="s">
        <v>148</v>
      </c>
      <c r="BE138" s="217">
        <f>IF(N138="základní",J138,0)</f>
        <v>0</v>
      </c>
      <c r="BF138" s="217">
        <f>IF(N138="snížená",J138,0)</f>
        <v>0</v>
      </c>
      <c r="BG138" s="217">
        <f>IF(N138="zákl. přenesená",J138,0)</f>
        <v>0</v>
      </c>
      <c r="BH138" s="217">
        <f>IF(N138="sníž. přenesená",J138,0)</f>
        <v>0</v>
      </c>
      <c r="BI138" s="217">
        <f>IF(N138="nulová",J138,0)</f>
        <v>0</v>
      </c>
      <c r="BJ138" s="18" t="s">
        <v>82</v>
      </c>
      <c r="BK138" s="217">
        <f>ROUND(I138*H138,2)</f>
        <v>0</v>
      </c>
      <c r="BL138" s="18" t="s">
        <v>257</v>
      </c>
      <c r="BM138" s="216" t="s">
        <v>1520</v>
      </c>
    </row>
    <row r="139" spans="1:65" s="2" customFormat="1" ht="12">
      <c r="A139" s="39"/>
      <c r="B139" s="40"/>
      <c r="C139" s="251" t="s">
        <v>447</v>
      </c>
      <c r="D139" s="251" t="s">
        <v>275</v>
      </c>
      <c r="E139" s="252" t="s">
        <v>1521</v>
      </c>
      <c r="F139" s="253" t="s">
        <v>1428</v>
      </c>
      <c r="G139" s="254" t="s">
        <v>1023</v>
      </c>
      <c r="H139" s="255">
        <v>5</v>
      </c>
      <c r="I139" s="256"/>
      <c r="J139" s="257">
        <f>ROUND(I139*H139,2)</f>
        <v>0</v>
      </c>
      <c r="K139" s="253" t="s">
        <v>28</v>
      </c>
      <c r="L139" s="258"/>
      <c r="M139" s="259" t="s">
        <v>28</v>
      </c>
      <c r="N139" s="260" t="s">
        <v>45</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360</v>
      </c>
      <c r="AT139" s="216" t="s">
        <v>275</v>
      </c>
      <c r="AU139" s="216" t="s">
        <v>82</v>
      </c>
      <c r="AY139" s="18" t="s">
        <v>148</v>
      </c>
      <c r="BE139" s="217">
        <f>IF(N139="základní",J139,0)</f>
        <v>0</v>
      </c>
      <c r="BF139" s="217">
        <f>IF(N139="snížená",J139,0)</f>
        <v>0</v>
      </c>
      <c r="BG139" s="217">
        <f>IF(N139="zákl. přenesená",J139,0)</f>
        <v>0</v>
      </c>
      <c r="BH139" s="217">
        <f>IF(N139="sníž. přenesená",J139,0)</f>
        <v>0</v>
      </c>
      <c r="BI139" s="217">
        <f>IF(N139="nulová",J139,0)</f>
        <v>0</v>
      </c>
      <c r="BJ139" s="18" t="s">
        <v>82</v>
      </c>
      <c r="BK139" s="217">
        <f>ROUND(I139*H139,2)</f>
        <v>0</v>
      </c>
      <c r="BL139" s="18" t="s">
        <v>257</v>
      </c>
      <c r="BM139" s="216" t="s">
        <v>1522</v>
      </c>
    </row>
    <row r="140" spans="1:65" s="2" customFormat="1" ht="12">
      <c r="A140" s="39"/>
      <c r="B140" s="40"/>
      <c r="C140" s="251" t="s">
        <v>453</v>
      </c>
      <c r="D140" s="251" t="s">
        <v>275</v>
      </c>
      <c r="E140" s="252" t="s">
        <v>1523</v>
      </c>
      <c r="F140" s="253" t="s">
        <v>1431</v>
      </c>
      <c r="G140" s="254" t="s">
        <v>1023</v>
      </c>
      <c r="H140" s="255">
        <v>3</v>
      </c>
      <c r="I140" s="256"/>
      <c r="J140" s="257">
        <f>ROUND(I140*H140,2)</f>
        <v>0</v>
      </c>
      <c r="K140" s="253" t="s">
        <v>28</v>
      </c>
      <c r="L140" s="258"/>
      <c r="M140" s="259" t="s">
        <v>28</v>
      </c>
      <c r="N140" s="260" t="s">
        <v>45</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360</v>
      </c>
      <c r="AT140" s="216" t="s">
        <v>275</v>
      </c>
      <c r="AU140" s="216" t="s">
        <v>82</v>
      </c>
      <c r="AY140" s="18" t="s">
        <v>148</v>
      </c>
      <c r="BE140" s="217">
        <f>IF(N140="základní",J140,0)</f>
        <v>0</v>
      </c>
      <c r="BF140" s="217">
        <f>IF(N140="snížená",J140,0)</f>
        <v>0</v>
      </c>
      <c r="BG140" s="217">
        <f>IF(N140="zákl. přenesená",J140,0)</f>
        <v>0</v>
      </c>
      <c r="BH140" s="217">
        <f>IF(N140="sníž. přenesená",J140,0)</f>
        <v>0</v>
      </c>
      <c r="BI140" s="217">
        <f>IF(N140="nulová",J140,0)</f>
        <v>0</v>
      </c>
      <c r="BJ140" s="18" t="s">
        <v>82</v>
      </c>
      <c r="BK140" s="217">
        <f>ROUND(I140*H140,2)</f>
        <v>0</v>
      </c>
      <c r="BL140" s="18" t="s">
        <v>257</v>
      </c>
      <c r="BM140" s="216" t="s">
        <v>1524</v>
      </c>
    </row>
    <row r="141" spans="1:65" s="2" customFormat="1" ht="12">
      <c r="A141" s="39"/>
      <c r="B141" s="40"/>
      <c r="C141" s="251" t="s">
        <v>458</v>
      </c>
      <c r="D141" s="251" t="s">
        <v>275</v>
      </c>
      <c r="E141" s="252" t="s">
        <v>1525</v>
      </c>
      <c r="F141" s="253" t="s">
        <v>1434</v>
      </c>
      <c r="G141" s="254" t="s">
        <v>1023</v>
      </c>
      <c r="H141" s="255">
        <v>2</v>
      </c>
      <c r="I141" s="256"/>
      <c r="J141" s="257">
        <f>ROUND(I141*H141,2)</f>
        <v>0</v>
      </c>
      <c r="K141" s="253" t="s">
        <v>28</v>
      </c>
      <c r="L141" s="258"/>
      <c r="M141" s="259" t="s">
        <v>28</v>
      </c>
      <c r="N141" s="260" t="s">
        <v>45</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360</v>
      </c>
      <c r="AT141" s="216" t="s">
        <v>275</v>
      </c>
      <c r="AU141" s="216" t="s">
        <v>82</v>
      </c>
      <c r="AY141" s="18" t="s">
        <v>148</v>
      </c>
      <c r="BE141" s="217">
        <f>IF(N141="základní",J141,0)</f>
        <v>0</v>
      </c>
      <c r="BF141" s="217">
        <f>IF(N141="snížená",J141,0)</f>
        <v>0</v>
      </c>
      <c r="BG141" s="217">
        <f>IF(N141="zákl. přenesená",J141,0)</f>
        <v>0</v>
      </c>
      <c r="BH141" s="217">
        <f>IF(N141="sníž. přenesená",J141,0)</f>
        <v>0</v>
      </c>
      <c r="BI141" s="217">
        <f>IF(N141="nulová",J141,0)</f>
        <v>0</v>
      </c>
      <c r="BJ141" s="18" t="s">
        <v>82</v>
      </c>
      <c r="BK141" s="217">
        <f>ROUND(I141*H141,2)</f>
        <v>0</v>
      </c>
      <c r="BL141" s="18" t="s">
        <v>257</v>
      </c>
      <c r="BM141" s="216" t="s">
        <v>1526</v>
      </c>
    </row>
    <row r="142" spans="1:65" s="2" customFormat="1" ht="12">
      <c r="A142" s="39"/>
      <c r="B142" s="40"/>
      <c r="C142" s="251" t="s">
        <v>463</v>
      </c>
      <c r="D142" s="251" t="s">
        <v>275</v>
      </c>
      <c r="E142" s="252" t="s">
        <v>1527</v>
      </c>
      <c r="F142" s="253" t="s">
        <v>1528</v>
      </c>
      <c r="G142" s="254" t="s">
        <v>1023</v>
      </c>
      <c r="H142" s="255">
        <v>2</v>
      </c>
      <c r="I142" s="256"/>
      <c r="J142" s="257">
        <f>ROUND(I142*H142,2)</f>
        <v>0</v>
      </c>
      <c r="K142" s="253" t="s">
        <v>28</v>
      </c>
      <c r="L142" s="258"/>
      <c r="M142" s="259" t="s">
        <v>28</v>
      </c>
      <c r="N142" s="260" t="s">
        <v>45</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360</v>
      </c>
      <c r="AT142" s="216" t="s">
        <v>275</v>
      </c>
      <c r="AU142" s="216" t="s">
        <v>82</v>
      </c>
      <c r="AY142" s="18" t="s">
        <v>148</v>
      </c>
      <c r="BE142" s="217">
        <f>IF(N142="základní",J142,0)</f>
        <v>0</v>
      </c>
      <c r="BF142" s="217">
        <f>IF(N142="snížená",J142,0)</f>
        <v>0</v>
      </c>
      <c r="BG142" s="217">
        <f>IF(N142="zákl. přenesená",J142,0)</f>
        <v>0</v>
      </c>
      <c r="BH142" s="217">
        <f>IF(N142="sníž. přenesená",J142,0)</f>
        <v>0</v>
      </c>
      <c r="BI142" s="217">
        <f>IF(N142="nulová",J142,0)</f>
        <v>0</v>
      </c>
      <c r="BJ142" s="18" t="s">
        <v>82</v>
      </c>
      <c r="BK142" s="217">
        <f>ROUND(I142*H142,2)</f>
        <v>0</v>
      </c>
      <c r="BL142" s="18" t="s">
        <v>257</v>
      </c>
      <c r="BM142" s="216" t="s">
        <v>1529</v>
      </c>
    </row>
    <row r="143" spans="1:65" s="2" customFormat="1" ht="12">
      <c r="A143" s="39"/>
      <c r="B143" s="40"/>
      <c r="C143" s="251" t="s">
        <v>467</v>
      </c>
      <c r="D143" s="251" t="s">
        <v>275</v>
      </c>
      <c r="E143" s="252" t="s">
        <v>1530</v>
      </c>
      <c r="F143" s="253" t="s">
        <v>1531</v>
      </c>
      <c r="G143" s="254" t="s">
        <v>1023</v>
      </c>
      <c r="H143" s="255">
        <v>2</v>
      </c>
      <c r="I143" s="256"/>
      <c r="J143" s="257">
        <f>ROUND(I143*H143,2)</f>
        <v>0</v>
      </c>
      <c r="K143" s="253" t="s">
        <v>28</v>
      </c>
      <c r="L143" s="258"/>
      <c r="M143" s="259" t="s">
        <v>28</v>
      </c>
      <c r="N143" s="260" t="s">
        <v>45</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360</v>
      </c>
      <c r="AT143" s="216" t="s">
        <v>275</v>
      </c>
      <c r="AU143" s="216" t="s">
        <v>82</v>
      </c>
      <c r="AY143" s="18" t="s">
        <v>148</v>
      </c>
      <c r="BE143" s="217">
        <f>IF(N143="základní",J143,0)</f>
        <v>0</v>
      </c>
      <c r="BF143" s="217">
        <f>IF(N143="snížená",J143,0)</f>
        <v>0</v>
      </c>
      <c r="BG143" s="217">
        <f>IF(N143="zákl. přenesená",J143,0)</f>
        <v>0</v>
      </c>
      <c r="BH143" s="217">
        <f>IF(N143="sníž. přenesená",J143,0)</f>
        <v>0</v>
      </c>
      <c r="BI143" s="217">
        <f>IF(N143="nulová",J143,0)</f>
        <v>0</v>
      </c>
      <c r="BJ143" s="18" t="s">
        <v>82</v>
      </c>
      <c r="BK143" s="217">
        <f>ROUND(I143*H143,2)</f>
        <v>0</v>
      </c>
      <c r="BL143" s="18" t="s">
        <v>257</v>
      </c>
      <c r="BM143" s="216" t="s">
        <v>1532</v>
      </c>
    </row>
    <row r="144" spans="1:65" s="2" customFormat="1" ht="12">
      <c r="A144" s="39"/>
      <c r="B144" s="40"/>
      <c r="C144" s="251" t="s">
        <v>471</v>
      </c>
      <c r="D144" s="251" t="s">
        <v>275</v>
      </c>
      <c r="E144" s="252" t="s">
        <v>1533</v>
      </c>
      <c r="F144" s="253" t="s">
        <v>1534</v>
      </c>
      <c r="G144" s="254" t="s">
        <v>1023</v>
      </c>
      <c r="H144" s="255">
        <v>2</v>
      </c>
      <c r="I144" s="256"/>
      <c r="J144" s="257">
        <f>ROUND(I144*H144,2)</f>
        <v>0</v>
      </c>
      <c r="K144" s="253" t="s">
        <v>28</v>
      </c>
      <c r="L144" s="258"/>
      <c r="M144" s="259" t="s">
        <v>28</v>
      </c>
      <c r="N144" s="260" t="s">
        <v>45</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360</v>
      </c>
      <c r="AT144" s="216" t="s">
        <v>275</v>
      </c>
      <c r="AU144" s="216" t="s">
        <v>82</v>
      </c>
      <c r="AY144" s="18" t="s">
        <v>148</v>
      </c>
      <c r="BE144" s="217">
        <f>IF(N144="základní",J144,0)</f>
        <v>0</v>
      </c>
      <c r="BF144" s="217">
        <f>IF(N144="snížená",J144,0)</f>
        <v>0</v>
      </c>
      <c r="BG144" s="217">
        <f>IF(N144="zákl. přenesená",J144,0)</f>
        <v>0</v>
      </c>
      <c r="BH144" s="217">
        <f>IF(N144="sníž. přenesená",J144,0)</f>
        <v>0</v>
      </c>
      <c r="BI144" s="217">
        <f>IF(N144="nulová",J144,0)</f>
        <v>0</v>
      </c>
      <c r="BJ144" s="18" t="s">
        <v>82</v>
      </c>
      <c r="BK144" s="217">
        <f>ROUND(I144*H144,2)</f>
        <v>0</v>
      </c>
      <c r="BL144" s="18" t="s">
        <v>257</v>
      </c>
      <c r="BM144" s="216" t="s">
        <v>1535</v>
      </c>
    </row>
    <row r="145" spans="1:65" s="2" customFormat="1" ht="12">
      <c r="A145" s="39"/>
      <c r="B145" s="40"/>
      <c r="C145" s="251" t="s">
        <v>475</v>
      </c>
      <c r="D145" s="251" t="s">
        <v>275</v>
      </c>
      <c r="E145" s="252" t="s">
        <v>1536</v>
      </c>
      <c r="F145" s="253" t="s">
        <v>1537</v>
      </c>
      <c r="G145" s="254" t="s">
        <v>1023</v>
      </c>
      <c r="H145" s="255">
        <v>5</v>
      </c>
      <c r="I145" s="256"/>
      <c r="J145" s="257">
        <f>ROUND(I145*H145,2)</f>
        <v>0</v>
      </c>
      <c r="K145" s="253" t="s">
        <v>28</v>
      </c>
      <c r="L145" s="258"/>
      <c r="M145" s="259" t="s">
        <v>28</v>
      </c>
      <c r="N145" s="260" t="s">
        <v>45</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360</v>
      </c>
      <c r="AT145" s="216" t="s">
        <v>275</v>
      </c>
      <c r="AU145" s="216" t="s">
        <v>82</v>
      </c>
      <c r="AY145" s="18" t="s">
        <v>148</v>
      </c>
      <c r="BE145" s="217">
        <f>IF(N145="základní",J145,0)</f>
        <v>0</v>
      </c>
      <c r="BF145" s="217">
        <f>IF(N145="snížená",J145,0)</f>
        <v>0</v>
      </c>
      <c r="BG145" s="217">
        <f>IF(N145="zákl. přenesená",J145,0)</f>
        <v>0</v>
      </c>
      <c r="BH145" s="217">
        <f>IF(N145="sníž. přenesená",J145,0)</f>
        <v>0</v>
      </c>
      <c r="BI145" s="217">
        <f>IF(N145="nulová",J145,0)</f>
        <v>0</v>
      </c>
      <c r="BJ145" s="18" t="s">
        <v>82</v>
      </c>
      <c r="BK145" s="217">
        <f>ROUND(I145*H145,2)</f>
        <v>0</v>
      </c>
      <c r="BL145" s="18" t="s">
        <v>257</v>
      </c>
      <c r="BM145" s="216" t="s">
        <v>1538</v>
      </c>
    </row>
    <row r="146" spans="1:65" s="2" customFormat="1" ht="12">
      <c r="A146" s="39"/>
      <c r="B146" s="40"/>
      <c r="C146" s="251" t="s">
        <v>479</v>
      </c>
      <c r="D146" s="251" t="s">
        <v>275</v>
      </c>
      <c r="E146" s="252" t="s">
        <v>1539</v>
      </c>
      <c r="F146" s="253" t="s">
        <v>1540</v>
      </c>
      <c r="G146" s="254" t="s">
        <v>1023</v>
      </c>
      <c r="H146" s="255">
        <v>2</v>
      </c>
      <c r="I146" s="256"/>
      <c r="J146" s="257">
        <f>ROUND(I146*H146,2)</f>
        <v>0</v>
      </c>
      <c r="K146" s="253" t="s">
        <v>28</v>
      </c>
      <c r="L146" s="258"/>
      <c r="M146" s="259" t="s">
        <v>28</v>
      </c>
      <c r="N146" s="260" t="s">
        <v>45</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360</v>
      </c>
      <c r="AT146" s="216" t="s">
        <v>275</v>
      </c>
      <c r="AU146" s="216" t="s">
        <v>82</v>
      </c>
      <c r="AY146" s="18" t="s">
        <v>148</v>
      </c>
      <c r="BE146" s="217">
        <f>IF(N146="základní",J146,0)</f>
        <v>0</v>
      </c>
      <c r="BF146" s="217">
        <f>IF(N146="snížená",J146,0)</f>
        <v>0</v>
      </c>
      <c r="BG146" s="217">
        <f>IF(N146="zákl. přenesená",J146,0)</f>
        <v>0</v>
      </c>
      <c r="BH146" s="217">
        <f>IF(N146="sníž. přenesená",J146,0)</f>
        <v>0</v>
      </c>
      <c r="BI146" s="217">
        <f>IF(N146="nulová",J146,0)</f>
        <v>0</v>
      </c>
      <c r="BJ146" s="18" t="s">
        <v>82</v>
      </c>
      <c r="BK146" s="217">
        <f>ROUND(I146*H146,2)</f>
        <v>0</v>
      </c>
      <c r="BL146" s="18" t="s">
        <v>257</v>
      </c>
      <c r="BM146" s="216" t="s">
        <v>1541</v>
      </c>
    </row>
    <row r="147" spans="1:65" s="2" customFormat="1" ht="12">
      <c r="A147" s="39"/>
      <c r="B147" s="40"/>
      <c r="C147" s="251" t="s">
        <v>483</v>
      </c>
      <c r="D147" s="251" t="s">
        <v>275</v>
      </c>
      <c r="E147" s="252" t="s">
        <v>1542</v>
      </c>
      <c r="F147" s="253" t="s">
        <v>1543</v>
      </c>
      <c r="G147" s="254" t="s">
        <v>1023</v>
      </c>
      <c r="H147" s="255">
        <v>36</v>
      </c>
      <c r="I147" s="256"/>
      <c r="J147" s="257">
        <f>ROUND(I147*H147,2)</f>
        <v>0</v>
      </c>
      <c r="K147" s="253" t="s">
        <v>28</v>
      </c>
      <c r="L147" s="258"/>
      <c r="M147" s="259" t="s">
        <v>28</v>
      </c>
      <c r="N147" s="260" t="s">
        <v>45</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360</v>
      </c>
      <c r="AT147" s="216" t="s">
        <v>275</v>
      </c>
      <c r="AU147" s="216" t="s">
        <v>82</v>
      </c>
      <c r="AY147" s="18" t="s">
        <v>148</v>
      </c>
      <c r="BE147" s="217">
        <f>IF(N147="základní",J147,0)</f>
        <v>0</v>
      </c>
      <c r="BF147" s="217">
        <f>IF(N147="snížená",J147,0)</f>
        <v>0</v>
      </c>
      <c r="BG147" s="217">
        <f>IF(N147="zákl. přenesená",J147,0)</f>
        <v>0</v>
      </c>
      <c r="BH147" s="217">
        <f>IF(N147="sníž. přenesená",J147,0)</f>
        <v>0</v>
      </c>
      <c r="BI147" s="217">
        <f>IF(N147="nulová",J147,0)</f>
        <v>0</v>
      </c>
      <c r="BJ147" s="18" t="s">
        <v>82</v>
      </c>
      <c r="BK147" s="217">
        <f>ROUND(I147*H147,2)</f>
        <v>0</v>
      </c>
      <c r="BL147" s="18" t="s">
        <v>257</v>
      </c>
      <c r="BM147" s="216" t="s">
        <v>1544</v>
      </c>
    </row>
    <row r="148" spans="1:65" s="2" customFormat="1" ht="12">
      <c r="A148" s="39"/>
      <c r="B148" s="40"/>
      <c r="C148" s="251" t="s">
        <v>487</v>
      </c>
      <c r="D148" s="251" t="s">
        <v>275</v>
      </c>
      <c r="E148" s="252" t="s">
        <v>1545</v>
      </c>
      <c r="F148" s="253" t="s">
        <v>1546</v>
      </c>
      <c r="G148" s="254" t="s">
        <v>1023</v>
      </c>
      <c r="H148" s="255">
        <v>12</v>
      </c>
      <c r="I148" s="256"/>
      <c r="J148" s="257">
        <f>ROUND(I148*H148,2)</f>
        <v>0</v>
      </c>
      <c r="K148" s="253" t="s">
        <v>28</v>
      </c>
      <c r="L148" s="258"/>
      <c r="M148" s="259" t="s">
        <v>28</v>
      </c>
      <c r="N148" s="260" t="s">
        <v>45</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360</v>
      </c>
      <c r="AT148" s="216" t="s">
        <v>275</v>
      </c>
      <c r="AU148" s="216" t="s">
        <v>82</v>
      </c>
      <c r="AY148" s="18" t="s">
        <v>148</v>
      </c>
      <c r="BE148" s="217">
        <f>IF(N148="základní",J148,0)</f>
        <v>0</v>
      </c>
      <c r="BF148" s="217">
        <f>IF(N148="snížená",J148,0)</f>
        <v>0</v>
      </c>
      <c r="BG148" s="217">
        <f>IF(N148="zákl. přenesená",J148,0)</f>
        <v>0</v>
      </c>
      <c r="BH148" s="217">
        <f>IF(N148="sníž. přenesená",J148,0)</f>
        <v>0</v>
      </c>
      <c r="BI148" s="217">
        <f>IF(N148="nulová",J148,0)</f>
        <v>0</v>
      </c>
      <c r="BJ148" s="18" t="s">
        <v>82</v>
      </c>
      <c r="BK148" s="217">
        <f>ROUND(I148*H148,2)</f>
        <v>0</v>
      </c>
      <c r="BL148" s="18" t="s">
        <v>257</v>
      </c>
      <c r="BM148" s="216" t="s">
        <v>1547</v>
      </c>
    </row>
    <row r="149" spans="1:65" s="2" customFormat="1" ht="12">
      <c r="A149" s="39"/>
      <c r="B149" s="40"/>
      <c r="C149" s="251" t="s">
        <v>493</v>
      </c>
      <c r="D149" s="251" t="s">
        <v>275</v>
      </c>
      <c r="E149" s="252" t="s">
        <v>1548</v>
      </c>
      <c r="F149" s="253" t="s">
        <v>1549</v>
      </c>
      <c r="G149" s="254" t="s">
        <v>1023</v>
      </c>
      <c r="H149" s="255">
        <v>10</v>
      </c>
      <c r="I149" s="256"/>
      <c r="J149" s="257">
        <f>ROUND(I149*H149,2)</f>
        <v>0</v>
      </c>
      <c r="K149" s="253" t="s">
        <v>28</v>
      </c>
      <c r="L149" s="258"/>
      <c r="M149" s="259" t="s">
        <v>28</v>
      </c>
      <c r="N149" s="260" t="s">
        <v>45</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360</v>
      </c>
      <c r="AT149" s="216" t="s">
        <v>275</v>
      </c>
      <c r="AU149" s="216" t="s">
        <v>82</v>
      </c>
      <c r="AY149" s="18" t="s">
        <v>148</v>
      </c>
      <c r="BE149" s="217">
        <f>IF(N149="základní",J149,0)</f>
        <v>0</v>
      </c>
      <c r="BF149" s="217">
        <f>IF(N149="snížená",J149,0)</f>
        <v>0</v>
      </c>
      <c r="BG149" s="217">
        <f>IF(N149="zákl. přenesená",J149,0)</f>
        <v>0</v>
      </c>
      <c r="BH149" s="217">
        <f>IF(N149="sníž. přenesená",J149,0)</f>
        <v>0</v>
      </c>
      <c r="BI149" s="217">
        <f>IF(N149="nulová",J149,0)</f>
        <v>0</v>
      </c>
      <c r="BJ149" s="18" t="s">
        <v>82</v>
      </c>
      <c r="BK149" s="217">
        <f>ROUND(I149*H149,2)</f>
        <v>0</v>
      </c>
      <c r="BL149" s="18" t="s">
        <v>257</v>
      </c>
      <c r="BM149" s="216" t="s">
        <v>1550</v>
      </c>
    </row>
    <row r="150" spans="1:65" s="2" customFormat="1" ht="12">
      <c r="A150" s="39"/>
      <c r="B150" s="40"/>
      <c r="C150" s="251" t="s">
        <v>499</v>
      </c>
      <c r="D150" s="251" t="s">
        <v>275</v>
      </c>
      <c r="E150" s="252" t="s">
        <v>1551</v>
      </c>
      <c r="F150" s="253" t="s">
        <v>1552</v>
      </c>
      <c r="G150" s="254" t="s">
        <v>1023</v>
      </c>
      <c r="H150" s="255">
        <v>21</v>
      </c>
      <c r="I150" s="256"/>
      <c r="J150" s="257">
        <f>ROUND(I150*H150,2)</f>
        <v>0</v>
      </c>
      <c r="K150" s="253" t="s">
        <v>28</v>
      </c>
      <c r="L150" s="258"/>
      <c r="M150" s="259" t="s">
        <v>28</v>
      </c>
      <c r="N150" s="260" t="s">
        <v>45</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360</v>
      </c>
      <c r="AT150" s="216" t="s">
        <v>275</v>
      </c>
      <c r="AU150" s="216" t="s">
        <v>82</v>
      </c>
      <c r="AY150" s="18" t="s">
        <v>148</v>
      </c>
      <c r="BE150" s="217">
        <f>IF(N150="základní",J150,0)</f>
        <v>0</v>
      </c>
      <c r="BF150" s="217">
        <f>IF(N150="snížená",J150,0)</f>
        <v>0</v>
      </c>
      <c r="BG150" s="217">
        <f>IF(N150="zákl. přenesená",J150,0)</f>
        <v>0</v>
      </c>
      <c r="BH150" s="217">
        <f>IF(N150="sníž. přenesená",J150,0)</f>
        <v>0</v>
      </c>
      <c r="BI150" s="217">
        <f>IF(N150="nulová",J150,0)</f>
        <v>0</v>
      </c>
      <c r="BJ150" s="18" t="s">
        <v>82</v>
      </c>
      <c r="BK150" s="217">
        <f>ROUND(I150*H150,2)</f>
        <v>0</v>
      </c>
      <c r="BL150" s="18" t="s">
        <v>257</v>
      </c>
      <c r="BM150" s="216" t="s">
        <v>1553</v>
      </c>
    </row>
    <row r="151" spans="1:65" s="2" customFormat="1" ht="12">
      <c r="A151" s="39"/>
      <c r="B151" s="40"/>
      <c r="C151" s="251" t="s">
        <v>509</v>
      </c>
      <c r="D151" s="251" t="s">
        <v>275</v>
      </c>
      <c r="E151" s="252" t="s">
        <v>1554</v>
      </c>
      <c r="F151" s="253" t="s">
        <v>1555</v>
      </c>
      <c r="G151" s="254" t="s">
        <v>1023</v>
      </c>
      <c r="H151" s="255">
        <v>9</v>
      </c>
      <c r="I151" s="256"/>
      <c r="J151" s="257">
        <f>ROUND(I151*H151,2)</f>
        <v>0</v>
      </c>
      <c r="K151" s="253" t="s">
        <v>28</v>
      </c>
      <c r="L151" s="258"/>
      <c r="M151" s="259" t="s">
        <v>28</v>
      </c>
      <c r="N151" s="260" t="s">
        <v>45</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360</v>
      </c>
      <c r="AT151" s="216" t="s">
        <v>275</v>
      </c>
      <c r="AU151" s="216" t="s">
        <v>82</v>
      </c>
      <c r="AY151" s="18" t="s">
        <v>148</v>
      </c>
      <c r="BE151" s="217">
        <f>IF(N151="základní",J151,0)</f>
        <v>0</v>
      </c>
      <c r="BF151" s="217">
        <f>IF(N151="snížená",J151,0)</f>
        <v>0</v>
      </c>
      <c r="BG151" s="217">
        <f>IF(N151="zákl. přenesená",J151,0)</f>
        <v>0</v>
      </c>
      <c r="BH151" s="217">
        <f>IF(N151="sníž. přenesená",J151,0)</f>
        <v>0</v>
      </c>
      <c r="BI151" s="217">
        <f>IF(N151="nulová",J151,0)</f>
        <v>0</v>
      </c>
      <c r="BJ151" s="18" t="s">
        <v>82</v>
      </c>
      <c r="BK151" s="217">
        <f>ROUND(I151*H151,2)</f>
        <v>0</v>
      </c>
      <c r="BL151" s="18" t="s">
        <v>257</v>
      </c>
      <c r="BM151" s="216" t="s">
        <v>1556</v>
      </c>
    </row>
    <row r="152" spans="1:65" s="2" customFormat="1" ht="33" customHeight="1">
      <c r="A152" s="39"/>
      <c r="B152" s="40"/>
      <c r="C152" s="251" t="s">
        <v>514</v>
      </c>
      <c r="D152" s="251" t="s">
        <v>275</v>
      </c>
      <c r="E152" s="252" t="s">
        <v>1557</v>
      </c>
      <c r="F152" s="253" t="s">
        <v>1558</v>
      </c>
      <c r="G152" s="254" t="s">
        <v>1023</v>
      </c>
      <c r="H152" s="255">
        <v>2</v>
      </c>
      <c r="I152" s="256"/>
      <c r="J152" s="257">
        <f>ROUND(I152*H152,2)</f>
        <v>0</v>
      </c>
      <c r="K152" s="253" t="s">
        <v>28</v>
      </c>
      <c r="L152" s="258"/>
      <c r="M152" s="259" t="s">
        <v>28</v>
      </c>
      <c r="N152" s="260" t="s">
        <v>45</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360</v>
      </c>
      <c r="AT152" s="216" t="s">
        <v>275</v>
      </c>
      <c r="AU152" s="216" t="s">
        <v>82</v>
      </c>
      <c r="AY152" s="18" t="s">
        <v>148</v>
      </c>
      <c r="BE152" s="217">
        <f>IF(N152="základní",J152,0)</f>
        <v>0</v>
      </c>
      <c r="BF152" s="217">
        <f>IF(N152="snížená",J152,0)</f>
        <v>0</v>
      </c>
      <c r="BG152" s="217">
        <f>IF(N152="zákl. přenesená",J152,0)</f>
        <v>0</v>
      </c>
      <c r="BH152" s="217">
        <f>IF(N152="sníž. přenesená",J152,0)</f>
        <v>0</v>
      </c>
      <c r="BI152" s="217">
        <f>IF(N152="nulová",J152,0)</f>
        <v>0</v>
      </c>
      <c r="BJ152" s="18" t="s">
        <v>82</v>
      </c>
      <c r="BK152" s="217">
        <f>ROUND(I152*H152,2)</f>
        <v>0</v>
      </c>
      <c r="BL152" s="18" t="s">
        <v>257</v>
      </c>
      <c r="BM152" s="216" t="s">
        <v>1559</v>
      </c>
    </row>
    <row r="153" spans="1:65" s="2" customFormat="1" ht="21.75" customHeight="1">
      <c r="A153" s="39"/>
      <c r="B153" s="40"/>
      <c r="C153" s="251" t="s">
        <v>520</v>
      </c>
      <c r="D153" s="251" t="s">
        <v>275</v>
      </c>
      <c r="E153" s="252" t="s">
        <v>1560</v>
      </c>
      <c r="F153" s="253" t="s">
        <v>1561</v>
      </c>
      <c r="G153" s="254" t="s">
        <v>1023</v>
      </c>
      <c r="H153" s="255">
        <v>4</v>
      </c>
      <c r="I153" s="256"/>
      <c r="J153" s="257">
        <f>ROUND(I153*H153,2)</f>
        <v>0</v>
      </c>
      <c r="K153" s="253" t="s">
        <v>28</v>
      </c>
      <c r="L153" s="258"/>
      <c r="M153" s="259" t="s">
        <v>28</v>
      </c>
      <c r="N153" s="260" t="s">
        <v>45</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360</v>
      </c>
      <c r="AT153" s="216" t="s">
        <v>275</v>
      </c>
      <c r="AU153" s="216" t="s">
        <v>82</v>
      </c>
      <c r="AY153" s="18" t="s">
        <v>148</v>
      </c>
      <c r="BE153" s="217">
        <f>IF(N153="základní",J153,0)</f>
        <v>0</v>
      </c>
      <c r="BF153" s="217">
        <f>IF(N153="snížená",J153,0)</f>
        <v>0</v>
      </c>
      <c r="BG153" s="217">
        <f>IF(N153="zákl. přenesená",J153,0)</f>
        <v>0</v>
      </c>
      <c r="BH153" s="217">
        <f>IF(N153="sníž. přenesená",J153,0)</f>
        <v>0</v>
      </c>
      <c r="BI153" s="217">
        <f>IF(N153="nulová",J153,0)</f>
        <v>0</v>
      </c>
      <c r="BJ153" s="18" t="s">
        <v>82</v>
      </c>
      <c r="BK153" s="217">
        <f>ROUND(I153*H153,2)</f>
        <v>0</v>
      </c>
      <c r="BL153" s="18" t="s">
        <v>257</v>
      </c>
      <c r="BM153" s="216" t="s">
        <v>1562</v>
      </c>
    </row>
    <row r="154" spans="1:65" s="2" customFormat="1" ht="33" customHeight="1">
      <c r="A154" s="39"/>
      <c r="B154" s="40"/>
      <c r="C154" s="251" t="s">
        <v>525</v>
      </c>
      <c r="D154" s="251" t="s">
        <v>275</v>
      </c>
      <c r="E154" s="252" t="s">
        <v>1563</v>
      </c>
      <c r="F154" s="253" t="s">
        <v>1564</v>
      </c>
      <c r="G154" s="254" t="s">
        <v>1023</v>
      </c>
      <c r="H154" s="255">
        <v>1</v>
      </c>
      <c r="I154" s="256"/>
      <c r="J154" s="257">
        <f>ROUND(I154*H154,2)</f>
        <v>0</v>
      </c>
      <c r="K154" s="253" t="s">
        <v>28</v>
      </c>
      <c r="L154" s="258"/>
      <c r="M154" s="259" t="s">
        <v>28</v>
      </c>
      <c r="N154" s="260" t="s">
        <v>45</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360</v>
      </c>
      <c r="AT154" s="216" t="s">
        <v>275</v>
      </c>
      <c r="AU154" s="216" t="s">
        <v>82</v>
      </c>
      <c r="AY154" s="18" t="s">
        <v>148</v>
      </c>
      <c r="BE154" s="217">
        <f>IF(N154="základní",J154,0)</f>
        <v>0</v>
      </c>
      <c r="BF154" s="217">
        <f>IF(N154="snížená",J154,0)</f>
        <v>0</v>
      </c>
      <c r="BG154" s="217">
        <f>IF(N154="zákl. přenesená",J154,0)</f>
        <v>0</v>
      </c>
      <c r="BH154" s="217">
        <f>IF(N154="sníž. přenesená",J154,0)</f>
        <v>0</v>
      </c>
      <c r="BI154" s="217">
        <f>IF(N154="nulová",J154,0)</f>
        <v>0</v>
      </c>
      <c r="BJ154" s="18" t="s">
        <v>82</v>
      </c>
      <c r="BK154" s="217">
        <f>ROUND(I154*H154,2)</f>
        <v>0</v>
      </c>
      <c r="BL154" s="18" t="s">
        <v>257</v>
      </c>
      <c r="BM154" s="216" t="s">
        <v>1565</v>
      </c>
    </row>
    <row r="155" spans="1:65" s="2" customFormat="1" ht="16.5" customHeight="1">
      <c r="A155" s="39"/>
      <c r="B155" s="40"/>
      <c r="C155" s="251" t="s">
        <v>530</v>
      </c>
      <c r="D155" s="251" t="s">
        <v>275</v>
      </c>
      <c r="E155" s="252" t="s">
        <v>1566</v>
      </c>
      <c r="F155" s="253" t="s">
        <v>1567</v>
      </c>
      <c r="G155" s="254" t="s">
        <v>1023</v>
      </c>
      <c r="H155" s="255">
        <v>4</v>
      </c>
      <c r="I155" s="256"/>
      <c r="J155" s="257">
        <f>ROUND(I155*H155,2)</f>
        <v>0</v>
      </c>
      <c r="K155" s="253" t="s">
        <v>28</v>
      </c>
      <c r="L155" s="258"/>
      <c r="M155" s="259" t="s">
        <v>28</v>
      </c>
      <c r="N155" s="260" t="s">
        <v>45</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360</v>
      </c>
      <c r="AT155" s="216" t="s">
        <v>275</v>
      </c>
      <c r="AU155" s="216" t="s">
        <v>82</v>
      </c>
      <c r="AY155" s="18" t="s">
        <v>148</v>
      </c>
      <c r="BE155" s="217">
        <f>IF(N155="základní",J155,0)</f>
        <v>0</v>
      </c>
      <c r="BF155" s="217">
        <f>IF(N155="snížená",J155,0)</f>
        <v>0</v>
      </c>
      <c r="BG155" s="217">
        <f>IF(N155="zákl. přenesená",J155,0)</f>
        <v>0</v>
      </c>
      <c r="BH155" s="217">
        <f>IF(N155="sníž. přenesená",J155,0)</f>
        <v>0</v>
      </c>
      <c r="BI155" s="217">
        <f>IF(N155="nulová",J155,0)</f>
        <v>0</v>
      </c>
      <c r="BJ155" s="18" t="s">
        <v>82</v>
      </c>
      <c r="BK155" s="217">
        <f>ROUND(I155*H155,2)</f>
        <v>0</v>
      </c>
      <c r="BL155" s="18" t="s">
        <v>257</v>
      </c>
      <c r="BM155" s="216" t="s">
        <v>1568</v>
      </c>
    </row>
    <row r="156" spans="1:65" s="2" customFormat="1" ht="12">
      <c r="A156" s="39"/>
      <c r="B156" s="40"/>
      <c r="C156" s="251" t="s">
        <v>534</v>
      </c>
      <c r="D156" s="251" t="s">
        <v>275</v>
      </c>
      <c r="E156" s="252" t="s">
        <v>1569</v>
      </c>
      <c r="F156" s="253" t="s">
        <v>1570</v>
      </c>
      <c r="G156" s="254" t="s">
        <v>1023</v>
      </c>
      <c r="H156" s="255">
        <v>39</v>
      </c>
      <c r="I156" s="256"/>
      <c r="J156" s="257">
        <f>ROUND(I156*H156,2)</f>
        <v>0</v>
      </c>
      <c r="K156" s="253" t="s">
        <v>28</v>
      </c>
      <c r="L156" s="258"/>
      <c r="M156" s="259" t="s">
        <v>28</v>
      </c>
      <c r="N156" s="260" t="s">
        <v>45</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360</v>
      </c>
      <c r="AT156" s="216" t="s">
        <v>275</v>
      </c>
      <c r="AU156" s="216" t="s">
        <v>82</v>
      </c>
      <c r="AY156" s="18" t="s">
        <v>148</v>
      </c>
      <c r="BE156" s="217">
        <f>IF(N156="základní",J156,0)</f>
        <v>0</v>
      </c>
      <c r="BF156" s="217">
        <f>IF(N156="snížená",J156,0)</f>
        <v>0</v>
      </c>
      <c r="BG156" s="217">
        <f>IF(N156="zákl. přenesená",J156,0)</f>
        <v>0</v>
      </c>
      <c r="BH156" s="217">
        <f>IF(N156="sníž. přenesená",J156,0)</f>
        <v>0</v>
      </c>
      <c r="BI156" s="217">
        <f>IF(N156="nulová",J156,0)</f>
        <v>0</v>
      </c>
      <c r="BJ156" s="18" t="s">
        <v>82</v>
      </c>
      <c r="BK156" s="217">
        <f>ROUND(I156*H156,2)</f>
        <v>0</v>
      </c>
      <c r="BL156" s="18" t="s">
        <v>257</v>
      </c>
      <c r="BM156" s="216" t="s">
        <v>1571</v>
      </c>
    </row>
    <row r="157" spans="1:65" s="2" customFormat="1" ht="12">
      <c r="A157" s="39"/>
      <c r="B157" s="40"/>
      <c r="C157" s="251" t="s">
        <v>538</v>
      </c>
      <c r="D157" s="251" t="s">
        <v>275</v>
      </c>
      <c r="E157" s="252" t="s">
        <v>1572</v>
      </c>
      <c r="F157" s="253" t="s">
        <v>1573</v>
      </c>
      <c r="G157" s="254" t="s">
        <v>1023</v>
      </c>
      <c r="H157" s="255">
        <v>96</v>
      </c>
      <c r="I157" s="256"/>
      <c r="J157" s="257">
        <f>ROUND(I157*H157,2)</f>
        <v>0</v>
      </c>
      <c r="K157" s="253" t="s">
        <v>28</v>
      </c>
      <c r="L157" s="258"/>
      <c r="M157" s="259" t="s">
        <v>28</v>
      </c>
      <c r="N157" s="260" t="s">
        <v>45</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360</v>
      </c>
      <c r="AT157" s="216" t="s">
        <v>275</v>
      </c>
      <c r="AU157" s="216" t="s">
        <v>82</v>
      </c>
      <c r="AY157" s="18" t="s">
        <v>148</v>
      </c>
      <c r="BE157" s="217">
        <f>IF(N157="základní",J157,0)</f>
        <v>0</v>
      </c>
      <c r="BF157" s="217">
        <f>IF(N157="snížená",J157,0)</f>
        <v>0</v>
      </c>
      <c r="BG157" s="217">
        <f>IF(N157="zákl. přenesená",J157,0)</f>
        <v>0</v>
      </c>
      <c r="BH157" s="217">
        <f>IF(N157="sníž. přenesená",J157,0)</f>
        <v>0</v>
      </c>
      <c r="BI157" s="217">
        <f>IF(N157="nulová",J157,0)</f>
        <v>0</v>
      </c>
      <c r="BJ157" s="18" t="s">
        <v>82</v>
      </c>
      <c r="BK157" s="217">
        <f>ROUND(I157*H157,2)</f>
        <v>0</v>
      </c>
      <c r="BL157" s="18" t="s">
        <v>257</v>
      </c>
      <c r="BM157" s="216" t="s">
        <v>1574</v>
      </c>
    </row>
    <row r="158" spans="1:65" s="2" customFormat="1" ht="16.5" customHeight="1">
      <c r="A158" s="39"/>
      <c r="B158" s="40"/>
      <c r="C158" s="251" t="s">
        <v>544</v>
      </c>
      <c r="D158" s="251" t="s">
        <v>275</v>
      </c>
      <c r="E158" s="252" t="s">
        <v>1575</v>
      </c>
      <c r="F158" s="253" t="s">
        <v>1576</v>
      </c>
      <c r="G158" s="254" t="s">
        <v>1023</v>
      </c>
      <c r="H158" s="255">
        <v>32</v>
      </c>
      <c r="I158" s="256"/>
      <c r="J158" s="257">
        <f>ROUND(I158*H158,2)</f>
        <v>0</v>
      </c>
      <c r="K158" s="253" t="s">
        <v>28</v>
      </c>
      <c r="L158" s="258"/>
      <c r="M158" s="259" t="s">
        <v>28</v>
      </c>
      <c r="N158" s="260" t="s">
        <v>45</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360</v>
      </c>
      <c r="AT158" s="216" t="s">
        <v>275</v>
      </c>
      <c r="AU158" s="216" t="s">
        <v>82</v>
      </c>
      <c r="AY158" s="18" t="s">
        <v>148</v>
      </c>
      <c r="BE158" s="217">
        <f>IF(N158="základní",J158,0)</f>
        <v>0</v>
      </c>
      <c r="BF158" s="217">
        <f>IF(N158="snížená",J158,0)</f>
        <v>0</v>
      </c>
      <c r="BG158" s="217">
        <f>IF(N158="zákl. přenesená",J158,0)</f>
        <v>0</v>
      </c>
      <c r="BH158" s="217">
        <f>IF(N158="sníž. přenesená",J158,0)</f>
        <v>0</v>
      </c>
      <c r="BI158" s="217">
        <f>IF(N158="nulová",J158,0)</f>
        <v>0</v>
      </c>
      <c r="BJ158" s="18" t="s">
        <v>82</v>
      </c>
      <c r="BK158" s="217">
        <f>ROUND(I158*H158,2)</f>
        <v>0</v>
      </c>
      <c r="BL158" s="18" t="s">
        <v>257</v>
      </c>
      <c r="BM158" s="216" t="s">
        <v>1577</v>
      </c>
    </row>
    <row r="159" spans="1:65" s="2" customFormat="1" ht="16.5" customHeight="1">
      <c r="A159" s="39"/>
      <c r="B159" s="40"/>
      <c r="C159" s="251" t="s">
        <v>550</v>
      </c>
      <c r="D159" s="251" t="s">
        <v>275</v>
      </c>
      <c r="E159" s="252" t="s">
        <v>1578</v>
      </c>
      <c r="F159" s="253" t="s">
        <v>1579</v>
      </c>
      <c r="G159" s="254" t="s">
        <v>1023</v>
      </c>
      <c r="H159" s="255">
        <v>27</v>
      </c>
      <c r="I159" s="256"/>
      <c r="J159" s="257">
        <f>ROUND(I159*H159,2)</f>
        <v>0</v>
      </c>
      <c r="K159" s="253" t="s">
        <v>28</v>
      </c>
      <c r="L159" s="258"/>
      <c r="M159" s="259" t="s">
        <v>28</v>
      </c>
      <c r="N159" s="260" t="s">
        <v>45</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360</v>
      </c>
      <c r="AT159" s="216" t="s">
        <v>275</v>
      </c>
      <c r="AU159" s="216" t="s">
        <v>82</v>
      </c>
      <c r="AY159" s="18" t="s">
        <v>148</v>
      </c>
      <c r="BE159" s="217">
        <f>IF(N159="základní",J159,0)</f>
        <v>0</v>
      </c>
      <c r="BF159" s="217">
        <f>IF(N159="snížená",J159,0)</f>
        <v>0</v>
      </c>
      <c r="BG159" s="217">
        <f>IF(N159="zákl. přenesená",J159,0)</f>
        <v>0</v>
      </c>
      <c r="BH159" s="217">
        <f>IF(N159="sníž. přenesená",J159,0)</f>
        <v>0</v>
      </c>
      <c r="BI159" s="217">
        <f>IF(N159="nulová",J159,0)</f>
        <v>0</v>
      </c>
      <c r="BJ159" s="18" t="s">
        <v>82</v>
      </c>
      <c r="BK159" s="217">
        <f>ROUND(I159*H159,2)</f>
        <v>0</v>
      </c>
      <c r="BL159" s="18" t="s">
        <v>257</v>
      </c>
      <c r="BM159" s="216" t="s">
        <v>1580</v>
      </c>
    </row>
    <row r="160" spans="1:65" s="2" customFormat="1" ht="12">
      <c r="A160" s="39"/>
      <c r="B160" s="40"/>
      <c r="C160" s="251" t="s">
        <v>557</v>
      </c>
      <c r="D160" s="251" t="s">
        <v>275</v>
      </c>
      <c r="E160" s="252" t="s">
        <v>1581</v>
      </c>
      <c r="F160" s="253" t="s">
        <v>1582</v>
      </c>
      <c r="G160" s="254" t="s">
        <v>1023</v>
      </c>
      <c r="H160" s="255">
        <v>5</v>
      </c>
      <c r="I160" s="256"/>
      <c r="J160" s="257">
        <f>ROUND(I160*H160,2)</f>
        <v>0</v>
      </c>
      <c r="K160" s="253" t="s">
        <v>28</v>
      </c>
      <c r="L160" s="258"/>
      <c r="M160" s="259" t="s">
        <v>28</v>
      </c>
      <c r="N160" s="260" t="s">
        <v>45</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360</v>
      </c>
      <c r="AT160" s="216" t="s">
        <v>275</v>
      </c>
      <c r="AU160" s="216" t="s">
        <v>82</v>
      </c>
      <c r="AY160" s="18" t="s">
        <v>148</v>
      </c>
      <c r="BE160" s="217">
        <f>IF(N160="základní",J160,0)</f>
        <v>0</v>
      </c>
      <c r="BF160" s="217">
        <f>IF(N160="snížená",J160,0)</f>
        <v>0</v>
      </c>
      <c r="BG160" s="217">
        <f>IF(N160="zákl. přenesená",J160,0)</f>
        <v>0</v>
      </c>
      <c r="BH160" s="217">
        <f>IF(N160="sníž. přenesená",J160,0)</f>
        <v>0</v>
      </c>
      <c r="BI160" s="217">
        <f>IF(N160="nulová",J160,0)</f>
        <v>0</v>
      </c>
      <c r="BJ160" s="18" t="s">
        <v>82</v>
      </c>
      <c r="BK160" s="217">
        <f>ROUND(I160*H160,2)</f>
        <v>0</v>
      </c>
      <c r="BL160" s="18" t="s">
        <v>257</v>
      </c>
      <c r="BM160" s="216" t="s">
        <v>1583</v>
      </c>
    </row>
    <row r="161" spans="1:65" s="2" customFormat="1" ht="16.5" customHeight="1">
      <c r="A161" s="39"/>
      <c r="B161" s="40"/>
      <c r="C161" s="251" t="s">
        <v>562</v>
      </c>
      <c r="D161" s="251" t="s">
        <v>275</v>
      </c>
      <c r="E161" s="252" t="s">
        <v>1584</v>
      </c>
      <c r="F161" s="253" t="s">
        <v>1585</v>
      </c>
      <c r="G161" s="254" t="s">
        <v>1023</v>
      </c>
      <c r="H161" s="255">
        <v>5</v>
      </c>
      <c r="I161" s="256"/>
      <c r="J161" s="257">
        <f>ROUND(I161*H161,2)</f>
        <v>0</v>
      </c>
      <c r="K161" s="253" t="s">
        <v>28</v>
      </c>
      <c r="L161" s="258"/>
      <c r="M161" s="259" t="s">
        <v>28</v>
      </c>
      <c r="N161" s="260" t="s">
        <v>45</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360</v>
      </c>
      <c r="AT161" s="216" t="s">
        <v>275</v>
      </c>
      <c r="AU161" s="216" t="s">
        <v>82</v>
      </c>
      <c r="AY161" s="18" t="s">
        <v>148</v>
      </c>
      <c r="BE161" s="217">
        <f>IF(N161="základní",J161,0)</f>
        <v>0</v>
      </c>
      <c r="BF161" s="217">
        <f>IF(N161="snížená",J161,0)</f>
        <v>0</v>
      </c>
      <c r="BG161" s="217">
        <f>IF(N161="zákl. přenesená",J161,0)</f>
        <v>0</v>
      </c>
      <c r="BH161" s="217">
        <f>IF(N161="sníž. přenesená",J161,0)</f>
        <v>0</v>
      </c>
      <c r="BI161" s="217">
        <f>IF(N161="nulová",J161,0)</f>
        <v>0</v>
      </c>
      <c r="BJ161" s="18" t="s">
        <v>82</v>
      </c>
      <c r="BK161" s="217">
        <f>ROUND(I161*H161,2)</f>
        <v>0</v>
      </c>
      <c r="BL161" s="18" t="s">
        <v>257</v>
      </c>
      <c r="BM161" s="216" t="s">
        <v>1586</v>
      </c>
    </row>
    <row r="162" spans="1:65" s="2" customFormat="1" ht="12">
      <c r="A162" s="39"/>
      <c r="B162" s="40"/>
      <c r="C162" s="251" t="s">
        <v>567</v>
      </c>
      <c r="D162" s="251" t="s">
        <v>275</v>
      </c>
      <c r="E162" s="252" t="s">
        <v>1587</v>
      </c>
      <c r="F162" s="253" t="s">
        <v>1588</v>
      </c>
      <c r="G162" s="254" t="s">
        <v>1023</v>
      </c>
      <c r="H162" s="255">
        <v>1</v>
      </c>
      <c r="I162" s="256"/>
      <c r="J162" s="257">
        <f>ROUND(I162*H162,2)</f>
        <v>0</v>
      </c>
      <c r="K162" s="253" t="s">
        <v>28</v>
      </c>
      <c r="L162" s="258"/>
      <c r="M162" s="259" t="s">
        <v>28</v>
      </c>
      <c r="N162" s="260" t="s">
        <v>45</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360</v>
      </c>
      <c r="AT162" s="216" t="s">
        <v>275</v>
      </c>
      <c r="AU162" s="216" t="s">
        <v>82</v>
      </c>
      <c r="AY162" s="18" t="s">
        <v>148</v>
      </c>
      <c r="BE162" s="217">
        <f>IF(N162="základní",J162,0)</f>
        <v>0</v>
      </c>
      <c r="BF162" s="217">
        <f>IF(N162="snížená",J162,0)</f>
        <v>0</v>
      </c>
      <c r="BG162" s="217">
        <f>IF(N162="zákl. přenesená",J162,0)</f>
        <v>0</v>
      </c>
      <c r="BH162" s="217">
        <f>IF(N162="sníž. přenesená",J162,0)</f>
        <v>0</v>
      </c>
      <c r="BI162" s="217">
        <f>IF(N162="nulová",J162,0)</f>
        <v>0</v>
      </c>
      <c r="BJ162" s="18" t="s">
        <v>82</v>
      </c>
      <c r="BK162" s="217">
        <f>ROUND(I162*H162,2)</f>
        <v>0</v>
      </c>
      <c r="BL162" s="18" t="s">
        <v>257</v>
      </c>
      <c r="BM162" s="216" t="s">
        <v>1589</v>
      </c>
    </row>
    <row r="163" spans="1:65" s="2" customFormat="1" ht="12">
      <c r="A163" s="39"/>
      <c r="B163" s="40"/>
      <c r="C163" s="251" t="s">
        <v>573</v>
      </c>
      <c r="D163" s="251" t="s">
        <v>275</v>
      </c>
      <c r="E163" s="252" t="s">
        <v>1590</v>
      </c>
      <c r="F163" s="253" t="s">
        <v>1591</v>
      </c>
      <c r="G163" s="254" t="s">
        <v>1023</v>
      </c>
      <c r="H163" s="255">
        <v>1</v>
      </c>
      <c r="I163" s="256"/>
      <c r="J163" s="257">
        <f>ROUND(I163*H163,2)</f>
        <v>0</v>
      </c>
      <c r="K163" s="253" t="s">
        <v>28</v>
      </c>
      <c r="L163" s="258"/>
      <c r="M163" s="259" t="s">
        <v>28</v>
      </c>
      <c r="N163" s="260" t="s">
        <v>45</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360</v>
      </c>
      <c r="AT163" s="216" t="s">
        <v>275</v>
      </c>
      <c r="AU163" s="216" t="s">
        <v>82</v>
      </c>
      <c r="AY163" s="18" t="s">
        <v>148</v>
      </c>
      <c r="BE163" s="217">
        <f>IF(N163="základní",J163,0)</f>
        <v>0</v>
      </c>
      <c r="BF163" s="217">
        <f>IF(N163="snížená",J163,0)</f>
        <v>0</v>
      </c>
      <c r="BG163" s="217">
        <f>IF(N163="zákl. přenesená",J163,0)</f>
        <v>0</v>
      </c>
      <c r="BH163" s="217">
        <f>IF(N163="sníž. přenesená",J163,0)</f>
        <v>0</v>
      </c>
      <c r="BI163" s="217">
        <f>IF(N163="nulová",J163,0)</f>
        <v>0</v>
      </c>
      <c r="BJ163" s="18" t="s">
        <v>82</v>
      </c>
      <c r="BK163" s="217">
        <f>ROUND(I163*H163,2)</f>
        <v>0</v>
      </c>
      <c r="BL163" s="18" t="s">
        <v>257</v>
      </c>
      <c r="BM163" s="216" t="s">
        <v>1592</v>
      </c>
    </row>
    <row r="164" spans="1:65" s="2" customFormat="1" ht="16.5" customHeight="1">
      <c r="A164" s="39"/>
      <c r="B164" s="40"/>
      <c r="C164" s="251" t="s">
        <v>577</v>
      </c>
      <c r="D164" s="251" t="s">
        <v>275</v>
      </c>
      <c r="E164" s="252" t="s">
        <v>1593</v>
      </c>
      <c r="F164" s="253" t="s">
        <v>1594</v>
      </c>
      <c r="G164" s="254" t="s">
        <v>1023</v>
      </c>
      <c r="H164" s="255">
        <v>1</v>
      </c>
      <c r="I164" s="256"/>
      <c r="J164" s="257">
        <f>ROUND(I164*H164,2)</f>
        <v>0</v>
      </c>
      <c r="K164" s="253" t="s">
        <v>28</v>
      </c>
      <c r="L164" s="258"/>
      <c r="M164" s="259" t="s">
        <v>28</v>
      </c>
      <c r="N164" s="260" t="s">
        <v>45</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360</v>
      </c>
      <c r="AT164" s="216" t="s">
        <v>275</v>
      </c>
      <c r="AU164" s="216" t="s">
        <v>82</v>
      </c>
      <c r="AY164" s="18" t="s">
        <v>148</v>
      </c>
      <c r="BE164" s="217">
        <f>IF(N164="základní",J164,0)</f>
        <v>0</v>
      </c>
      <c r="BF164" s="217">
        <f>IF(N164="snížená",J164,0)</f>
        <v>0</v>
      </c>
      <c r="BG164" s="217">
        <f>IF(N164="zákl. přenesená",J164,0)</f>
        <v>0</v>
      </c>
      <c r="BH164" s="217">
        <f>IF(N164="sníž. přenesená",J164,0)</f>
        <v>0</v>
      </c>
      <c r="BI164" s="217">
        <f>IF(N164="nulová",J164,0)</f>
        <v>0</v>
      </c>
      <c r="BJ164" s="18" t="s">
        <v>82</v>
      </c>
      <c r="BK164" s="217">
        <f>ROUND(I164*H164,2)</f>
        <v>0</v>
      </c>
      <c r="BL164" s="18" t="s">
        <v>257</v>
      </c>
      <c r="BM164" s="216" t="s">
        <v>1595</v>
      </c>
    </row>
    <row r="165" spans="1:65" s="2" customFormat="1" ht="12">
      <c r="A165" s="39"/>
      <c r="B165" s="40"/>
      <c r="C165" s="251" t="s">
        <v>582</v>
      </c>
      <c r="D165" s="251" t="s">
        <v>275</v>
      </c>
      <c r="E165" s="252" t="s">
        <v>1596</v>
      </c>
      <c r="F165" s="253" t="s">
        <v>1597</v>
      </c>
      <c r="G165" s="254" t="s">
        <v>1023</v>
      </c>
      <c r="H165" s="255">
        <v>3</v>
      </c>
      <c r="I165" s="256"/>
      <c r="J165" s="257">
        <f>ROUND(I165*H165,2)</f>
        <v>0</v>
      </c>
      <c r="K165" s="253" t="s">
        <v>28</v>
      </c>
      <c r="L165" s="258"/>
      <c r="M165" s="259" t="s">
        <v>28</v>
      </c>
      <c r="N165" s="260" t="s">
        <v>45</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360</v>
      </c>
      <c r="AT165" s="216" t="s">
        <v>275</v>
      </c>
      <c r="AU165" s="216" t="s">
        <v>82</v>
      </c>
      <c r="AY165" s="18" t="s">
        <v>148</v>
      </c>
      <c r="BE165" s="217">
        <f>IF(N165="základní",J165,0)</f>
        <v>0</v>
      </c>
      <c r="BF165" s="217">
        <f>IF(N165="snížená",J165,0)</f>
        <v>0</v>
      </c>
      <c r="BG165" s="217">
        <f>IF(N165="zákl. přenesená",J165,0)</f>
        <v>0</v>
      </c>
      <c r="BH165" s="217">
        <f>IF(N165="sníž. přenesená",J165,0)</f>
        <v>0</v>
      </c>
      <c r="BI165" s="217">
        <f>IF(N165="nulová",J165,0)</f>
        <v>0</v>
      </c>
      <c r="BJ165" s="18" t="s">
        <v>82</v>
      </c>
      <c r="BK165" s="217">
        <f>ROUND(I165*H165,2)</f>
        <v>0</v>
      </c>
      <c r="BL165" s="18" t="s">
        <v>257</v>
      </c>
      <c r="BM165" s="216" t="s">
        <v>1598</v>
      </c>
    </row>
    <row r="166" spans="1:65" s="2" customFormat="1" ht="12">
      <c r="A166" s="39"/>
      <c r="B166" s="40"/>
      <c r="C166" s="251" t="s">
        <v>587</v>
      </c>
      <c r="D166" s="251" t="s">
        <v>275</v>
      </c>
      <c r="E166" s="252" t="s">
        <v>1599</v>
      </c>
      <c r="F166" s="253" t="s">
        <v>1591</v>
      </c>
      <c r="G166" s="254" t="s">
        <v>1023</v>
      </c>
      <c r="H166" s="255">
        <v>3</v>
      </c>
      <c r="I166" s="256"/>
      <c r="J166" s="257">
        <f>ROUND(I166*H166,2)</f>
        <v>0</v>
      </c>
      <c r="K166" s="253" t="s">
        <v>28</v>
      </c>
      <c r="L166" s="258"/>
      <c r="M166" s="259" t="s">
        <v>28</v>
      </c>
      <c r="N166" s="260" t="s">
        <v>45</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360</v>
      </c>
      <c r="AT166" s="216" t="s">
        <v>275</v>
      </c>
      <c r="AU166" s="216" t="s">
        <v>82</v>
      </c>
      <c r="AY166" s="18" t="s">
        <v>148</v>
      </c>
      <c r="BE166" s="217">
        <f>IF(N166="základní",J166,0)</f>
        <v>0</v>
      </c>
      <c r="BF166" s="217">
        <f>IF(N166="snížená",J166,0)</f>
        <v>0</v>
      </c>
      <c r="BG166" s="217">
        <f>IF(N166="zákl. přenesená",J166,0)</f>
        <v>0</v>
      </c>
      <c r="BH166" s="217">
        <f>IF(N166="sníž. přenesená",J166,0)</f>
        <v>0</v>
      </c>
      <c r="BI166" s="217">
        <f>IF(N166="nulová",J166,0)</f>
        <v>0</v>
      </c>
      <c r="BJ166" s="18" t="s">
        <v>82</v>
      </c>
      <c r="BK166" s="217">
        <f>ROUND(I166*H166,2)</f>
        <v>0</v>
      </c>
      <c r="BL166" s="18" t="s">
        <v>257</v>
      </c>
      <c r="BM166" s="216" t="s">
        <v>1600</v>
      </c>
    </row>
    <row r="167" spans="1:65" s="2" customFormat="1" ht="16.5" customHeight="1">
      <c r="A167" s="39"/>
      <c r="B167" s="40"/>
      <c r="C167" s="251" t="s">
        <v>591</v>
      </c>
      <c r="D167" s="251" t="s">
        <v>275</v>
      </c>
      <c r="E167" s="252" t="s">
        <v>1601</v>
      </c>
      <c r="F167" s="253" t="s">
        <v>1594</v>
      </c>
      <c r="G167" s="254" t="s">
        <v>1023</v>
      </c>
      <c r="H167" s="255">
        <v>3</v>
      </c>
      <c r="I167" s="256"/>
      <c r="J167" s="257">
        <f>ROUND(I167*H167,2)</f>
        <v>0</v>
      </c>
      <c r="K167" s="253" t="s">
        <v>28</v>
      </c>
      <c r="L167" s="258"/>
      <c r="M167" s="259" t="s">
        <v>28</v>
      </c>
      <c r="N167" s="260" t="s">
        <v>45</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360</v>
      </c>
      <c r="AT167" s="216" t="s">
        <v>275</v>
      </c>
      <c r="AU167" s="216" t="s">
        <v>82</v>
      </c>
      <c r="AY167" s="18" t="s">
        <v>148</v>
      </c>
      <c r="BE167" s="217">
        <f>IF(N167="základní",J167,0)</f>
        <v>0</v>
      </c>
      <c r="BF167" s="217">
        <f>IF(N167="snížená",J167,0)</f>
        <v>0</v>
      </c>
      <c r="BG167" s="217">
        <f>IF(N167="zákl. přenesená",J167,0)</f>
        <v>0</v>
      </c>
      <c r="BH167" s="217">
        <f>IF(N167="sníž. přenesená",J167,0)</f>
        <v>0</v>
      </c>
      <c r="BI167" s="217">
        <f>IF(N167="nulová",J167,0)</f>
        <v>0</v>
      </c>
      <c r="BJ167" s="18" t="s">
        <v>82</v>
      </c>
      <c r="BK167" s="217">
        <f>ROUND(I167*H167,2)</f>
        <v>0</v>
      </c>
      <c r="BL167" s="18" t="s">
        <v>257</v>
      </c>
      <c r="BM167" s="216" t="s">
        <v>1602</v>
      </c>
    </row>
    <row r="168" spans="1:65" s="2" customFormat="1" ht="16.5" customHeight="1">
      <c r="A168" s="39"/>
      <c r="B168" s="40"/>
      <c r="C168" s="251" t="s">
        <v>596</v>
      </c>
      <c r="D168" s="251" t="s">
        <v>275</v>
      </c>
      <c r="E168" s="252" t="s">
        <v>1603</v>
      </c>
      <c r="F168" s="253" t="s">
        <v>1604</v>
      </c>
      <c r="G168" s="254" t="s">
        <v>1023</v>
      </c>
      <c r="H168" s="255">
        <v>2</v>
      </c>
      <c r="I168" s="256"/>
      <c r="J168" s="257">
        <f>ROUND(I168*H168,2)</f>
        <v>0</v>
      </c>
      <c r="K168" s="253" t="s">
        <v>28</v>
      </c>
      <c r="L168" s="258"/>
      <c r="M168" s="259" t="s">
        <v>28</v>
      </c>
      <c r="N168" s="260" t="s">
        <v>45</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360</v>
      </c>
      <c r="AT168" s="216" t="s">
        <v>275</v>
      </c>
      <c r="AU168" s="216" t="s">
        <v>82</v>
      </c>
      <c r="AY168" s="18" t="s">
        <v>148</v>
      </c>
      <c r="BE168" s="217">
        <f>IF(N168="základní",J168,0)</f>
        <v>0</v>
      </c>
      <c r="BF168" s="217">
        <f>IF(N168="snížená",J168,0)</f>
        <v>0</v>
      </c>
      <c r="BG168" s="217">
        <f>IF(N168="zákl. přenesená",J168,0)</f>
        <v>0</v>
      </c>
      <c r="BH168" s="217">
        <f>IF(N168="sníž. přenesená",J168,0)</f>
        <v>0</v>
      </c>
      <c r="BI168" s="217">
        <f>IF(N168="nulová",J168,0)</f>
        <v>0</v>
      </c>
      <c r="BJ168" s="18" t="s">
        <v>82</v>
      </c>
      <c r="BK168" s="217">
        <f>ROUND(I168*H168,2)</f>
        <v>0</v>
      </c>
      <c r="BL168" s="18" t="s">
        <v>257</v>
      </c>
      <c r="BM168" s="216" t="s">
        <v>1605</v>
      </c>
    </row>
    <row r="169" spans="1:65" s="2" customFormat="1" ht="16.5" customHeight="1">
      <c r="A169" s="39"/>
      <c r="B169" s="40"/>
      <c r="C169" s="251" t="s">
        <v>602</v>
      </c>
      <c r="D169" s="251" t="s">
        <v>275</v>
      </c>
      <c r="E169" s="252" t="s">
        <v>1606</v>
      </c>
      <c r="F169" s="253" t="s">
        <v>1607</v>
      </c>
      <c r="G169" s="254" t="s">
        <v>1023</v>
      </c>
      <c r="H169" s="255">
        <v>2</v>
      </c>
      <c r="I169" s="256"/>
      <c r="J169" s="257">
        <f>ROUND(I169*H169,2)</f>
        <v>0</v>
      </c>
      <c r="K169" s="253" t="s">
        <v>28</v>
      </c>
      <c r="L169" s="258"/>
      <c r="M169" s="259" t="s">
        <v>28</v>
      </c>
      <c r="N169" s="260" t="s">
        <v>45</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360</v>
      </c>
      <c r="AT169" s="216" t="s">
        <v>275</v>
      </c>
      <c r="AU169" s="216" t="s">
        <v>82</v>
      </c>
      <c r="AY169" s="18" t="s">
        <v>148</v>
      </c>
      <c r="BE169" s="217">
        <f>IF(N169="základní",J169,0)</f>
        <v>0</v>
      </c>
      <c r="BF169" s="217">
        <f>IF(N169="snížená",J169,0)</f>
        <v>0</v>
      </c>
      <c r="BG169" s="217">
        <f>IF(N169="zákl. přenesená",J169,0)</f>
        <v>0</v>
      </c>
      <c r="BH169" s="217">
        <f>IF(N169="sníž. přenesená",J169,0)</f>
        <v>0</v>
      </c>
      <c r="BI169" s="217">
        <f>IF(N169="nulová",J169,0)</f>
        <v>0</v>
      </c>
      <c r="BJ169" s="18" t="s">
        <v>82</v>
      </c>
      <c r="BK169" s="217">
        <f>ROUND(I169*H169,2)</f>
        <v>0</v>
      </c>
      <c r="BL169" s="18" t="s">
        <v>257</v>
      </c>
      <c r="BM169" s="216" t="s">
        <v>1608</v>
      </c>
    </row>
    <row r="170" spans="1:65" s="2" customFormat="1" ht="12">
      <c r="A170" s="39"/>
      <c r="B170" s="40"/>
      <c r="C170" s="251" t="s">
        <v>608</v>
      </c>
      <c r="D170" s="251" t="s">
        <v>275</v>
      </c>
      <c r="E170" s="252" t="s">
        <v>1609</v>
      </c>
      <c r="F170" s="253" t="s">
        <v>1610</v>
      </c>
      <c r="G170" s="254" t="s">
        <v>1023</v>
      </c>
      <c r="H170" s="255">
        <v>155</v>
      </c>
      <c r="I170" s="256"/>
      <c r="J170" s="257">
        <f>ROUND(I170*H170,2)</f>
        <v>0</v>
      </c>
      <c r="K170" s="253" t="s">
        <v>28</v>
      </c>
      <c r="L170" s="258"/>
      <c r="M170" s="259" t="s">
        <v>28</v>
      </c>
      <c r="N170" s="260" t="s">
        <v>45</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360</v>
      </c>
      <c r="AT170" s="216" t="s">
        <v>275</v>
      </c>
      <c r="AU170" s="216" t="s">
        <v>82</v>
      </c>
      <c r="AY170" s="18" t="s">
        <v>148</v>
      </c>
      <c r="BE170" s="217">
        <f>IF(N170="základní",J170,0)</f>
        <v>0</v>
      </c>
      <c r="BF170" s="217">
        <f>IF(N170="snížená",J170,0)</f>
        <v>0</v>
      </c>
      <c r="BG170" s="217">
        <f>IF(N170="zákl. přenesená",J170,0)</f>
        <v>0</v>
      </c>
      <c r="BH170" s="217">
        <f>IF(N170="sníž. přenesená",J170,0)</f>
        <v>0</v>
      </c>
      <c r="BI170" s="217">
        <f>IF(N170="nulová",J170,0)</f>
        <v>0</v>
      </c>
      <c r="BJ170" s="18" t="s">
        <v>82</v>
      </c>
      <c r="BK170" s="217">
        <f>ROUND(I170*H170,2)</f>
        <v>0</v>
      </c>
      <c r="BL170" s="18" t="s">
        <v>257</v>
      </c>
      <c r="BM170" s="216" t="s">
        <v>1611</v>
      </c>
    </row>
    <row r="171" spans="1:65" s="2" customFormat="1" ht="33" customHeight="1">
      <c r="A171" s="39"/>
      <c r="B171" s="40"/>
      <c r="C171" s="251" t="s">
        <v>613</v>
      </c>
      <c r="D171" s="251" t="s">
        <v>275</v>
      </c>
      <c r="E171" s="252" t="s">
        <v>1612</v>
      </c>
      <c r="F171" s="253" t="s">
        <v>1613</v>
      </c>
      <c r="G171" s="254" t="s">
        <v>1023</v>
      </c>
      <c r="H171" s="255">
        <v>19</v>
      </c>
      <c r="I171" s="256"/>
      <c r="J171" s="257">
        <f>ROUND(I171*H171,2)</f>
        <v>0</v>
      </c>
      <c r="K171" s="253" t="s">
        <v>28</v>
      </c>
      <c r="L171" s="258"/>
      <c r="M171" s="259" t="s">
        <v>28</v>
      </c>
      <c r="N171" s="260" t="s">
        <v>45</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360</v>
      </c>
      <c r="AT171" s="216" t="s">
        <v>275</v>
      </c>
      <c r="AU171" s="216" t="s">
        <v>82</v>
      </c>
      <c r="AY171" s="18" t="s">
        <v>148</v>
      </c>
      <c r="BE171" s="217">
        <f>IF(N171="základní",J171,0)</f>
        <v>0</v>
      </c>
      <c r="BF171" s="217">
        <f>IF(N171="snížená",J171,0)</f>
        <v>0</v>
      </c>
      <c r="BG171" s="217">
        <f>IF(N171="zákl. přenesená",J171,0)</f>
        <v>0</v>
      </c>
      <c r="BH171" s="217">
        <f>IF(N171="sníž. přenesená",J171,0)</f>
        <v>0</v>
      </c>
      <c r="BI171" s="217">
        <f>IF(N171="nulová",J171,0)</f>
        <v>0</v>
      </c>
      <c r="BJ171" s="18" t="s">
        <v>82</v>
      </c>
      <c r="BK171" s="217">
        <f>ROUND(I171*H171,2)</f>
        <v>0</v>
      </c>
      <c r="BL171" s="18" t="s">
        <v>257</v>
      </c>
      <c r="BM171" s="216" t="s">
        <v>1614</v>
      </c>
    </row>
    <row r="172" spans="1:65" s="2" customFormat="1" ht="33" customHeight="1">
      <c r="A172" s="39"/>
      <c r="B172" s="40"/>
      <c r="C172" s="251" t="s">
        <v>617</v>
      </c>
      <c r="D172" s="251" t="s">
        <v>275</v>
      </c>
      <c r="E172" s="252" t="s">
        <v>1615</v>
      </c>
      <c r="F172" s="253" t="s">
        <v>1616</v>
      </c>
      <c r="G172" s="254" t="s">
        <v>1023</v>
      </c>
      <c r="H172" s="255">
        <v>8</v>
      </c>
      <c r="I172" s="256"/>
      <c r="J172" s="257">
        <f>ROUND(I172*H172,2)</f>
        <v>0</v>
      </c>
      <c r="K172" s="253" t="s">
        <v>28</v>
      </c>
      <c r="L172" s="258"/>
      <c r="M172" s="259" t="s">
        <v>28</v>
      </c>
      <c r="N172" s="260" t="s">
        <v>45</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360</v>
      </c>
      <c r="AT172" s="216" t="s">
        <v>275</v>
      </c>
      <c r="AU172" s="216" t="s">
        <v>82</v>
      </c>
      <c r="AY172" s="18" t="s">
        <v>148</v>
      </c>
      <c r="BE172" s="217">
        <f>IF(N172="základní",J172,0)</f>
        <v>0</v>
      </c>
      <c r="BF172" s="217">
        <f>IF(N172="snížená",J172,0)</f>
        <v>0</v>
      </c>
      <c r="BG172" s="217">
        <f>IF(N172="zákl. přenesená",J172,0)</f>
        <v>0</v>
      </c>
      <c r="BH172" s="217">
        <f>IF(N172="sníž. přenesená",J172,0)</f>
        <v>0</v>
      </c>
      <c r="BI172" s="217">
        <f>IF(N172="nulová",J172,0)</f>
        <v>0</v>
      </c>
      <c r="BJ172" s="18" t="s">
        <v>82</v>
      </c>
      <c r="BK172" s="217">
        <f>ROUND(I172*H172,2)</f>
        <v>0</v>
      </c>
      <c r="BL172" s="18" t="s">
        <v>257</v>
      </c>
      <c r="BM172" s="216" t="s">
        <v>1617</v>
      </c>
    </row>
    <row r="173" spans="1:65" s="2" customFormat="1" ht="12">
      <c r="A173" s="39"/>
      <c r="B173" s="40"/>
      <c r="C173" s="251" t="s">
        <v>622</v>
      </c>
      <c r="D173" s="251" t="s">
        <v>275</v>
      </c>
      <c r="E173" s="252" t="s">
        <v>1618</v>
      </c>
      <c r="F173" s="253" t="s">
        <v>1619</v>
      </c>
      <c r="G173" s="254" t="s">
        <v>1023</v>
      </c>
      <c r="H173" s="255">
        <v>60</v>
      </c>
      <c r="I173" s="256"/>
      <c r="J173" s="257">
        <f>ROUND(I173*H173,2)</f>
        <v>0</v>
      </c>
      <c r="K173" s="253" t="s">
        <v>28</v>
      </c>
      <c r="L173" s="258"/>
      <c r="M173" s="259" t="s">
        <v>28</v>
      </c>
      <c r="N173" s="260" t="s">
        <v>45</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360</v>
      </c>
      <c r="AT173" s="216" t="s">
        <v>275</v>
      </c>
      <c r="AU173" s="216" t="s">
        <v>82</v>
      </c>
      <c r="AY173" s="18" t="s">
        <v>148</v>
      </c>
      <c r="BE173" s="217">
        <f>IF(N173="základní",J173,0)</f>
        <v>0</v>
      </c>
      <c r="BF173" s="217">
        <f>IF(N173="snížená",J173,0)</f>
        <v>0</v>
      </c>
      <c r="BG173" s="217">
        <f>IF(N173="zákl. přenesená",J173,0)</f>
        <v>0</v>
      </c>
      <c r="BH173" s="217">
        <f>IF(N173="sníž. přenesená",J173,0)</f>
        <v>0</v>
      </c>
      <c r="BI173" s="217">
        <f>IF(N173="nulová",J173,0)</f>
        <v>0</v>
      </c>
      <c r="BJ173" s="18" t="s">
        <v>82</v>
      </c>
      <c r="BK173" s="217">
        <f>ROUND(I173*H173,2)</f>
        <v>0</v>
      </c>
      <c r="BL173" s="18" t="s">
        <v>257</v>
      </c>
      <c r="BM173" s="216" t="s">
        <v>1620</v>
      </c>
    </row>
    <row r="174" spans="1:65" s="2" customFormat="1" ht="12">
      <c r="A174" s="39"/>
      <c r="B174" s="40"/>
      <c r="C174" s="251" t="s">
        <v>626</v>
      </c>
      <c r="D174" s="251" t="s">
        <v>275</v>
      </c>
      <c r="E174" s="252" t="s">
        <v>1621</v>
      </c>
      <c r="F174" s="253" t="s">
        <v>1622</v>
      </c>
      <c r="G174" s="254" t="s">
        <v>1023</v>
      </c>
      <c r="H174" s="255">
        <v>57</v>
      </c>
      <c r="I174" s="256"/>
      <c r="J174" s="257">
        <f>ROUND(I174*H174,2)</f>
        <v>0</v>
      </c>
      <c r="K174" s="253" t="s">
        <v>28</v>
      </c>
      <c r="L174" s="258"/>
      <c r="M174" s="259" t="s">
        <v>28</v>
      </c>
      <c r="N174" s="260" t="s">
        <v>45</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360</v>
      </c>
      <c r="AT174" s="216" t="s">
        <v>275</v>
      </c>
      <c r="AU174" s="216" t="s">
        <v>82</v>
      </c>
      <c r="AY174" s="18" t="s">
        <v>148</v>
      </c>
      <c r="BE174" s="217">
        <f>IF(N174="základní",J174,0)</f>
        <v>0</v>
      </c>
      <c r="BF174" s="217">
        <f>IF(N174="snížená",J174,0)</f>
        <v>0</v>
      </c>
      <c r="BG174" s="217">
        <f>IF(N174="zákl. přenesená",J174,0)</f>
        <v>0</v>
      </c>
      <c r="BH174" s="217">
        <f>IF(N174="sníž. přenesená",J174,0)</f>
        <v>0</v>
      </c>
      <c r="BI174" s="217">
        <f>IF(N174="nulová",J174,0)</f>
        <v>0</v>
      </c>
      <c r="BJ174" s="18" t="s">
        <v>82</v>
      </c>
      <c r="BK174" s="217">
        <f>ROUND(I174*H174,2)</f>
        <v>0</v>
      </c>
      <c r="BL174" s="18" t="s">
        <v>257</v>
      </c>
      <c r="BM174" s="216" t="s">
        <v>1623</v>
      </c>
    </row>
    <row r="175" spans="1:65" s="2" customFormat="1" ht="12">
      <c r="A175" s="39"/>
      <c r="B175" s="40"/>
      <c r="C175" s="251" t="s">
        <v>630</v>
      </c>
      <c r="D175" s="251" t="s">
        <v>275</v>
      </c>
      <c r="E175" s="252" t="s">
        <v>1624</v>
      </c>
      <c r="F175" s="253" t="s">
        <v>1625</v>
      </c>
      <c r="G175" s="254" t="s">
        <v>1023</v>
      </c>
      <c r="H175" s="255">
        <v>13</v>
      </c>
      <c r="I175" s="256"/>
      <c r="J175" s="257">
        <f>ROUND(I175*H175,2)</f>
        <v>0</v>
      </c>
      <c r="K175" s="253" t="s">
        <v>28</v>
      </c>
      <c r="L175" s="258"/>
      <c r="M175" s="259" t="s">
        <v>28</v>
      </c>
      <c r="N175" s="260" t="s">
        <v>45</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360</v>
      </c>
      <c r="AT175" s="216" t="s">
        <v>275</v>
      </c>
      <c r="AU175" s="216" t="s">
        <v>82</v>
      </c>
      <c r="AY175" s="18" t="s">
        <v>148</v>
      </c>
      <c r="BE175" s="217">
        <f>IF(N175="základní",J175,0)</f>
        <v>0</v>
      </c>
      <c r="BF175" s="217">
        <f>IF(N175="snížená",J175,0)</f>
        <v>0</v>
      </c>
      <c r="BG175" s="217">
        <f>IF(N175="zákl. přenesená",J175,0)</f>
        <v>0</v>
      </c>
      <c r="BH175" s="217">
        <f>IF(N175="sníž. přenesená",J175,0)</f>
        <v>0</v>
      </c>
      <c r="BI175" s="217">
        <f>IF(N175="nulová",J175,0)</f>
        <v>0</v>
      </c>
      <c r="BJ175" s="18" t="s">
        <v>82</v>
      </c>
      <c r="BK175" s="217">
        <f>ROUND(I175*H175,2)</f>
        <v>0</v>
      </c>
      <c r="BL175" s="18" t="s">
        <v>257</v>
      </c>
      <c r="BM175" s="216" t="s">
        <v>1626</v>
      </c>
    </row>
    <row r="176" spans="1:65" s="2" customFormat="1" ht="21.75" customHeight="1">
      <c r="A176" s="39"/>
      <c r="B176" s="40"/>
      <c r="C176" s="251" t="s">
        <v>637</v>
      </c>
      <c r="D176" s="251" t="s">
        <v>275</v>
      </c>
      <c r="E176" s="252" t="s">
        <v>1627</v>
      </c>
      <c r="F176" s="253" t="s">
        <v>1628</v>
      </c>
      <c r="G176" s="254" t="s">
        <v>1023</v>
      </c>
      <c r="H176" s="255">
        <v>1</v>
      </c>
      <c r="I176" s="256"/>
      <c r="J176" s="257">
        <f>ROUND(I176*H176,2)</f>
        <v>0</v>
      </c>
      <c r="K176" s="253" t="s">
        <v>28</v>
      </c>
      <c r="L176" s="258"/>
      <c r="M176" s="259" t="s">
        <v>28</v>
      </c>
      <c r="N176" s="260" t="s">
        <v>45</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360</v>
      </c>
      <c r="AT176" s="216" t="s">
        <v>275</v>
      </c>
      <c r="AU176" s="216" t="s">
        <v>82</v>
      </c>
      <c r="AY176" s="18" t="s">
        <v>148</v>
      </c>
      <c r="BE176" s="217">
        <f>IF(N176="základní",J176,0)</f>
        <v>0</v>
      </c>
      <c r="BF176" s="217">
        <f>IF(N176="snížená",J176,0)</f>
        <v>0</v>
      </c>
      <c r="BG176" s="217">
        <f>IF(N176="zákl. přenesená",J176,0)</f>
        <v>0</v>
      </c>
      <c r="BH176" s="217">
        <f>IF(N176="sníž. přenesená",J176,0)</f>
        <v>0</v>
      </c>
      <c r="BI176" s="217">
        <f>IF(N176="nulová",J176,0)</f>
        <v>0</v>
      </c>
      <c r="BJ176" s="18" t="s">
        <v>82</v>
      </c>
      <c r="BK176" s="217">
        <f>ROUND(I176*H176,2)</f>
        <v>0</v>
      </c>
      <c r="BL176" s="18" t="s">
        <v>257</v>
      </c>
      <c r="BM176" s="216" t="s">
        <v>1629</v>
      </c>
    </row>
    <row r="177" spans="1:65" s="2" customFormat="1" ht="12">
      <c r="A177" s="39"/>
      <c r="B177" s="40"/>
      <c r="C177" s="251" t="s">
        <v>643</v>
      </c>
      <c r="D177" s="251" t="s">
        <v>275</v>
      </c>
      <c r="E177" s="252" t="s">
        <v>1630</v>
      </c>
      <c r="F177" s="253" t="s">
        <v>1631</v>
      </c>
      <c r="G177" s="254" t="s">
        <v>1023</v>
      </c>
      <c r="H177" s="255">
        <v>1</v>
      </c>
      <c r="I177" s="256"/>
      <c r="J177" s="257">
        <f>ROUND(I177*H177,2)</f>
        <v>0</v>
      </c>
      <c r="K177" s="253" t="s">
        <v>28</v>
      </c>
      <c r="L177" s="258"/>
      <c r="M177" s="259" t="s">
        <v>28</v>
      </c>
      <c r="N177" s="260" t="s">
        <v>45</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360</v>
      </c>
      <c r="AT177" s="216" t="s">
        <v>275</v>
      </c>
      <c r="AU177" s="216" t="s">
        <v>82</v>
      </c>
      <c r="AY177" s="18" t="s">
        <v>148</v>
      </c>
      <c r="BE177" s="217">
        <f>IF(N177="základní",J177,0)</f>
        <v>0</v>
      </c>
      <c r="BF177" s="217">
        <f>IF(N177="snížená",J177,0)</f>
        <v>0</v>
      </c>
      <c r="BG177" s="217">
        <f>IF(N177="zákl. přenesená",J177,0)</f>
        <v>0</v>
      </c>
      <c r="BH177" s="217">
        <f>IF(N177="sníž. přenesená",J177,0)</f>
        <v>0</v>
      </c>
      <c r="BI177" s="217">
        <f>IF(N177="nulová",J177,0)</f>
        <v>0</v>
      </c>
      <c r="BJ177" s="18" t="s">
        <v>82</v>
      </c>
      <c r="BK177" s="217">
        <f>ROUND(I177*H177,2)</f>
        <v>0</v>
      </c>
      <c r="BL177" s="18" t="s">
        <v>257</v>
      </c>
      <c r="BM177" s="216" t="s">
        <v>1632</v>
      </c>
    </row>
    <row r="178" spans="1:65" s="2" customFormat="1" ht="16.5" customHeight="1">
      <c r="A178" s="39"/>
      <c r="B178" s="40"/>
      <c r="C178" s="251" t="s">
        <v>649</v>
      </c>
      <c r="D178" s="251" t="s">
        <v>275</v>
      </c>
      <c r="E178" s="252" t="s">
        <v>1633</v>
      </c>
      <c r="F178" s="253" t="s">
        <v>1634</v>
      </c>
      <c r="G178" s="254" t="s">
        <v>1023</v>
      </c>
      <c r="H178" s="255">
        <v>40</v>
      </c>
      <c r="I178" s="256"/>
      <c r="J178" s="257">
        <f>ROUND(I178*H178,2)</f>
        <v>0</v>
      </c>
      <c r="K178" s="253" t="s">
        <v>28</v>
      </c>
      <c r="L178" s="258"/>
      <c r="M178" s="259" t="s">
        <v>28</v>
      </c>
      <c r="N178" s="260" t="s">
        <v>45</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360</v>
      </c>
      <c r="AT178" s="216" t="s">
        <v>275</v>
      </c>
      <c r="AU178" s="216" t="s">
        <v>82</v>
      </c>
      <c r="AY178" s="18" t="s">
        <v>148</v>
      </c>
      <c r="BE178" s="217">
        <f>IF(N178="základní",J178,0)</f>
        <v>0</v>
      </c>
      <c r="BF178" s="217">
        <f>IF(N178="snížená",J178,0)</f>
        <v>0</v>
      </c>
      <c r="BG178" s="217">
        <f>IF(N178="zákl. přenesená",J178,0)</f>
        <v>0</v>
      </c>
      <c r="BH178" s="217">
        <f>IF(N178="sníž. přenesená",J178,0)</f>
        <v>0</v>
      </c>
      <c r="BI178" s="217">
        <f>IF(N178="nulová",J178,0)</f>
        <v>0</v>
      </c>
      <c r="BJ178" s="18" t="s">
        <v>82</v>
      </c>
      <c r="BK178" s="217">
        <f>ROUND(I178*H178,2)</f>
        <v>0</v>
      </c>
      <c r="BL178" s="18" t="s">
        <v>257</v>
      </c>
      <c r="BM178" s="216" t="s">
        <v>1635</v>
      </c>
    </row>
    <row r="179" spans="1:65" s="2" customFormat="1" ht="12">
      <c r="A179" s="39"/>
      <c r="B179" s="40"/>
      <c r="C179" s="251" t="s">
        <v>656</v>
      </c>
      <c r="D179" s="251" t="s">
        <v>275</v>
      </c>
      <c r="E179" s="252" t="s">
        <v>1636</v>
      </c>
      <c r="F179" s="253" t="s">
        <v>1637</v>
      </c>
      <c r="G179" s="254" t="s">
        <v>1023</v>
      </c>
      <c r="H179" s="255">
        <v>15</v>
      </c>
      <c r="I179" s="256"/>
      <c r="J179" s="257">
        <f>ROUND(I179*H179,2)</f>
        <v>0</v>
      </c>
      <c r="K179" s="253" t="s">
        <v>28</v>
      </c>
      <c r="L179" s="258"/>
      <c r="M179" s="259" t="s">
        <v>28</v>
      </c>
      <c r="N179" s="260" t="s">
        <v>45</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360</v>
      </c>
      <c r="AT179" s="216" t="s">
        <v>275</v>
      </c>
      <c r="AU179" s="216" t="s">
        <v>82</v>
      </c>
      <c r="AY179" s="18" t="s">
        <v>148</v>
      </c>
      <c r="BE179" s="217">
        <f>IF(N179="základní",J179,0)</f>
        <v>0</v>
      </c>
      <c r="BF179" s="217">
        <f>IF(N179="snížená",J179,0)</f>
        <v>0</v>
      </c>
      <c r="BG179" s="217">
        <f>IF(N179="zákl. přenesená",J179,0)</f>
        <v>0</v>
      </c>
      <c r="BH179" s="217">
        <f>IF(N179="sníž. přenesená",J179,0)</f>
        <v>0</v>
      </c>
      <c r="BI179" s="217">
        <f>IF(N179="nulová",J179,0)</f>
        <v>0</v>
      </c>
      <c r="BJ179" s="18" t="s">
        <v>82</v>
      </c>
      <c r="BK179" s="217">
        <f>ROUND(I179*H179,2)</f>
        <v>0</v>
      </c>
      <c r="BL179" s="18" t="s">
        <v>257</v>
      </c>
      <c r="BM179" s="216" t="s">
        <v>1638</v>
      </c>
    </row>
    <row r="180" spans="1:65" s="2" customFormat="1" ht="16.5" customHeight="1">
      <c r="A180" s="39"/>
      <c r="B180" s="40"/>
      <c r="C180" s="251" t="s">
        <v>662</v>
      </c>
      <c r="D180" s="251" t="s">
        <v>275</v>
      </c>
      <c r="E180" s="252" t="s">
        <v>1639</v>
      </c>
      <c r="F180" s="253" t="s">
        <v>1640</v>
      </c>
      <c r="G180" s="254" t="s">
        <v>1023</v>
      </c>
      <c r="H180" s="255">
        <v>125</v>
      </c>
      <c r="I180" s="256"/>
      <c r="J180" s="257">
        <f>ROUND(I180*H180,2)</f>
        <v>0</v>
      </c>
      <c r="K180" s="253" t="s">
        <v>28</v>
      </c>
      <c r="L180" s="258"/>
      <c r="M180" s="259" t="s">
        <v>28</v>
      </c>
      <c r="N180" s="260" t="s">
        <v>45</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360</v>
      </c>
      <c r="AT180" s="216" t="s">
        <v>275</v>
      </c>
      <c r="AU180" s="216" t="s">
        <v>82</v>
      </c>
      <c r="AY180" s="18" t="s">
        <v>148</v>
      </c>
      <c r="BE180" s="217">
        <f>IF(N180="základní",J180,0)</f>
        <v>0</v>
      </c>
      <c r="BF180" s="217">
        <f>IF(N180="snížená",J180,0)</f>
        <v>0</v>
      </c>
      <c r="BG180" s="217">
        <f>IF(N180="zákl. přenesená",J180,0)</f>
        <v>0</v>
      </c>
      <c r="BH180" s="217">
        <f>IF(N180="sníž. přenesená",J180,0)</f>
        <v>0</v>
      </c>
      <c r="BI180" s="217">
        <f>IF(N180="nulová",J180,0)</f>
        <v>0</v>
      </c>
      <c r="BJ180" s="18" t="s">
        <v>82</v>
      </c>
      <c r="BK180" s="217">
        <f>ROUND(I180*H180,2)</f>
        <v>0</v>
      </c>
      <c r="BL180" s="18" t="s">
        <v>257</v>
      </c>
      <c r="BM180" s="216" t="s">
        <v>1641</v>
      </c>
    </row>
    <row r="181" spans="1:65" s="2" customFormat="1" ht="21.75" customHeight="1">
      <c r="A181" s="39"/>
      <c r="B181" s="40"/>
      <c r="C181" s="251" t="s">
        <v>668</v>
      </c>
      <c r="D181" s="251" t="s">
        <v>275</v>
      </c>
      <c r="E181" s="252" t="s">
        <v>1642</v>
      </c>
      <c r="F181" s="253" t="s">
        <v>1643</v>
      </c>
      <c r="G181" s="254" t="s">
        <v>197</v>
      </c>
      <c r="H181" s="255">
        <v>20</v>
      </c>
      <c r="I181" s="256"/>
      <c r="J181" s="257">
        <f>ROUND(I181*H181,2)</f>
        <v>0</v>
      </c>
      <c r="K181" s="253" t="s">
        <v>28</v>
      </c>
      <c r="L181" s="258"/>
      <c r="M181" s="259" t="s">
        <v>28</v>
      </c>
      <c r="N181" s="260" t="s">
        <v>45</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360</v>
      </c>
      <c r="AT181" s="216" t="s">
        <v>275</v>
      </c>
      <c r="AU181" s="216" t="s">
        <v>82</v>
      </c>
      <c r="AY181" s="18" t="s">
        <v>148</v>
      </c>
      <c r="BE181" s="217">
        <f>IF(N181="základní",J181,0)</f>
        <v>0</v>
      </c>
      <c r="BF181" s="217">
        <f>IF(N181="snížená",J181,0)</f>
        <v>0</v>
      </c>
      <c r="BG181" s="217">
        <f>IF(N181="zákl. přenesená",J181,0)</f>
        <v>0</v>
      </c>
      <c r="BH181" s="217">
        <f>IF(N181="sníž. přenesená",J181,0)</f>
        <v>0</v>
      </c>
      <c r="BI181" s="217">
        <f>IF(N181="nulová",J181,0)</f>
        <v>0</v>
      </c>
      <c r="BJ181" s="18" t="s">
        <v>82</v>
      </c>
      <c r="BK181" s="217">
        <f>ROUND(I181*H181,2)</f>
        <v>0</v>
      </c>
      <c r="BL181" s="18" t="s">
        <v>257</v>
      </c>
      <c r="BM181" s="216" t="s">
        <v>1644</v>
      </c>
    </row>
    <row r="182" spans="1:65" s="2" customFormat="1" ht="16.5" customHeight="1">
      <c r="A182" s="39"/>
      <c r="B182" s="40"/>
      <c r="C182" s="251" t="s">
        <v>674</v>
      </c>
      <c r="D182" s="251" t="s">
        <v>275</v>
      </c>
      <c r="E182" s="252" t="s">
        <v>1645</v>
      </c>
      <c r="F182" s="253" t="s">
        <v>1646</v>
      </c>
      <c r="G182" s="254" t="s">
        <v>197</v>
      </c>
      <c r="H182" s="255">
        <v>20</v>
      </c>
      <c r="I182" s="256"/>
      <c r="J182" s="257">
        <f>ROUND(I182*H182,2)</f>
        <v>0</v>
      </c>
      <c r="K182" s="253" t="s">
        <v>28</v>
      </c>
      <c r="L182" s="258"/>
      <c r="M182" s="259" t="s">
        <v>28</v>
      </c>
      <c r="N182" s="260" t="s">
        <v>45</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360</v>
      </c>
      <c r="AT182" s="216" t="s">
        <v>275</v>
      </c>
      <c r="AU182" s="216" t="s">
        <v>82</v>
      </c>
      <c r="AY182" s="18" t="s">
        <v>148</v>
      </c>
      <c r="BE182" s="217">
        <f>IF(N182="základní",J182,0)</f>
        <v>0</v>
      </c>
      <c r="BF182" s="217">
        <f>IF(N182="snížená",J182,0)</f>
        <v>0</v>
      </c>
      <c r="BG182" s="217">
        <f>IF(N182="zákl. přenesená",J182,0)</f>
        <v>0</v>
      </c>
      <c r="BH182" s="217">
        <f>IF(N182="sníž. přenesená",J182,0)</f>
        <v>0</v>
      </c>
      <c r="BI182" s="217">
        <f>IF(N182="nulová",J182,0)</f>
        <v>0</v>
      </c>
      <c r="BJ182" s="18" t="s">
        <v>82</v>
      </c>
      <c r="BK182" s="217">
        <f>ROUND(I182*H182,2)</f>
        <v>0</v>
      </c>
      <c r="BL182" s="18" t="s">
        <v>257</v>
      </c>
      <c r="BM182" s="216" t="s">
        <v>1647</v>
      </c>
    </row>
    <row r="183" spans="1:65" s="2" customFormat="1" ht="16.5" customHeight="1">
      <c r="A183" s="39"/>
      <c r="B183" s="40"/>
      <c r="C183" s="251" t="s">
        <v>681</v>
      </c>
      <c r="D183" s="251" t="s">
        <v>275</v>
      </c>
      <c r="E183" s="252" t="s">
        <v>1648</v>
      </c>
      <c r="F183" s="253" t="s">
        <v>1649</v>
      </c>
      <c r="G183" s="254" t="s">
        <v>1023</v>
      </c>
      <c r="H183" s="255">
        <v>96</v>
      </c>
      <c r="I183" s="256"/>
      <c r="J183" s="257">
        <f>ROUND(I183*H183,2)</f>
        <v>0</v>
      </c>
      <c r="K183" s="253" t="s">
        <v>28</v>
      </c>
      <c r="L183" s="258"/>
      <c r="M183" s="259" t="s">
        <v>28</v>
      </c>
      <c r="N183" s="260" t="s">
        <v>45</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360</v>
      </c>
      <c r="AT183" s="216" t="s">
        <v>275</v>
      </c>
      <c r="AU183" s="216" t="s">
        <v>82</v>
      </c>
      <c r="AY183" s="18" t="s">
        <v>148</v>
      </c>
      <c r="BE183" s="217">
        <f>IF(N183="základní",J183,0)</f>
        <v>0</v>
      </c>
      <c r="BF183" s="217">
        <f>IF(N183="snížená",J183,0)</f>
        <v>0</v>
      </c>
      <c r="BG183" s="217">
        <f>IF(N183="zákl. přenesená",J183,0)</f>
        <v>0</v>
      </c>
      <c r="BH183" s="217">
        <f>IF(N183="sníž. přenesená",J183,0)</f>
        <v>0</v>
      </c>
      <c r="BI183" s="217">
        <f>IF(N183="nulová",J183,0)</f>
        <v>0</v>
      </c>
      <c r="BJ183" s="18" t="s">
        <v>82</v>
      </c>
      <c r="BK183" s="217">
        <f>ROUND(I183*H183,2)</f>
        <v>0</v>
      </c>
      <c r="BL183" s="18" t="s">
        <v>257</v>
      </c>
      <c r="BM183" s="216" t="s">
        <v>1650</v>
      </c>
    </row>
    <row r="184" spans="1:65" s="2" customFormat="1" ht="16.5" customHeight="1">
      <c r="A184" s="39"/>
      <c r="B184" s="40"/>
      <c r="C184" s="251" t="s">
        <v>687</v>
      </c>
      <c r="D184" s="251" t="s">
        <v>275</v>
      </c>
      <c r="E184" s="252" t="s">
        <v>1651</v>
      </c>
      <c r="F184" s="253" t="s">
        <v>1652</v>
      </c>
      <c r="G184" s="254" t="s">
        <v>1023</v>
      </c>
      <c r="H184" s="255">
        <v>48</v>
      </c>
      <c r="I184" s="256"/>
      <c r="J184" s="257">
        <f>ROUND(I184*H184,2)</f>
        <v>0</v>
      </c>
      <c r="K184" s="253" t="s">
        <v>28</v>
      </c>
      <c r="L184" s="258"/>
      <c r="M184" s="259" t="s">
        <v>28</v>
      </c>
      <c r="N184" s="260" t="s">
        <v>45</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360</v>
      </c>
      <c r="AT184" s="216" t="s">
        <v>275</v>
      </c>
      <c r="AU184" s="216" t="s">
        <v>82</v>
      </c>
      <c r="AY184" s="18" t="s">
        <v>148</v>
      </c>
      <c r="BE184" s="217">
        <f>IF(N184="základní",J184,0)</f>
        <v>0</v>
      </c>
      <c r="BF184" s="217">
        <f>IF(N184="snížená",J184,0)</f>
        <v>0</v>
      </c>
      <c r="BG184" s="217">
        <f>IF(N184="zákl. přenesená",J184,0)</f>
        <v>0</v>
      </c>
      <c r="BH184" s="217">
        <f>IF(N184="sníž. přenesená",J184,0)</f>
        <v>0</v>
      </c>
      <c r="BI184" s="217">
        <f>IF(N184="nulová",J184,0)</f>
        <v>0</v>
      </c>
      <c r="BJ184" s="18" t="s">
        <v>82</v>
      </c>
      <c r="BK184" s="217">
        <f>ROUND(I184*H184,2)</f>
        <v>0</v>
      </c>
      <c r="BL184" s="18" t="s">
        <v>257</v>
      </c>
      <c r="BM184" s="216" t="s">
        <v>1653</v>
      </c>
    </row>
    <row r="185" spans="1:65" s="2" customFormat="1" ht="21.75" customHeight="1">
      <c r="A185" s="39"/>
      <c r="B185" s="40"/>
      <c r="C185" s="251" t="s">
        <v>693</v>
      </c>
      <c r="D185" s="251" t="s">
        <v>275</v>
      </c>
      <c r="E185" s="252" t="s">
        <v>1654</v>
      </c>
      <c r="F185" s="253" t="s">
        <v>1655</v>
      </c>
      <c r="G185" s="254" t="s">
        <v>1023</v>
      </c>
      <c r="H185" s="255">
        <v>3</v>
      </c>
      <c r="I185" s="256"/>
      <c r="J185" s="257">
        <f>ROUND(I185*H185,2)</f>
        <v>0</v>
      </c>
      <c r="K185" s="253" t="s">
        <v>28</v>
      </c>
      <c r="L185" s="258"/>
      <c r="M185" s="259" t="s">
        <v>28</v>
      </c>
      <c r="N185" s="260" t="s">
        <v>45</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360</v>
      </c>
      <c r="AT185" s="216" t="s">
        <v>275</v>
      </c>
      <c r="AU185" s="216" t="s">
        <v>82</v>
      </c>
      <c r="AY185" s="18" t="s">
        <v>148</v>
      </c>
      <c r="BE185" s="217">
        <f>IF(N185="základní",J185,0)</f>
        <v>0</v>
      </c>
      <c r="BF185" s="217">
        <f>IF(N185="snížená",J185,0)</f>
        <v>0</v>
      </c>
      <c r="BG185" s="217">
        <f>IF(N185="zákl. přenesená",J185,0)</f>
        <v>0</v>
      </c>
      <c r="BH185" s="217">
        <f>IF(N185="sníž. přenesená",J185,0)</f>
        <v>0</v>
      </c>
      <c r="BI185" s="217">
        <f>IF(N185="nulová",J185,0)</f>
        <v>0</v>
      </c>
      <c r="BJ185" s="18" t="s">
        <v>82</v>
      </c>
      <c r="BK185" s="217">
        <f>ROUND(I185*H185,2)</f>
        <v>0</v>
      </c>
      <c r="BL185" s="18" t="s">
        <v>257</v>
      </c>
      <c r="BM185" s="216" t="s">
        <v>1656</v>
      </c>
    </row>
    <row r="186" spans="1:65" s="2" customFormat="1" ht="12">
      <c r="A186" s="39"/>
      <c r="B186" s="40"/>
      <c r="C186" s="251" t="s">
        <v>699</v>
      </c>
      <c r="D186" s="251" t="s">
        <v>275</v>
      </c>
      <c r="E186" s="252" t="s">
        <v>1657</v>
      </c>
      <c r="F186" s="253" t="s">
        <v>1658</v>
      </c>
      <c r="G186" s="254" t="s">
        <v>1023</v>
      </c>
      <c r="H186" s="255">
        <v>2</v>
      </c>
      <c r="I186" s="256"/>
      <c r="J186" s="257">
        <f>ROUND(I186*H186,2)</f>
        <v>0</v>
      </c>
      <c r="K186" s="253" t="s">
        <v>28</v>
      </c>
      <c r="L186" s="258"/>
      <c r="M186" s="259" t="s">
        <v>28</v>
      </c>
      <c r="N186" s="260" t="s">
        <v>45</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360</v>
      </c>
      <c r="AT186" s="216" t="s">
        <v>275</v>
      </c>
      <c r="AU186" s="216" t="s">
        <v>82</v>
      </c>
      <c r="AY186" s="18" t="s">
        <v>148</v>
      </c>
      <c r="BE186" s="217">
        <f>IF(N186="základní",J186,0)</f>
        <v>0</v>
      </c>
      <c r="BF186" s="217">
        <f>IF(N186="snížená",J186,0)</f>
        <v>0</v>
      </c>
      <c r="BG186" s="217">
        <f>IF(N186="zákl. přenesená",J186,0)</f>
        <v>0</v>
      </c>
      <c r="BH186" s="217">
        <f>IF(N186="sníž. přenesená",J186,0)</f>
        <v>0</v>
      </c>
      <c r="BI186" s="217">
        <f>IF(N186="nulová",J186,0)</f>
        <v>0</v>
      </c>
      <c r="BJ186" s="18" t="s">
        <v>82</v>
      </c>
      <c r="BK186" s="217">
        <f>ROUND(I186*H186,2)</f>
        <v>0</v>
      </c>
      <c r="BL186" s="18" t="s">
        <v>257</v>
      </c>
      <c r="BM186" s="216" t="s">
        <v>1659</v>
      </c>
    </row>
    <row r="187" spans="1:65" s="2" customFormat="1" ht="21.75" customHeight="1">
      <c r="A187" s="39"/>
      <c r="B187" s="40"/>
      <c r="C187" s="251" t="s">
        <v>705</v>
      </c>
      <c r="D187" s="251" t="s">
        <v>275</v>
      </c>
      <c r="E187" s="252" t="s">
        <v>1660</v>
      </c>
      <c r="F187" s="253" t="s">
        <v>1661</v>
      </c>
      <c r="G187" s="254" t="s">
        <v>1023</v>
      </c>
      <c r="H187" s="255">
        <v>1</v>
      </c>
      <c r="I187" s="256"/>
      <c r="J187" s="257">
        <f>ROUND(I187*H187,2)</f>
        <v>0</v>
      </c>
      <c r="K187" s="253" t="s">
        <v>28</v>
      </c>
      <c r="L187" s="258"/>
      <c r="M187" s="259" t="s">
        <v>28</v>
      </c>
      <c r="N187" s="260" t="s">
        <v>45</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360</v>
      </c>
      <c r="AT187" s="216" t="s">
        <v>275</v>
      </c>
      <c r="AU187" s="216" t="s">
        <v>82</v>
      </c>
      <c r="AY187" s="18" t="s">
        <v>148</v>
      </c>
      <c r="BE187" s="217">
        <f>IF(N187="základní",J187,0)</f>
        <v>0</v>
      </c>
      <c r="BF187" s="217">
        <f>IF(N187="snížená",J187,0)</f>
        <v>0</v>
      </c>
      <c r="BG187" s="217">
        <f>IF(N187="zákl. přenesená",J187,0)</f>
        <v>0</v>
      </c>
      <c r="BH187" s="217">
        <f>IF(N187="sníž. přenesená",J187,0)</f>
        <v>0</v>
      </c>
      <c r="BI187" s="217">
        <f>IF(N187="nulová",J187,0)</f>
        <v>0</v>
      </c>
      <c r="BJ187" s="18" t="s">
        <v>82</v>
      </c>
      <c r="BK187" s="217">
        <f>ROUND(I187*H187,2)</f>
        <v>0</v>
      </c>
      <c r="BL187" s="18" t="s">
        <v>257</v>
      </c>
      <c r="BM187" s="216" t="s">
        <v>1662</v>
      </c>
    </row>
    <row r="188" spans="1:65" s="2" customFormat="1" ht="16.5" customHeight="1">
      <c r="A188" s="39"/>
      <c r="B188" s="40"/>
      <c r="C188" s="251" t="s">
        <v>283</v>
      </c>
      <c r="D188" s="251" t="s">
        <v>275</v>
      </c>
      <c r="E188" s="252" t="s">
        <v>1663</v>
      </c>
      <c r="F188" s="253" t="s">
        <v>1664</v>
      </c>
      <c r="G188" s="254" t="s">
        <v>1023</v>
      </c>
      <c r="H188" s="255">
        <v>1</v>
      </c>
      <c r="I188" s="256"/>
      <c r="J188" s="257">
        <f>ROUND(I188*H188,2)</f>
        <v>0</v>
      </c>
      <c r="K188" s="253" t="s">
        <v>28</v>
      </c>
      <c r="L188" s="258"/>
      <c r="M188" s="259" t="s">
        <v>28</v>
      </c>
      <c r="N188" s="260" t="s">
        <v>45</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360</v>
      </c>
      <c r="AT188" s="216" t="s">
        <v>275</v>
      </c>
      <c r="AU188" s="216" t="s">
        <v>82</v>
      </c>
      <c r="AY188" s="18" t="s">
        <v>148</v>
      </c>
      <c r="BE188" s="217">
        <f>IF(N188="základní",J188,0)</f>
        <v>0</v>
      </c>
      <c r="BF188" s="217">
        <f>IF(N188="snížená",J188,0)</f>
        <v>0</v>
      </c>
      <c r="BG188" s="217">
        <f>IF(N188="zákl. přenesená",J188,0)</f>
        <v>0</v>
      </c>
      <c r="BH188" s="217">
        <f>IF(N188="sníž. přenesená",J188,0)</f>
        <v>0</v>
      </c>
      <c r="BI188" s="217">
        <f>IF(N188="nulová",J188,0)</f>
        <v>0</v>
      </c>
      <c r="BJ188" s="18" t="s">
        <v>82</v>
      </c>
      <c r="BK188" s="217">
        <f>ROUND(I188*H188,2)</f>
        <v>0</v>
      </c>
      <c r="BL188" s="18" t="s">
        <v>257</v>
      </c>
      <c r="BM188" s="216" t="s">
        <v>1665</v>
      </c>
    </row>
    <row r="189" spans="1:65" s="2" customFormat="1" ht="16.5" customHeight="1">
      <c r="A189" s="39"/>
      <c r="B189" s="40"/>
      <c r="C189" s="251" t="s">
        <v>291</v>
      </c>
      <c r="D189" s="251" t="s">
        <v>275</v>
      </c>
      <c r="E189" s="252" t="s">
        <v>1666</v>
      </c>
      <c r="F189" s="253" t="s">
        <v>1667</v>
      </c>
      <c r="G189" s="254" t="s">
        <v>1023</v>
      </c>
      <c r="H189" s="255">
        <v>8</v>
      </c>
      <c r="I189" s="256"/>
      <c r="J189" s="257">
        <f>ROUND(I189*H189,2)</f>
        <v>0</v>
      </c>
      <c r="K189" s="253" t="s">
        <v>28</v>
      </c>
      <c r="L189" s="258"/>
      <c r="M189" s="259" t="s">
        <v>28</v>
      </c>
      <c r="N189" s="260" t="s">
        <v>45</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360</v>
      </c>
      <c r="AT189" s="216" t="s">
        <v>275</v>
      </c>
      <c r="AU189" s="216" t="s">
        <v>82</v>
      </c>
      <c r="AY189" s="18" t="s">
        <v>148</v>
      </c>
      <c r="BE189" s="217">
        <f>IF(N189="základní",J189,0)</f>
        <v>0</v>
      </c>
      <c r="BF189" s="217">
        <f>IF(N189="snížená",J189,0)</f>
        <v>0</v>
      </c>
      <c r="BG189" s="217">
        <f>IF(N189="zákl. přenesená",J189,0)</f>
        <v>0</v>
      </c>
      <c r="BH189" s="217">
        <f>IF(N189="sníž. přenesená",J189,0)</f>
        <v>0</v>
      </c>
      <c r="BI189" s="217">
        <f>IF(N189="nulová",J189,0)</f>
        <v>0</v>
      </c>
      <c r="BJ189" s="18" t="s">
        <v>82</v>
      </c>
      <c r="BK189" s="217">
        <f>ROUND(I189*H189,2)</f>
        <v>0</v>
      </c>
      <c r="BL189" s="18" t="s">
        <v>257</v>
      </c>
      <c r="BM189" s="216" t="s">
        <v>1668</v>
      </c>
    </row>
    <row r="190" spans="1:65" s="2" customFormat="1" ht="16.5" customHeight="1">
      <c r="A190" s="39"/>
      <c r="B190" s="40"/>
      <c r="C190" s="251" t="s">
        <v>303</v>
      </c>
      <c r="D190" s="251" t="s">
        <v>275</v>
      </c>
      <c r="E190" s="252" t="s">
        <v>1669</v>
      </c>
      <c r="F190" s="253" t="s">
        <v>1670</v>
      </c>
      <c r="G190" s="254" t="s">
        <v>197</v>
      </c>
      <c r="H190" s="255">
        <v>6</v>
      </c>
      <c r="I190" s="256"/>
      <c r="J190" s="257">
        <f>ROUND(I190*H190,2)</f>
        <v>0</v>
      </c>
      <c r="K190" s="253" t="s">
        <v>28</v>
      </c>
      <c r="L190" s="258"/>
      <c r="M190" s="259" t="s">
        <v>28</v>
      </c>
      <c r="N190" s="260" t="s">
        <v>45</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360</v>
      </c>
      <c r="AT190" s="216" t="s">
        <v>275</v>
      </c>
      <c r="AU190" s="216" t="s">
        <v>82</v>
      </c>
      <c r="AY190" s="18" t="s">
        <v>148</v>
      </c>
      <c r="BE190" s="217">
        <f>IF(N190="základní",J190,0)</f>
        <v>0</v>
      </c>
      <c r="BF190" s="217">
        <f>IF(N190="snížená",J190,0)</f>
        <v>0</v>
      </c>
      <c r="BG190" s="217">
        <f>IF(N190="zákl. přenesená",J190,0)</f>
        <v>0</v>
      </c>
      <c r="BH190" s="217">
        <f>IF(N190="sníž. přenesená",J190,0)</f>
        <v>0</v>
      </c>
      <c r="BI190" s="217">
        <f>IF(N190="nulová",J190,0)</f>
        <v>0</v>
      </c>
      <c r="BJ190" s="18" t="s">
        <v>82</v>
      </c>
      <c r="BK190" s="217">
        <f>ROUND(I190*H190,2)</f>
        <v>0</v>
      </c>
      <c r="BL190" s="18" t="s">
        <v>257</v>
      </c>
      <c r="BM190" s="216" t="s">
        <v>1671</v>
      </c>
    </row>
    <row r="191" spans="1:65" s="2" customFormat="1" ht="16.5" customHeight="1">
      <c r="A191" s="39"/>
      <c r="B191" s="40"/>
      <c r="C191" s="251" t="s">
        <v>346</v>
      </c>
      <c r="D191" s="251" t="s">
        <v>275</v>
      </c>
      <c r="E191" s="252" t="s">
        <v>1672</v>
      </c>
      <c r="F191" s="253" t="s">
        <v>1673</v>
      </c>
      <c r="G191" s="254" t="s">
        <v>197</v>
      </c>
      <c r="H191" s="255">
        <v>20</v>
      </c>
      <c r="I191" s="256"/>
      <c r="J191" s="257">
        <f>ROUND(I191*H191,2)</f>
        <v>0</v>
      </c>
      <c r="K191" s="253" t="s">
        <v>28</v>
      </c>
      <c r="L191" s="258"/>
      <c r="M191" s="259" t="s">
        <v>28</v>
      </c>
      <c r="N191" s="260" t="s">
        <v>45</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360</v>
      </c>
      <c r="AT191" s="216" t="s">
        <v>275</v>
      </c>
      <c r="AU191" s="216" t="s">
        <v>82</v>
      </c>
      <c r="AY191" s="18" t="s">
        <v>148</v>
      </c>
      <c r="BE191" s="217">
        <f>IF(N191="základní",J191,0)</f>
        <v>0</v>
      </c>
      <c r="BF191" s="217">
        <f>IF(N191="snížená",J191,0)</f>
        <v>0</v>
      </c>
      <c r="BG191" s="217">
        <f>IF(N191="zákl. přenesená",J191,0)</f>
        <v>0</v>
      </c>
      <c r="BH191" s="217">
        <f>IF(N191="sníž. přenesená",J191,0)</f>
        <v>0</v>
      </c>
      <c r="BI191" s="217">
        <f>IF(N191="nulová",J191,0)</f>
        <v>0</v>
      </c>
      <c r="BJ191" s="18" t="s">
        <v>82</v>
      </c>
      <c r="BK191" s="217">
        <f>ROUND(I191*H191,2)</f>
        <v>0</v>
      </c>
      <c r="BL191" s="18" t="s">
        <v>257</v>
      </c>
      <c r="BM191" s="216" t="s">
        <v>1674</v>
      </c>
    </row>
    <row r="192" spans="1:65" s="2" customFormat="1" ht="16.5" customHeight="1">
      <c r="A192" s="39"/>
      <c r="B192" s="40"/>
      <c r="C192" s="251" t="s">
        <v>725</v>
      </c>
      <c r="D192" s="251" t="s">
        <v>275</v>
      </c>
      <c r="E192" s="252" t="s">
        <v>1675</v>
      </c>
      <c r="F192" s="253" t="s">
        <v>1676</v>
      </c>
      <c r="G192" s="254" t="s">
        <v>197</v>
      </c>
      <c r="H192" s="255">
        <v>100</v>
      </c>
      <c r="I192" s="256"/>
      <c r="J192" s="257">
        <f>ROUND(I192*H192,2)</f>
        <v>0</v>
      </c>
      <c r="K192" s="253" t="s">
        <v>28</v>
      </c>
      <c r="L192" s="258"/>
      <c r="M192" s="259" t="s">
        <v>28</v>
      </c>
      <c r="N192" s="260" t="s">
        <v>45</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360</v>
      </c>
      <c r="AT192" s="216" t="s">
        <v>275</v>
      </c>
      <c r="AU192" s="216" t="s">
        <v>82</v>
      </c>
      <c r="AY192" s="18" t="s">
        <v>148</v>
      </c>
      <c r="BE192" s="217">
        <f>IF(N192="základní",J192,0)</f>
        <v>0</v>
      </c>
      <c r="BF192" s="217">
        <f>IF(N192="snížená",J192,0)</f>
        <v>0</v>
      </c>
      <c r="BG192" s="217">
        <f>IF(N192="zákl. přenesená",J192,0)</f>
        <v>0</v>
      </c>
      <c r="BH192" s="217">
        <f>IF(N192="sníž. přenesená",J192,0)</f>
        <v>0</v>
      </c>
      <c r="BI192" s="217">
        <f>IF(N192="nulová",J192,0)</f>
        <v>0</v>
      </c>
      <c r="BJ192" s="18" t="s">
        <v>82</v>
      </c>
      <c r="BK192" s="217">
        <f>ROUND(I192*H192,2)</f>
        <v>0</v>
      </c>
      <c r="BL192" s="18" t="s">
        <v>257</v>
      </c>
      <c r="BM192" s="216" t="s">
        <v>1677</v>
      </c>
    </row>
    <row r="193" spans="1:65" s="2" customFormat="1" ht="16.5" customHeight="1">
      <c r="A193" s="39"/>
      <c r="B193" s="40"/>
      <c r="C193" s="251" t="s">
        <v>388</v>
      </c>
      <c r="D193" s="251" t="s">
        <v>275</v>
      </c>
      <c r="E193" s="252" t="s">
        <v>1678</v>
      </c>
      <c r="F193" s="253" t="s">
        <v>1679</v>
      </c>
      <c r="G193" s="254" t="s">
        <v>197</v>
      </c>
      <c r="H193" s="255">
        <v>6</v>
      </c>
      <c r="I193" s="256"/>
      <c r="J193" s="257">
        <f>ROUND(I193*H193,2)</f>
        <v>0</v>
      </c>
      <c r="K193" s="253" t="s">
        <v>28</v>
      </c>
      <c r="L193" s="258"/>
      <c r="M193" s="259" t="s">
        <v>28</v>
      </c>
      <c r="N193" s="260" t="s">
        <v>45</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360</v>
      </c>
      <c r="AT193" s="216" t="s">
        <v>275</v>
      </c>
      <c r="AU193" s="216" t="s">
        <v>82</v>
      </c>
      <c r="AY193" s="18" t="s">
        <v>148</v>
      </c>
      <c r="BE193" s="217">
        <f>IF(N193="základní",J193,0)</f>
        <v>0</v>
      </c>
      <c r="BF193" s="217">
        <f>IF(N193="snížená",J193,0)</f>
        <v>0</v>
      </c>
      <c r="BG193" s="217">
        <f>IF(N193="zákl. přenesená",J193,0)</f>
        <v>0</v>
      </c>
      <c r="BH193" s="217">
        <f>IF(N193="sníž. přenesená",J193,0)</f>
        <v>0</v>
      </c>
      <c r="BI193" s="217">
        <f>IF(N193="nulová",J193,0)</f>
        <v>0</v>
      </c>
      <c r="BJ193" s="18" t="s">
        <v>82</v>
      </c>
      <c r="BK193" s="217">
        <f>ROUND(I193*H193,2)</f>
        <v>0</v>
      </c>
      <c r="BL193" s="18" t="s">
        <v>257</v>
      </c>
      <c r="BM193" s="216" t="s">
        <v>1680</v>
      </c>
    </row>
    <row r="194" spans="1:65" s="2" customFormat="1" ht="16.5" customHeight="1">
      <c r="A194" s="39"/>
      <c r="B194" s="40"/>
      <c r="C194" s="251" t="s">
        <v>738</v>
      </c>
      <c r="D194" s="251" t="s">
        <v>275</v>
      </c>
      <c r="E194" s="252" t="s">
        <v>1681</v>
      </c>
      <c r="F194" s="253" t="s">
        <v>1682</v>
      </c>
      <c r="G194" s="254" t="s">
        <v>197</v>
      </c>
      <c r="H194" s="255">
        <v>120</v>
      </c>
      <c r="I194" s="256"/>
      <c r="J194" s="257">
        <f>ROUND(I194*H194,2)</f>
        <v>0</v>
      </c>
      <c r="K194" s="253" t="s">
        <v>28</v>
      </c>
      <c r="L194" s="258"/>
      <c r="M194" s="259" t="s">
        <v>28</v>
      </c>
      <c r="N194" s="260" t="s">
        <v>45</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360</v>
      </c>
      <c r="AT194" s="216" t="s">
        <v>275</v>
      </c>
      <c r="AU194" s="216" t="s">
        <v>82</v>
      </c>
      <c r="AY194" s="18" t="s">
        <v>148</v>
      </c>
      <c r="BE194" s="217">
        <f>IF(N194="základní",J194,0)</f>
        <v>0</v>
      </c>
      <c r="BF194" s="217">
        <f>IF(N194="snížená",J194,0)</f>
        <v>0</v>
      </c>
      <c r="BG194" s="217">
        <f>IF(N194="zákl. přenesená",J194,0)</f>
        <v>0</v>
      </c>
      <c r="BH194" s="217">
        <f>IF(N194="sníž. přenesená",J194,0)</f>
        <v>0</v>
      </c>
      <c r="BI194" s="217">
        <f>IF(N194="nulová",J194,0)</f>
        <v>0</v>
      </c>
      <c r="BJ194" s="18" t="s">
        <v>82</v>
      </c>
      <c r="BK194" s="217">
        <f>ROUND(I194*H194,2)</f>
        <v>0</v>
      </c>
      <c r="BL194" s="18" t="s">
        <v>257</v>
      </c>
      <c r="BM194" s="216" t="s">
        <v>1683</v>
      </c>
    </row>
    <row r="195" spans="1:65" s="2" customFormat="1" ht="16.5" customHeight="1">
      <c r="A195" s="39"/>
      <c r="B195" s="40"/>
      <c r="C195" s="251" t="s">
        <v>744</v>
      </c>
      <c r="D195" s="251" t="s">
        <v>275</v>
      </c>
      <c r="E195" s="252" t="s">
        <v>1684</v>
      </c>
      <c r="F195" s="253" t="s">
        <v>1685</v>
      </c>
      <c r="G195" s="254" t="s">
        <v>197</v>
      </c>
      <c r="H195" s="255">
        <v>15</v>
      </c>
      <c r="I195" s="256"/>
      <c r="J195" s="257">
        <f>ROUND(I195*H195,2)</f>
        <v>0</v>
      </c>
      <c r="K195" s="253" t="s">
        <v>28</v>
      </c>
      <c r="L195" s="258"/>
      <c r="M195" s="259" t="s">
        <v>28</v>
      </c>
      <c r="N195" s="260" t="s">
        <v>45</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360</v>
      </c>
      <c r="AT195" s="216" t="s">
        <v>275</v>
      </c>
      <c r="AU195" s="216" t="s">
        <v>82</v>
      </c>
      <c r="AY195" s="18" t="s">
        <v>148</v>
      </c>
      <c r="BE195" s="217">
        <f>IF(N195="základní",J195,0)</f>
        <v>0</v>
      </c>
      <c r="BF195" s="217">
        <f>IF(N195="snížená",J195,0)</f>
        <v>0</v>
      </c>
      <c r="BG195" s="217">
        <f>IF(N195="zákl. přenesená",J195,0)</f>
        <v>0</v>
      </c>
      <c r="BH195" s="217">
        <f>IF(N195="sníž. přenesená",J195,0)</f>
        <v>0</v>
      </c>
      <c r="BI195" s="217">
        <f>IF(N195="nulová",J195,0)</f>
        <v>0</v>
      </c>
      <c r="BJ195" s="18" t="s">
        <v>82</v>
      </c>
      <c r="BK195" s="217">
        <f>ROUND(I195*H195,2)</f>
        <v>0</v>
      </c>
      <c r="BL195" s="18" t="s">
        <v>257</v>
      </c>
      <c r="BM195" s="216" t="s">
        <v>1686</v>
      </c>
    </row>
    <row r="196" spans="1:65" s="2" customFormat="1" ht="16.5" customHeight="1">
      <c r="A196" s="39"/>
      <c r="B196" s="40"/>
      <c r="C196" s="251" t="s">
        <v>758</v>
      </c>
      <c r="D196" s="251" t="s">
        <v>275</v>
      </c>
      <c r="E196" s="252" t="s">
        <v>1687</v>
      </c>
      <c r="F196" s="253" t="s">
        <v>1688</v>
      </c>
      <c r="G196" s="254" t="s">
        <v>197</v>
      </c>
      <c r="H196" s="255">
        <v>55</v>
      </c>
      <c r="I196" s="256"/>
      <c r="J196" s="257">
        <f>ROUND(I196*H196,2)</f>
        <v>0</v>
      </c>
      <c r="K196" s="253" t="s">
        <v>28</v>
      </c>
      <c r="L196" s="258"/>
      <c r="M196" s="259" t="s">
        <v>28</v>
      </c>
      <c r="N196" s="260" t="s">
        <v>45</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360</v>
      </c>
      <c r="AT196" s="216" t="s">
        <v>275</v>
      </c>
      <c r="AU196" s="216" t="s">
        <v>82</v>
      </c>
      <c r="AY196" s="18" t="s">
        <v>148</v>
      </c>
      <c r="BE196" s="217">
        <f>IF(N196="základní",J196,0)</f>
        <v>0</v>
      </c>
      <c r="BF196" s="217">
        <f>IF(N196="snížená",J196,0)</f>
        <v>0</v>
      </c>
      <c r="BG196" s="217">
        <f>IF(N196="zákl. přenesená",J196,0)</f>
        <v>0</v>
      </c>
      <c r="BH196" s="217">
        <f>IF(N196="sníž. přenesená",J196,0)</f>
        <v>0</v>
      </c>
      <c r="BI196" s="217">
        <f>IF(N196="nulová",J196,0)</f>
        <v>0</v>
      </c>
      <c r="BJ196" s="18" t="s">
        <v>82</v>
      </c>
      <c r="BK196" s="217">
        <f>ROUND(I196*H196,2)</f>
        <v>0</v>
      </c>
      <c r="BL196" s="18" t="s">
        <v>257</v>
      </c>
      <c r="BM196" s="216" t="s">
        <v>1689</v>
      </c>
    </row>
    <row r="197" spans="1:65" s="2" customFormat="1" ht="16.5" customHeight="1">
      <c r="A197" s="39"/>
      <c r="B197" s="40"/>
      <c r="C197" s="251" t="s">
        <v>763</v>
      </c>
      <c r="D197" s="251" t="s">
        <v>275</v>
      </c>
      <c r="E197" s="252" t="s">
        <v>1690</v>
      </c>
      <c r="F197" s="253" t="s">
        <v>1691</v>
      </c>
      <c r="G197" s="254" t="s">
        <v>197</v>
      </c>
      <c r="H197" s="255">
        <v>1800</v>
      </c>
      <c r="I197" s="256"/>
      <c r="J197" s="257">
        <f>ROUND(I197*H197,2)</f>
        <v>0</v>
      </c>
      <c r="K197" s="253" t="s">
        <v>28</v>
      </c>
      <c r="L197" s="258"/>
      <c r="M197" s="259" t="s">
        <v>28</v>
      </c>
      <c r="N197" s="260" t="s">
        <v>45</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360</v>
      </c>
      <c r="AT197" s="216" t="s">
        <v>275</v>
      </c>
      <c r="AU197" s="216" t="s">
        <v>82</v>
      </c>
      <c r="AY197" s="18" t="s">
        <v>148</v>
      </c>
      <c r="BE197" s="217">
        <f>IF(N197="základní",J197,0)</f>
        <v>0</v>
      </c>
      <c r="BF197" s="217">
        <f>IF(N197="snížená",J197,0)</f>
        <v>0</v>
      </c>
      <c r="BG197" s="217">
        <f>IF(N197="zákl. přenesená",J197,0)</f>
        <v>0</v>
      </c>
      <c r="BH197" s="217">
        <f>IF(N197="sníž. přenesená",J197,0)</f>
        <v>0</v>
      </c>
      <c r="BI197" s="217">
        <f>IF(N197="nulová",J197,0)</f>
        <v>0</v>
      </c>
      <c r="BJ197" s="18" t="s">
        <v>82</v>
      </c>
      <c r="BK197" s="217">
        <f>ROUND(I197*H197,2)</f>
        <v>0</v>
      </c>
      <c r="BL197" s="18" t="s">
        <v>257</v>
      </c>
      <c r="BM197" s="216" t="s">
        <v>1692</v>
      </c>
    </row>
    <row r="198" spans="1:65" s="2" customFormat="1" ht="16.5" customHeight="1">
      <c r="A198" s="39"/>
      <c r="B198" s="40"/>
      <c r="C198" s="251" t="s">
        <v>769</v>
      </c>
      <c r="D198" s="251" t="s">
        <v>275</v>
      </c>
      <c r="E198" s="252" t="s">
        <v>1693</v>
      </c>
      <c r="F198" s="253" t="s">
        <v>1694</v>
      </c>
      <c r="G198" s="254" t="s">
        <v>197</v>
      </c>
      <c r="H198" s="255">
        <v>680</v>
      </c>
      <c r="I198" s="256"/>
      <c r="J198" s="257">
        <f>ROUND(I198*H198,2)</f>
        <v>0</v>
      </c>
      <c r="K198" s="253" t="s">
        <v>28</v>
      </c>
      <c r="L198" s="258"/>
      <c r="M198" s="259" t="s">
        <v>28</v>
      </c>
      <c r="N198" s="260" t="s">
        <v>45</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360</v>
      </c>
      <c r="AT198" s="216" t="s">
        <v>275</v>
      </c>
      <c r="AU198" s="216" t="s">
        <v>82</v>
      </c>
      <c r="AY198" s="18" t="s">
        <v>148</v>
      </c>
      <c r="BE198" s="217">
        <f>IF(N198="základní",J198,0)</f>
        <v>0</v>
      </c>
      <c r="BF198" s="217">
        <f>IF(N198="snížená",J198,0)</f>
        <v>0</v>
      </c>
      <c r="BG198" s="217">
        <f>IF(N198="zákl. přenesená",J198,0)</f>
        <v>0</v>
      </c>
      <c r="BH198" s="217">
        <f>IF(N198="sníž. přenesená",J198,0)</f>
        <v>0</v>
      </c>
      <c r="BI198" s="217">
        <f>IF(N198="nulová",J198,0)</f>
        <v>0</v>
      </c>
      <c r="BJ198" s="18" t="s">
        <v>82</v>
      </c>
      <c r="BK198" s="217">
        <f>ROUND(I198*H198,2)</f>
        <v>0</v>
      </c>
      <c r="BL198" s="18" t="s">
        <v>257</v>
      </c>
      <c r="BM198" s="216" t="s">
        <v>1695</v>
      </c>
    </row>
    <row r="199" spans="1:65" s="2" customFormat="1" ht="16.5" customHeight="1">
      <c r="A199" s="39"/>
      <c r="B199" s="40"/>
      <c r="C199" s="251" t="s">
        <v>774</v>
      </c>
      <c r="D199" s="251" t="s">
        <v>275</v>
      </c>
      <c r="E199" s="252" t="s">
        <v>1696</v>
      </c>
      <c r="F199" s="253" t="s">
        <v>1697</v>
      </c>
      <c r="G199" s="254" t="s">
        <v>197</v>
      </c>
      <c r="H199" s="255">
        <v>100</v>
      </c>
      <c r="I199" s="256"/>
      <c r="J199" s="257">
        <f>ROUND(I199*H199,2)</f>
        <v>0</v>
      </c>
      <c r="K199" s="253" t="s">
        <v>28</v>
      </c>
      <c r="L199" s="258"/>
      <c r="M199" s="259" t="s">
        <v>28</v>
      </c>
      <c r="N199" s="260" t="s">
        <v>45</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360</v>
      </c>
      <c r="AT199" s="216" t="s">
        <v>275</v>
      </c>
      <c r="AU199" s="216" t="s">
        <v>82</v>
      </c>
      <c r="AY199" s="18" t="s">
        <v>148</v>
      </c>
      <c r="BE199" s="217">
        <f>IF(N199="základní",J199,0)</f>
        <v>0</v>
      </c>
      <c r="BF199" s="217">
        <f>IF(N199="snížená",J199,0)</f>
        <v>0</v>
      </c>
      <c r="BG199" s="217">
        <f>IF(N199="zákl. přenesená",J199,0)</f>
        <v>0</v>
      </c>
      <c r="BH199" s="217">
        <f>IF(N199="sníž. přenesená",J199,0)</f>
        <v>0</v>
      </c>
      <c r="BI199" s="217">
        <f>IF(N199="nulová",J199,0)</f>
        <v>0</v>
      </c>
      <c r="BJ199" s="18" t="s">
        <v>82</v>
      </c>
      <c r="BK199" s="217">
        <f>ROUND(I199*H199,2)</f>
        <v>0</v>
      </c>
      <c r="BL199" s="18" t="s">
        <v>257</v>
      </c>
      <c r="BM199" s="216" t="s">
        <v>1698</v>
      </c>
    </row>
    <row r="200" spans="1:65" s="2" customFormat="1" ht="16.5" customHeight="1">
      <c r="A200" s="39"/>
      <c r="B200" s="40"/>
      <c r="C200" s="251" t="s">
        <v>779</v>
      </c>
      <c r="D200" s="251" t="s">
        <v>275</v>
      </c>
      <c r="E200" s="252" t="s">
        <v>1699</v>
      </c>
      <c r="F200" s="253" t="s">
        <v>1700</v>
      </c>
      <c r="G200" s="254" t="s">
        <v>197</v>
      </c>
      <c r="H200" s="255">
        <v>150</v>
      </c>
      <c r="I200" s="256"/>
      <c r="J200" s="257">
        <f>ROUND(I200*H200,2)</f>
        <v>0</v>
      </c>
      <c r="K200" s="253" t="s">
        <v>28</v>
      </c>
      <c r="L200" s="258"/>
      <c r="M200" s="259" t="s">
        <v>28</v>
      </c>
      <c r="N200" s="260" t="s">
        <v>45</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360</v>
      </c>
      <c r="AT200" s="216" t="s">
        <v>275</v>
      </c>
      <c r="AU200" s="216" t="s">
        <v>82</v>
      </c>
      <c r="AY200" s="18" t="s">
        <v>148</v>
      </c>
      <c r="BE200" s="217">
        <f>IF(N200="základní",J200,0)</f>
        <v>0</v>
      </c>
      <c r="BF200" s="217">
        <f>IF(N200="snížená",J200,0)</f>
        <v>0</v>
      </c>
      <c r="BG200" s="217">
        <f>IF(N200="zákl. přenesená",J200,0)</f>
        <v>0</v>
      </c>
      <c r="BH200" s="217">
        <f>IF(N200="sníž. přenesená",J200,0)</f>
        <v>0</v>
      </c>
      <c r="BI200" s="217">
        <f>IF(N200="nulová",J200,0)</f>
        <v>0</v>
      </c>
      <c r="BJ200" s="18" t="s">
        <v>82</v>
      </c>
      <c r="BK200" s="217">
        <f>ROUND(I200*H200,2)</f>
        <v>0</v>
      </c>
      <c r="BL200" s="18" t="s">
        <v>257</v>
      </c>
      <c r="BM200" s="216" t="s">
        <v>1701</v>
      </c>
    </row>
    <row r="201" spans="1:65" s="2" customFormat="1" ht="16.5" customHeight="1">
      <c r="A201" s="39"/>
      <c r="B201" s="40"/>
      <c r="C201" s="251" t="s">
        <v>783</v>
      </c>
      <c r="D201" s="251" t="s">
        <v>275</v>
      </c>
      <c r="E201" s="252" t="s">
        <v>1702</v>
      </c>
      <c r="F201" s="253" t="s">
        <v>1703</v>
      </c>
      <c r="G201" s="254" t="s">
        <v>197</v>
      </c>
      <c r="H201" s="255">
        <v>120</v>
      </c>
      <c r="I201" s="256"/>
      <c r="J201" s="257">
        <f>ROUND(I201*H201,2)</f>
        <v>0</v>
      </c>
      <c r="K201" s="253" t="s">
        <v>28</v>
      </c>
      <c r="L201" s="258"/>
      <c r="M201" s="259" t="s">
        <v>28</v>
      </c>
      <c r="N201" s="260" t="s">
        <v>45</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360</v>
      </c>
      <c r="AT201" s="216" t="s">
        <v>275</v>
      </c>
      <c r="AU201" s="216" t="s">
        <v>82</v>
      </c>
      <c r="AY201" s="18" t="s">
        <v>148</v>
      </c>
      <c r="BE201" s="217">
        <f>IF(N201="základní",J201,0)</f>
        <v>0</v>
      </c>
      <c r="BF201" s="217">
        <f>IF(N201="snížená",J201,0)</f>
        <v>0</v>
      </c>
      <c r="BG201" s="217">
        <f>IF(N201="zákl. přenesená",J201,0)</f>
        <v>0</v>
      </c>
      <c r="BH201" s="217">
        <f>IF(N201="sníž. přenesená",J201,0)</f>
        <v>0</v>
      </c>
      <c r="BI201" s="217">
        <f>IF(N201="nulová",J201,0)</f>
        <v>0</v>
      </c>
      <c r="BJ201" s="18" t="s">
        <v>82</v>
      </c>
      <c r="BK201" s="217">
        <f>ROUND(I201*H201,2)</f>
        <v>0</v>
      </c>
      <c r="BL201" s="18" t="s">
        <v>257</v>
      </c>
      <c r="BM201" s="216" t="s">
        <v>1704</v>
      </c>
    </row>
    <row r="202" spans="1:65" s="2" customFormat="1" ht="16.5" customHeight="1">
      <c r="A202" s="39"/>
      <c r="B202" s="40"/>
      <c r="C202" s="251" t="s">
        <v>789</v>
      </c>
      <c r="D202" s="251" t="s">
        <v>275</v>
      </c>
      <c r="E202" s="252" t="s">
        <v>1705</v>
      </c>
      <c r="F202" s="253" t="s">
        <v>1706</v>
      </c>
      <c r="G202" s="254" t="s">
        <v>197</v>
      </c>
      <c r="H202" s="255">
        <v>50</v>
      </c>
      <c r="I202" s="256"/>
      <c r="J202" s="257">
        <f>ROUND(I202*H202,2)</f>
        <v>0</v>
      </c>
      <c r="K202" s="253" t="s">
        <v>28</v>
      </c>
      <c r="L202" s="258"/>
      <c r="M202" s="259" t="s">
        <v>28</v>
      </c>
      <c r="N202" s="260" t="s">
        <v>45</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360</v>
      </c>
      <c r="AT202" s="216" t="s">
        <v>275</v>
      </c>
      <c r="AU202" s="216" t="s">
        <v>82</v>
      </c>
      <c r="AY202" s="18" t="s">
        <v>148</v>
      </c>
      <c r="BE202" s="217">
        <f>IF(N202="základní",J202,0)</f>
        <v>0</v>
      </c>
      <c r="BF202" s="217">
        <f>IF(N202="snížená",J202,0)</f>
        <v>0</v>
      </c>
      <c r="BG202" s="217">
        <f>IF(N202="zákl. přenesená",J202,0)</f>
        <v>0</v>
      </c>
      <c r="BH202" s="217">
        <f>IF(N202="sníž. přenesená",J202,0)</f>
        <v>0</v>
      </c>
      <c r="BI202" s="217">
        <f>IF(N202="nulová",J202,0)</f>
        <v>0</v>
      </c>
      <c r="BJ202" s="18" t="s">
        <v>82</v>
      </c>
      <c r="BK202" s="217">
        <f>ROUND(I202*H202,2)</f>
        <v>0</v>
      </c>
      <c r="BL202" s="18" t="s">
        <v>257</v>
      </c>
      <c r="BM202" s="216" t="s">
        <v>1707</v>
      </c>
    </row>
    <row r="203" spans="1:63" s="12" customFormat="1" ht="25.9" customHeight="1">
      <c r="A203" s="12"/>
      <c r="B203" s="189"/>
      <c r="C203" s="190"/>
      <c r="D203" s="191" t="s">
        <v>73</v>
      </c>
      <c r="E203" s="192" t="s">
        <v>1708</v>
      </c>
      <c r="F203" s="192" t="s">
        <v>1709</v>
      </c>
      <c r="G203" s="190"/>
      <c r="H203" s="190"/>
      <c r="I203" s="193"/>
      <c r="J203" s="194">
        <f>BK203</f>
        <v>0</v>
      </c>
      <c r="K203" s="190"/>
      <c r="L203" s="195"/>
      <c r="M203" s="196"/>
      <c r="N203" s="197"/>
      <c r="O203" s="197"/>
      <c r="P203" s="198">
        <f>P204+P213+P223+P232+P246+P256+P262+P274+P304+P308+P323</f>
        <v>0</v>
      </c>
      <c r="Q203" s="197"/>
      <c r="R203" s="198">
        <f>R204+R213+R223+R232+R246+R256+R262+R274+R304+R308+R323</f>
        <v>0</v>
      </c>
      <c r="S203" s="197"/>
      <c r="T203" s="199">
        <f>T204+T213+T223+T232+T246+T256+T262+T274+T304+T308+T323</f>
        <v>0</v>
      </c>
      <c r="U203" s="12"/>
      <c r="V203" s="12"/>
      <c r="W203" s="12"/>
      <c r="X203" s="12"/>
      <c r="Y203" s="12"/>
      <c r="Z203" s="12"/>
      <c r="AA203" s="12"/>
      <c r="AB203" s="12"/>
      <c r="AC203" s="12"/>
      <c r="AD203" s="12"/>
      <c r="AE203" s="12"/>
      <c r="AR203" s="200" t="s">
        <v>84</v>
      </c>
      <c r="AT203" s="201" t="s">
        <v>73</v>
      </c>
      <c r="AU203" s="201" t="s">
        <v>74</v>
      </c>
      <c r="AY203" s="200" t="s">
        <v>148</v>
      </c>
      <c r="BK203" s="202">
        <f>BK204+BK213+BK223+BK232+BK246+BK256+BK262+BK274+BK304+BK308+BK323</f>
        <v>0</v>
      </c>
    </row>
    <row r="204" spans="1:63" s="12" customFormat="1" ht="22.8" customHeight="1">
      <c r="A204" s="12"/>
      <c r="B204" s="189"/>
      <c r="C204" s="190"/>
      <c r="D204" s="191" t="s">
        <v>73</v>
      </c>
      <c r="E204" s="203" t="s">
        <v>1710</v>
      </c>
      <c r="F204" s="203" t="s">
        <v>1711</v>
      </c>
      <c r="G204" s="190"/>
      <c r="H204" s="190"/>
      <c r="I204" s="193"/>
      <c r="J204" s="204">
        <f>BK204</f>
        <v>0</v>
      </c>
      <c r="K204" s="190"/>
      <c r="L204" s="195"/>
      <c r="M204" s="196"/>
      <c r="N204" s="197"/>
      <c r="O204" s="197"/>
      <c r="P204" s="198">
        <f>SUM(P205:P212)</f>
        <v>0</v>
      </c>
      <c r="Q204" s="197"/>
      <c r="R204" s="198">
        <f>SUM(R205:R212)</f>
        <v>0</v>
      </c>
      <c r="S204" s="197"/>
      <c r="T204" s="199">
        <f>SUM(T205:T212)</f>
        <v>0</v>
      </c>
      <c r="U204" s="12"/>
      <c r="V204" s="12"/>
      <c r="W204" s="12"/>
      <c r="X204" s="12"/>
      <c r="Y204" s="12"/>
      <c r="Z204" s="12"/>
      <c r="AA204" s="12"/>
      <c r="AB204" s="12"/>
      <c r="AC204" s="12"/>
      <c r="AD204" s="12"/>
      <c r="AE204" s="12"/>
      <c r="AR204" s="200" t="s">
        <v>84</v>
      </c>
      <c r="AT204" s="201" t="s">
        <v>73</v>
      </c>
      <c r="AU204" s="201" t="s">
        <v>82</v>
      </c>
      <c r="AY204" s="200" t="s">
        <v>148</v>
      </c>
      <c r="BK204" s="202">
        <f>SUM(BK205:BK212)</f>
        <v>0</v>
      </c>
    </row>
    <row r="205" spans="1:65" s="2" customFormat="1" ht="12">
      <c r="A205" s="39"/>
      <c r="B205" s="40"/>
      <c r="C205" s="205" t="s">
        <v>800</v>
      </c>
      <c r="D205" s="205" t="s">
        <v>151</v>
      </c>
      <c r="E205" s="206" t="s">
        <v>1415</v>
      </c>
      <c r="F205" s="207" t="s">
        <v>1416</v>
      </c>
      <c r="G205" s="208" t="s">
        <v>1023</v>
      </c>
      <c r="H205" s="209">
        <v>1</v>
      </c>
      <c r="I205" s="210"/>
      <c r="J205" s="211">
        <f>ROUND(I205*H205,2)</f>
        <v>0</v>
      </c>
      <c r="K205" s="207" t="s">
        <v>28</v>
      </c>
      <c r="L205" s="45"/>
      <c r="M205" s="212" t="s">
        <v>28</v>
      </c>
      <c r="N205" s="213" t="s">
        <v>45</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257</v>
      </c>
      <c r="AT205" s="216" t="s">
        <v>151</v>
      </c>
      <c r="AU205" s="216" t="s">
        <v>84</v>
      </c>
      <c r="AY205" s="18" t="s">
        <v>148</v>
      </c>
      <c r="BE205" s="217">
        <f>IF(N205="základní",J205,0)</f>
        <v>0</v>
      </c>
      <c r="BF205" s="217">
        <f>IF(N205="snížená",J205,0)</f>
        <v>0</v>
      </c>
      <c r="BG205" s="217">
        <f>IF(N205="zákl. přenesená",J205,0)</f>
        <v>0</v>
      </c>
      <c r="BH205" s="217">
        <f>IF(N205="sníž. přenesená",J205,0)</f>
        <v>0</v>
      </c>
      <c r="BI205" s="217">
        <f>IF(N205="nulová",J205,0)</f>
        <v>0</v>
      </c>
      <c r="BJ205" s="18" t="s">
        <v>82</v>
      </c>
      <c r="BK205" s="217">
        <f>ROUND(I205*H205,2)</f>
        <v>0</v>
      </c>
      <c r="BL205" s="18" t="s">
        <v>257</v>
      </c>
      <c r="BM205" s="216" t="s">
        <v>1712</v>
      </c>
    </row>
    <row r="206" spans="1:65" s="2" customFormat="1" ht="21.75" customHeight="1">
      <c r="A206" s="39"/>
      <c r="B206" s="40"/>
      <c r="C206" s="205" t="s">
        <v>809</v>
      </c>
      <c r="D206" s="205" t="s">
        <v>151</v>
      </c>
      <c r="E206" s="206" t="s">
        <v>1436</v>
      </c>
      <c r="F206" s="207" t="s">
        <v>1437</v>
      </c>
      <c r="G206" s="208" t="s">
        <v>1023</v>
      </c>
      <c r="H206" s="209">
        <v>1</v>
      </c>
      <c r="I206" s="210"/>
      <c r="J206" s="211">
        <f>ROUND(I206*H206,2)</f>
        <v>0</v>
      </c>
      <c r="K206" s="207" t="s">
        <v>28</v>
      </c>
      <c r="L206" s="45"/>
      <c r="M206" s="212" t="s">
        <v>28</v>
      </c>
      <c r="N206" s="213" t="s">
        <v>45</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257</v>
      </c>
      <c r="AT206" s="216" t="s">
        <v>151</v>
      </c>
      <c r="AU206" s="216" t="s">
        <v>84</v>
      </c>
      <c r="AY206" s="18" t="s">
        <v>148</v>
      </c>
      <c r="BE206" s="217">
        <f>IF(N206="základní",J206,0)</f>
        <v>0</v>
      </c>
      <c r="BF206" s="217">
        <f>IF(N206="snížená",J206,0)</f>
        <v>0</v>
      </c>
      <c r="BG206" s="217">
        <f>IF(N206="zákl. přenesená",J206,0)</f>
        <v>0</v>
      </c>
      <c r="BH206" s="217">
        <f>IF(N206="sníž. přenesená",J206,0)</f>
        <v>0</v>
      </c>
      <c r="BI206" s="217">
        <f>IF(N206="nulová",J206,0)</f>
        <v>0</v>
      </c>
      <c r="BJ206" s="18" t="s">
        <v>82</v>
      </c>
      <c r="BK206" s="217">
        <f>ROUND(I206*H206,2)</f>
        <v>0</v>
      </c>
      <c r="BL206" s="18" t="s">
        <v>257</v>
      </c>
      <c r="BM206" s="216" t="s">
        <v>1713</v>
      </c>
    </row>
    <row r="207" spans="1:65" s="2" customFormat="1" ht="21.75" customHeight="1">
      <c r="A207" s="39"/>
      <c r="B207" s="40"/>
      <c r="C207" s="205" t="s">
        <v>814</v>
      </c>
      <c r="D207" s="205" t="s">
        <v>151</v>
      </c>
      <c r="E207" s="206" t="s">
        <v>1418</v>
      </c>
      <c r="F207" s="207" t="s">
        <v>1419</v>
      </c>
      <c r="G207" s="208" t="s">
        <v>1023</v>
      </c>
      <c r="H207" s="209">
        <v>1</v>
      </c>
      <c r="I207" s="210"/>
      <c r="J207" s="211">
        <f>ROUND(I207*H207,2)</f>
        <v>0</v>
      </c>
      <c r="K207" s="207" t="s">
        <v>28</v>
      </c>
      <c r="L207" s="45"/>
      <c r="M207" s="212" t="s">
        <v>28</v>
      </c>
      <c r="N207" s="213" t="s">
        <v>45</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257</v>
      </c>
      <c r="AT207" s="216" t="s">
        <v>151</v>
      </c>
      <c r="AU207" s="216" t="s">
        <v>84</v>
      </c>
      <c r="AY207" s="18" t="s">
        <v>148</v>
      </c>
      <c r="BE207" s="217">
        <f>IF(N207="základní",J207,0)</f>
        <v>0</v>
      </c>
      <c r="BF207" s="217">
        <f>IF(N207="snížená",J207,0)</f>
        <v>0</v>
      </c>
      <c r="BG207" s="217">
        <f>IF(N207="zákl. přenesená",J207,0)</f>
        <v>0</v>
      </c>
      <c r="BH207" s="217">
        <f>IF(N207="sníž. přenesená",J207,0)</f>
        <v>0</v>
      </c>
      <c r="BI207" s="217">
        <f>IF(N207="nulová",J207,0)</f>
        <v>0</v>
      </c>
      <c r="BJ207" s="18" t="s">
        <v>82</v>
      </c>
      <c r="BK207" s="217">
        <f>ROUND(I207*H207,2)</f>
        <v>0</v>
      </c>
      <c r="BL207" s="18" t="s">
        <v>257</v>
      </c>
      <c r="BM207" s="216" t="s">
        <v>1714</v>
      </c>
    </row>
    <row r="208" spans="1:65" s="2" customFormat="1" ht="12">
      <c r="A208" s="39"/>
      <c r="B208" s="40"/>
      <c r="C208" s="205" t="s">
        <v>819</v>
      </c>
      <c r="D208" s="205" t="s">
        <v>151</v>
      </c>
      <c r="E208" s="206" t="s">
        <v>1421</v>
      </c>
      <c r="F208" s="207" t="s">
        <v>1422</v>
      </c>
      <c r="G208" s="208" t="s">
        <v>1023</v>
      </c>
      <c r="H208" s="209">
        <v>1</v>
      </c>
      <c r="I208" s="210"/>
      <c r="J208" s="211">
        <f>ROUND(I208*H208,2)</f>
        <v>0</v>
      </c>
      <c r="K208" s="207" t="s">
        <v>28</v>
      </c>
      <c r="L208" s="45"/>
      <c r="M208" s="212" t="s">
        <v>28</v>
      </c>
      <c r="N208" s="213" t="s">
        <v>45</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257</v>
      </c>
      <c r="AT208" s="216" t="s">
        <v>151</v>
      </c>
      <c r="AU208" s="216" t="s">
        <v>84</v>
      </c>
      <c r="AY208" s="18" t="s">
        <v>148</v>
      </c>
      <c r="BE208" s="217">
        <f>IF(N208="základní",J208,0)</f>
        <v>0</v>
      </c>
      <c r="BF208" s="217">
        <f>IF(N208="snížená",J208,0)</f>
        <v>0</v>
      </c>
      <c r="BG208" s="217">
        <f>IF(N208="zákl. přenesená",J208,0)</f>
        <v>0</v>
      </c>
      <c r="BH208" s="217">
        <f>IF(N208="sníž. přenesená",J208,0)</f>
        <v>0</v>
      </c>
      <c r="BI208" s="217">
        <f>IF(N208="nulová",J208,0)</f>
        <v>0</v>
      </c>
      <c r="BJ208" s="18" t="s">
        <v>82</v>
      </c>
      <c r="BK208" s="217">
        <f>ROUND(I208*H208,2)</f>
        <v>0</v>
      </c>
      <c r="BL208" s="18" t="s">
        <v>257</v>
      </c>
      <c r="BM208" s="216" t="s">
        <v>1715</v>
      </c>
    </row>
    <row r="209" spans="1:65" s="2" customFormat="1" ht="12">
      <c r="A209" s="39"/>
      <c r="B209" s="40"/>
      <c r="C209" s="205" t="s">
        <v>824</v>
      </c>
      <c r="D209" s="205" t="s">
        <v>151</v>
      </c>
      <c r="E209" s="206" t="s">
        <v>1424</v>
      </c>
      <c r="F209" s="207" t="s">
        <v>1425</v>
      </c>
      <c r="G209" s="208" t="s">
        <v>1023</v>
      </c>
      <c r="H209" s="209">
        <v>1</v>
      </c>
      <c r="I209" s="210"/>
      <c r="J209" s="211">
        <f>ROUND(I209*H209,2)</f>
        <v>0</v>
      </c>
      <c r="K209" s="207" t="s">
        <v>28</v>
      </c>
      <c r="L209" s="45"/>
      <c r="M209" s="212" t="s">
        <v>28</v>
      </c>
      <c r="N209" s="213" t="s">
        <v>45</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257</v>
      </c>
      <c r="AT209" s="216" t="s">
        <v>151</v>
      </c>
      <c r="AU209" s="216" t="s">
        <v>84</v>
      </c>
      <c r="AY209" s="18" t="s">
        <v>148</v>
      </c>
      <c r="BE209" s="217">
        <f>IF(N209="základní",J209,0)</f>
        <v>0</v>
      </c>
      <c r="BF209" s="217">
        <f>IF(N209="snížená",J209,0)</f>
        <v>0</v>
      </c>
      <c r="BG209" s="217">
        <f>IF(N209="zákl. přenesená",J209,0)</f>
        <v>0</v>
      </c>
      <c r="BH209" s="217">
        <f>IF(N209="sníž. přenesená",J209,0)</f>
        <v>0</v>
      </c>
      <c r="BI209" s="217">
        <f>IF(N209="nulová",J209,0)</f>
        <v>0</v>
      </c>
      <c r="BJ209" s="18" t="s">
        <v>82</v>
      </c>
      <c r="BK209" s="217">
        <f>ROUND(I209*H209,2)</f>
        <v>0</v>
      </c>
      <c r="BL209" s="18" t="s">
        <v>257</v>
      </c>
      <c r="BM209" s="216" t="s">
        <v>1716</v>
      </c>
    </row>
    <row r="210" spans="1:65" s="2" customFormat="1" ht="12">
      <c r="A210" s="39"/>
      <c r="B210" s="40"/>
      <c r="C210" s="205" t="s">
        <v>832</v>
      </c>
      <c r="D210" s="205" t="s">
        <v>151</v>
      </c>
      <c r="E210" s="206" t="s">
        <v>1427</v>
      </c>
      <c r="F210" s="207" t="s">
        <v>1428</v>
      </c>
      <c r="G210" s="208" t="s">
        <v>1023</v>
      </c>
      <c r="H210" s="209">
        <v>3</v>
      </c>
      <c r="I210" s="210"/>
      <c r="J210" s="211">
        <f>ROUND(I210*H210,2)</f>
        <v>0</v>
      </c>
      <c r="K210" s="207" t="s">
        <v>28</v>
      </c>
      <c r="L210" s="45"/>
      <c r="M210" s="212" t="s">
        <v>28</v>
      </c>
      <c r="N210" s="213" t="s">
        <v>45</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257</v>
      </c>
      <c r="AT210" s="216" t="s">
        <v>151</v>
      </c>
      <c r="AU210" s="216" t="s">
        <v>84</v>
      </c>
      <c r="AY210" s="18" t="s">
        <v>148</v>
      </c>
      <c r="BE210" s="217">
        <f>IF(N210="základní",J210,0)</f>
        <v>0</v>
      </c>
      <c r="BF210" s="217">
        <f>IF(N210="snížená",J210,0)</f>
        <v>0</v>
      </c>
      <c r="BG210" s="217">
        <f>IF(N210="zákl. přenesená",J210,0)</f>
        <v>0</v>
      </c>
      <c r="BH210" s="217">
        <f>IF(N210="sníž. přenesená",J210,0)</f>
        <v>0</v>
      </c>
      <c r="BI210" s="217">
        <f>IF(N210="nulová",J210,0)</f>
        <v>0</v>
      </c>
      <c r="BJ210" s="18" t="s">
        <v>82</v>
      </c>
      <c r="BK210" s="217">
        <f>ROUND(I210*H210,2)</f>
        <v>0</v>
      </c>
      <c r="BL210" s="18" t="s">
        <v>257</v>
      </c>
      <c r="BM210" s="216" t="s">
        <v>1717</v>
      </c>
    </row>
    <row r="211" spans="1:65" s="2" customFormat="1" ht="12">
      <c r="A211" s="39"/>
      <c r="B211" s="40"/>
      <c r="C211" s="205" t="s">
        <v>849</v>
      </c>
      <c r="D211" s="205" t="s">
        <v>151</v>
      </c>
      <c r="E211" s="206" t="s">
        <v>1430</v>
      </c>
      <c r="F211" s="207" t="s">
        <v>1431</v>
      </c>
      <c r="G211" s="208" t="s">
        <v>1023</v>
      </c>
      <c r="H211" s="209">
        <v>2</v>
      </c>
      <c r="I211" s="210"/>
      <c r="J211" s="211">
        <f>ROUND(I211*H211,2)</f>
        <v>0</v>
      </c>
      <c r="K211" s="207" t="s">
        <v>28</v>
      </c>
      <c r="L211" s="45"/>
      <c r="M211" s="212" t="s">
        <v>28</v>
      </c>
      <c r="N211" s="213" t="s">
        <v>45</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257</v>
      </c>
      <c r="AT211" s="216" t="s">
        <v>151</v>
      </c>
      <c r="AU211" s="216" t="s">
        <v>84</v>
      </c>
      <c r="AY211" s="18" t="s">
        <v>148</v>
      </c>
      <c r="BE211" s="217">
        <f>IF(N211="základní",J211,0)</f>
        <v>0</v>
      </c>
      <c r="BF211" s="217">
        <f>IF(N211="snížená",J211,0)</f>
        <v>0</v>
      </c>
      <c r="BG211" s="217">
        <f>IF(N211="zákl. přenesená",J211,0)</f>
        <v>0</v>
      </c>
      <c r="BH211" s="217">
        <f>IF(N211="sníž. přenesená",J211,0)</f>
        <v>0</v>
      </c>
      <c r="BI211" s="217">
        <f>IF(N211="nulová",J211,0)</f>
        <v>0</v>
      </c>
      <c r="BJ211" s="18" t="s">
        <v>82</v>
      </c>
      <c r="BK211" s="217">
        <f>ROUND(I211*H211,2)</f>
        <v>0</v>
      </c>
      <c r="BL211" s="18" t="s">
        <v>257</v>
      </c>
      <c r="BM211" s="216" t="s">
        <v>1718</v>
      </c>
    </row>
    <row r="212" spans="1:65" s="2" customFormat="1" ht="12">
      <c r="A212" s="39"/>
      <c r="B212" s="40"/>
      <c r="C212" s="205" t="s">
        <v>854</v>
      </c>
      <c r="D212" s="205" t="s">
        <v>151</v>
      </c>
      <c r="E212" s="206" t="s">
        <v>1433</v>
      </c>
      <c r="F212" s="207" t="s">
        <v>1434</v>
      </c>
      <c r="G212" s="208" t="s">
        <v>1023</v>
      </c>
      <c r="H212" s="209">
        <v>1</v>
      </c>
      <c r="I212" s="210"/>
      <c r="J212" s="211">
        <f>ROUND(I212*H212,2)</f>
        <v>0</v>
      </c>
      <c r="K212" s="207" t="s">
        <v>28</v>
      </c>
      <c r="L212" s="45"/>
      <c r="M212" s="212" t="s">
        <v>28</v>
      </c>
      <c r="N212" s="213" t="s">
        <v>45</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257</v>
      </c>
      <c r="AT212" s="216" t="s">
        <v>151</v>
      </c>
      <c r="AU212" s="216" t="s">
        <v>84</v>
      </c>
      <c r="AY212" s="18" t="s">
        <v>148</v>
      </c>
      <c r="BE212" s="217">
        <f>IF(N212="základní",J212,0)</f>
        <v>0</v>
      </c>
      <c r="BF212" s="217">
        <f>IF(N212="snížená",J212,0)</f>
        <v>0</v>
      </c>
      <c r="BG212" s="217">
        <f>IF(N212="zákl. přenesená",J212,0)</f>
        <v>0</v>
      </c>
      <c r="BH212" s="217">
        <f>IF(N212="sníž. přenesená",J212,0)</f>
        <v>0</v>
      </c>
      <c r="BI212" s="217">
        <f>IF(N212="nulová",J212,0)</f>
        <v>0</v>
      </c>
      <c r="BJ212" s="18" t="s">
        <v>82</v>
      </c>
      <c r="BK212" s="217">
        <f>ROUND(I212*H212,2)</f>
        <v>0</v>
      </c>
      <c r="BL212" s="18" t="s">
        <v>257</v>
      </c>
      <c r="BM212" s="216" t="s">
        <v>1719</v>
      </c>
    </row>
    <row r="213" spans="1:63" s="12" customFormat="1" ht="22.8" customHeight="1">
      <c r="A213" s="12"/>
      <c r="B213" s="189"/>
      <c r="C213" s="190"/>
      <c r="D213" s="191" t="s">
        <v>73</v>
      </c>
      <c r="E213" s="203" t="s">
        <v>79</v>
      </c>
      <c r="F213" s="203" t="s">
        <v>1720</v>
      </c>
      <c r="G213" s="190"/>
      <c r="H213" s="190"/>
      <c r="I213" s="193"/>
      <c r="J213" s="204">
        <f>BK213</f>
        <v>0</v>
      </c>
      <c r="K213" s="190"/>
      <c r="L213" s="195"/>
      <c r="M213" s="196"/>
      <c r="N213" s="197"/>
      <c r="O213" s="197"/>
      <c r="P213" s="198">
        <f>SUM(P214:P222)</f>
        <v>0</v>
      </c>
      <c r="Q213" s="197"/>
      <c r="R213" s="198">
        <f>SUM(R214:R222)</f>
        <v>0</v>
      </c>
      <c r="S213" s="197"/>
      <c r="T213" s="199">
        <f>SUM(T214:T222)</f>
        <v>0</v>
      </c>
      <c r="U213" s="12"/>
      <c r="V213" s="12"/>
      <c r="W213" s="12"/>
      <c r="X213" s="12"/>
      <c r="Y213" s="12"/>
      <c r="Z213" s="12"/>
      <c r="AA213" s="12"/>
      <c r="AB213" s="12"/>
      <c r="AC213" s="12"/>
      <c r="AD213" s="12"/>
      <c r="AE213" s="12"/>
      <c r="AR213" s="200" t="s">
        <v>84</v>
      </c>
      <c r="AT213" s="201" t="s">
        <v>73</v>
      </c>
      <c r="AU213" s="201" t="s">
        <v>82</v>
      </c>
      <c r="AY213" s="200" t="s">
        <v>148</v>
      </c>
      <c r="BK213" s="202">
        <f>SUM(BK214:BK222)</f>
        <v>0</v>
      </c>
    </row>
    <row r="214" spans="1:65" s="2" customFormat="1" ht="12">
      <c r="A214" s="39"/>
      <c r="B214" s="40"/>
      <c r="C214" s="205" t="s">
        <v>858</v>
      </c>
      <c r="D214" s="205" t="s">
        <v>151</v>
      </c>
      <c r="E214" s="206" t="s">
        <v>1439</v>
      </c>
      <c r="F214" s="207" t="s">
        <v>1416</v>
      </c>
      <c r="G214" s="208" t="s">
        <v>1023</v>
      </c>
      <c r="H214" s="209">
        <v>1</v>
      </c>
      <c r="I214" s="210"/>
      <c r="J214" s="211">
        <f>ROUND(I214*H214,2)</f>
        <v>0</v>
      </c>
      <c r="K214" s="207" t="s">
        <v>28</v>
      </c>
      <c r="L214" s="45"/>
      <c r="M214" s="212" t="s">
        <v>28</v>
      </c>
      <c r="N214" s="213" t="s">
        <v>45</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257</v>
      </c>
      <c r="AT214" s="216" t="s">
        <v>151</v>
      </c>
      <c r="AU214" s="216" t="s">
        <v>84</v>
      </c>
      <c r="AY214" s="18" t="s">
        <v>148</v>
      </c>
      <c r="BE214" s="217">
        <f>IF(N214="základní",J214,0)</f>
        <v>0</v>
      </c>
      <c r="BF214" s="217">
        <f>IF(N214="snížená",J214,0)</f>
        <v>0</v>
      </c>
      <c r="BG214" s="217">
        <f>IF(N214="zákl. přenesená",J214,0)</f>
        <v>0</v>
      </c>
      <c r="BH214" s="217">
        <f>IF(N214="sníž. přenesená",J214,0)</f>
        <v>0</v>
      </c>
      <c r="BI214" s="217">
        <f>IF(N214="nulová",J214,0)</f>
        <v>0</v>
      </c>
      <c r="BJ214" s="18" t="s">
        <v>82</v>
      </c>
      <c r="BK214" s="217">
        <f>ROUND(I214*H214,2)</f>
        <v>0</v>
      </c>
      <c r="BL214" s="18" t="s">
        <v>257</v>
      </c>
      <c r="BM214" s="216" t="s">
        <v>1721</v>
      </c>
    </row>
    <row r="215" spans="1:65" s="2" customFormat="1" ht="21.75" customHeight="1">
      <c r="A215" s="39"/>
      <c r="B215" s="40"/>
      <c r="C215" s="205" t="s">
        <v>865</v>
      </c>
      <c r="D215" s="205" t="s">
        <v>151</v>
      </c>
      <c r="E215" s="206" t="s">
        <v>1441</v>
      </c>
      <c r="F215" s="207" t="s">
        <v>1419</v>
      </c>
      <c r="G215" s="208" t="s">
        <v>1023</v>
      </c>
      <c r="H215" s="209">
        <v>1</v>
      </c>
      <c r="I215" s="210"/>
      <c r="J215" s="211">
        <f>ROUND(I215*H215,2)</f>
        <v>0</v>
      </c>
      <c r="K215" s="207" t="s">
        <v>28</v>
      </c>
      <c r="L215" s="45"/>
      <c r="M215" s="212" t="s">
        <v>28</v>
      </c>
      <c r="N215" s="213" t="s">
        <v>45</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257</v>
      </c>
      <c r="AT215" s="216" t="s">
        <v>151</v>
      </c>
      <c r="AU215" s="216" t="s">
        <v>84</v>
      </c>
      <c r="AY215" s="18" t="s">
        <v>148</v>
      </c>
      <c r="BE215" s="217">
        <f>IF(N215="základní",J215,0)</f>
        <v>0</v>
      </c>
      <c r="BF215" s="217">
        <f>IF(N215="snížená",J215,0)</f>
        <v>0</v>
      </c>
      <c r="BG215" s="217">
        <f>IF(N215="zákl. přenesená",J215,0)</f>
        <v>0</v>
      </c>
      <c r="BH215" s="217">
        <f>IF(N215="sníž. přenesená",J215,0)</f>
        <v>0</v>
      </c>
      <c r="BI215" s="217">
        <f>IF(N215="nulová",J215,0)</f>
        <v>0</v>
      </c>
      <c r="BJ215" s="18" t="s">
        <v>82</v>
      </c>
      <c r="BK215" s="217">
        <f>ROUND(I215*H215,2)</f>
        <v>0</v>
      </c>
      <c r="BL215" s="18" t="s">
        <v>257</v>
      </c>
      <c r="BM215" s="216" t="s">
        <v>1722</v>
      </c>
    </row>
    <row r="216" spans="1:65" s="2" customFormat="1" ht="12">
      <c r="A216" s="39"/>
      <c r="B216" s="40"/>
      <c r="C216" s="205" t="s">
        <v>882</v>
      </c>
      <c r="D216" s="205" t="s">
        <v>151</v>
      </c>
      <c r="E216" s="206" t="s">
        <v>1443</v>
      </c>
      <c r="F216" s="207" t="s">
        <v>1422</v>
      </c>
      <c r="G216" s="208" t="s">
        <v>1023</v>
      </c>
      <c r="H216" s="209">
        <v>1</v>
      </c>
      <c r="I216" s="210"/>
      <c r="J216" s="211">
        <f>ROUND(I216*H216,2)</f>
        <v>0</v>
      </c>
      <c r="K216" s="207" t="s">
        <v>28</v>
      </c>
      <c r="L216" s="45"/>
      <c r="M216" s="212" t="s">
        <v>28</v>
      </c>
      <c r="N216" s="213" t="s">
        <v>45</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257</v>
      </c>
      <c r="AT216" s="216" t="s">
        <v>151</v>
      </c>
      <c r="AU216" s="216" t="s">
        <v>84</v>
      </c>
      <c r="AY216" s="18" t="s">
        <v>148</v>
      </c>
      <c r="BE216" s="217">
        <f>IF(N216="základní",J216,0)</f>
        <v>0</v>
      </c>
      <c r="BF216" s="217">
        <f>IF(N216="snížená",J216,0)</f>
        <v>0</v>
      </c>
      <c r="BG216" s="217">
        <f>IF(N216="zákl. přenesená",J216,0)</f>
        <v>0</v>
      </c>
      <c r="BH216" s="217">
        <f>IF(N216="sníž. přenesená",J216,0)</f>
        <v>0</v>
      </c>
      <c r="BI216" s="217">
        <f>IF(N216="nulová",J216,0)</f>
        <v>0</v>
      </c>
      <c r="BJ216" s="18" t="s">
        <v>82</v>
      </c>
      <c r="BK216" s="217">
        <f>ROUND(I216*H216,2)</f>
        <v>0</v>
      </c>
      <c r="BL216" s="18" t="s">
        <v>257</v>
      </c>
      <c r="BM216" s="216" t="s">
        <v>1723</v>
      </c>
    </row>
    <row r="217" spans="1:65" s="2" customFormat="1" ht="12">
      <c r="A217" s="39"/>
      <c r="B217" s="40"/>
      <c r="C217" s="205" t="s">
        <v>888</v>
      </c>
      <c r="D217" s="205" t="s">
        <v>151</v>
      </c>
      <c r="E217" s="206" t="s">
        <v>1445</v>
      </c>
      <c r="F217" s="207" t="s">
        <v>1425</v>
      </c>
      <c r="G217" s="208" t="s">
        <v>1023</v>
      </c>
      <c r="H217" s="209">
        <v>1</v>
      </c>
      <c r="I217" s="210"/>
      <c r="J217" s="211">
        <f>ROUND(I217*H217,2)</f>
        <v>0</v>
      </c>
      <c r="K217" s="207" t="s">
        <v>28</v>
      </c>
      <c r="L217" s="45"/>
      <c r="M217" s="212" t="s">
        <v>28</v>
      </c>
      <c r="N217" s="213" t="s">
        <v>45</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257</v>
      </c>
      <c r="AT217" s="216" t="s">
        <v>151</v>
      </c>
      <c r="AU217" s="216" t="s">
        <v>84</v>
      </c>
      <c r="AY217" s="18" t="s">
        <v>148</v>
      </c>
      <c r="BE217" s="217">
        <f>IF(N217="základní",J217,0)</f>
        <v>0</v>
      </c>
      <c r="BF217" s="217">
        <f>IF(N217="snížená",J217,0)</f>
        <v>0</v>
      </c>
      <c r="BG217" s="217">
        <f>IF(N217="zákl. přenesená",J217,0)</f>
        <v>0</v>
      </c>
      <c r="BH217" s="217">
        <f>IF(N217="sníž. přenesená",J217,0)</f>
        <v>0</v>
      </c>
      <c r="BI217" s="217">
        <f>IF(N217="nulová",J217,0)</f>
        <v>0</v>
      </c>
      <c r="BJ217" s="18" t="s">
        <v>82</v>
      </c>
      <c r="BK217" s="217">
        <f>ROUND(I217*H217,2)</f>
        <v>0</v>
      </c>
      <c r="BL217" s="18" t="s">
        <v>257</v>
      </c>
      <c r="BM217" s="216" t="s">
        <v>1724</v>
      </c>
    </row>
    <row r="218" spans="1:65" s="2" customFormat="1" ht="12">
      <c r="A218" s="39"/>
      <c r="B218" s="40"/>
      <c r="C218" s="205" t="s">
        <v>896</v>
      </c>
      <c r="D218" s="205" t="s">
        <v>151</v>
      </c>
      <c r="E218" s="206" t="s">
        <v>1447</v>
      </c>
      <c r="F218" s="207" t="s">
        <v>1428</v>
      </c>
      <c r="G218" s="208" t="s">
        <v>1023</v>
      </c>
      <c r="H218" s="209">
        <v>3</v>
      </c>
      <c r="I218" s="210"/>
      <c r="J218" s="211">
        <f>ROUND(I218*H218,2)</f>
        <v>0</v>
      </c>
      <c r="K218" s="207" t="s">
        <v>28</v>
      </c>
      <c r="L218" s="45"/>
      <c r="M218" s="212" t="s">
        <v>28</v>
      </c>
      <c r="N218" s="213" t="s">
        <v>45</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257</v>
      </c>
      <c r="AT218" s="216" t="s">
        <v>151</v>
      </c>
      <c r="AU218" s="216" t="s">
        <v>84</v>
      </c>
      <c r="AY218" s="18" t="s">
        <v>148</v>
      </c>
      <c r="BE218" s="217">
        <f>IF(N218="základní",J218,0)</f>
        <v>0</v>
      </c>
      <c r="BF218" s="217">
        <f>IF(N218="snížená",J218,0)</f>
        <v>0</v>
      </c>
      <c r="BG218" s="217">
        <f>IF(N218="zákl. přenesená",J218,0)</f>
        <v>0</v>
      </c>
      <c r="BH218" s="217">
        <f>IF(N218="sníž. přenesená",J218,0)</f>
        <v>0</v>
      </c>
      <c r="BI218" s="217">
        <f>IF(N218="nulová",J218,0)</f>
        <v>0</v>
      </c>
      <c r="BJ218" s="18" t="s">
        <v>82</v>
      </c>
      <c r="BK218" s="217">
        <f>ROUND(I218*H218,2)</f>
        <v>0</v>
      </c>
      <c r="BL218" s="18" t="s">
        <v>257</v>
      </c>
      <c r="BM218" s="216" t="s">
        <v>1725</v>
      </c>
    </row>
    <row r="219" spans="1:65" s="2" customFormat="1" ht="12">
      <c r="A219" s="39"/>
      <c r="B219" s="40"/>
      <c r="C219" s="205" t="s">
        <v>900</v>
      </c>
      <c r="D219" s="205" t="s">
        <v>151</v>
      </c>
      <c r="E219" s="206" t="s">
        <v>1449</v>
      </c>
      <c r="F219" s="207" t="s">
        <v>1450</v>
      </c>
      <c r="G219" s="208" t="s">
        <v>1023</v>
      </c>
      <c r="H219" s="209">
        <v>1</v>
      </c>
      <c r="I219" s="210"/>
      <c r="J219" s="211">
        <f>ROUND(I219*H219,2)</f>
        <v>0</v>
      </c>
      <c r="K219" s="207" t="s">
        <v>28</v>
      </c>
      <c r="L219" s="45"/>
      <c r="M219" s="212" t="s">
        <v>28</v>
      </c>
      <c r="N219" s="213" t="s">
        <v>45</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257</v>
      </c>
      <c r="AT219" s="216" t="s">
        <v>151</v>
      </c>
      <c r="AU219" s="216" t="s">
        <v>84</v>
      </c>
      <c r="AY219" s="18" t="s">
        <v>148</v>
      </c>
      <c r="BE219" s="217">
        <f>IF(N219="základní",J219,0)</f>
        <v>0</v>
      </c>
      <c r="BF219" s="217">
        <f>IF(N219="snížená",J219,0)</f>
        <v>0</v>
      </c>
      <c r="BG219" s="217">
        <f>IF(N219="zákl. přenesená",J219,0)</f>
        <v>0</v>
      </c>
      <c r="BH219" s="217">
        <f>IF(N219="sníž. přenesená",J219,0)</f>
        <v>0</v>
      </c>
      <c r="BI219" s="217">
        <f>IF(N219="nulová",J219,0)</f>
        <v>0</v>
      </c>
      <c r="BJ219" s="18" t="s">
        <v>82</v>
      </c>
      <c r="BK219" s="217">
        <f>ROUND(I219*H219,2)</f>
        <v>0</v>
      </c>
      <c r="BL219" s="18" t="s">
        <v>257</v>
      </c>
      <c r="BM219" s="216" t="s">
        <v>1726</v>
      </c>
    </row>
    <row r="220" spans="1:65" s="2" customFormat="1" ht="12">
      <c r="A220" s="39"/>
      <c r="B220" s="40"/>
      <c r="C220" s="205" t="s">
        <v>904</v>
      </c>
      <c r="D220" s="205" t="s">
        <v>151</v>
      </c>
      <c r="E220" s="206" t="s">
        <v>1452</v>
      </c>
      <c r="F220" s="207" t="s">
        <v>1431</v>
      </c>
      <c r="G220" s="208" t="s">
        <v>1023</v>
      </c>
      <c r="H220" s="209">
        <v>1</v>
      </c>
      <c r="I220" s="210"/>
      <c r="J220" s="211">
        <f>ROUND(I220*H220,2)</f>
        <v>0</v>
      </c>
      <c r="K220" s="207" t="s">
        <v>28</v>
      </c>
      <c r="L220" s="45"/>
      <c r="M220" s="212" t="s">
        <v>28</v>
      </c>
      <c r="N220" s="213" t="s">
        <v>45</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257</v>
      </c>
      <c r="AT220" s="216" t="s">
        <v>151</v>
      </c>
      <c r="AU220" s="216" t="s">
        <v>84</v>
      </c>
      <c r="AY220" s="18" t="s">
        <v>148</v>
      </c>
      <c r="BE220" s="217">
        <f>IF(N220="základní",J220,0)</f>
        <v>0</v>
      </c>
      <c r="BF220" s="217">
        <f>IF(N220="snížená",J220,0)</f>
        <v>0</v>
      </c>
      <c r="BG220" s="217">
        <f>IF(N220="zákl. přenesená",J220,0)</f>
        <v>0</v>
      </c>
      <c r="BH220" s="217">
        <f>IF(N220="sníž. přenesená",J220,0)</f>
        <v>0</v>
      </c>
      <c r="BI220" s="217">
        <f>IF(N220="nulová",J220,0)</f>
        <v>0</v>
      </c>
      <c r="BJ220" s="18" t="s">
        <v>82</v>
      </c>
      <c r="BK220" s="217">
        <f>ROUND(I220*H220,2)</f>
        <v>0</v>
      </c>
      <c r="BL220" s="18" t="s">
        <v>257</v>
      </c>
      <c r="BM220" s="216" t="s">
        <v>1727</v>
      </c>
    </row>
    <row r="221" spans="1:65" s="2" customFormat="1" ht="12">
      <c r="A221" s="39"/>
      <c r="B221" s="40"/>
      <c r="C221" s="205" t="s">
        <v>908</v>
      </c>
      <c r="D221" s="205" t="s">
        <v>151</v>
      </c>
      <c r="E221" s="206" t="s">
        <v>1454</v>
      </c>
      <c r="F221" s="207" t="s">
        <v>1434</v>
      </c>
      <c r="G221" s="208" t="s">
        <v>1023</v>
      </c>
      <c r="H221" s="209">
        <v>1</v>
      </c>
      <c r="I221" s="210"/>
      <c r="J221" s="211">
        <f>ROUND(I221*H221,2)</f>
        <v>0</v>
      </c>
      <c r="K221" s="207" t="s">
        <v>28</v>
      </c>
      <c r="L221" s="45"/>
      <c r="M221" s="212" t="s">
        <v>28</v>
      </c>
      <c r="N221" s="213" t="s">
        <v>45</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257</v>
      </c>
      <c r="AT221" s="216" t="s">
        <v>151</v>
      </c>
      <c r="AU221" s="216" t="s">
        <v>84</v>
      </c>
      <c r="AY221" s="18" t="s">
        <v>148</v>
      </c>
      <c r="BE221" s="217">
        <f>IF(N221="základní",J221,0)</f>
        <v>0</v>
      </c>
      <c r="BF221" s="217">
        <f>IF(N221="snížená",J221,0)</f>
        <v>0</v>
      </c>
      <c r="BG221" s="217">
        <f>IF(N221="zákl. přenesená",J221,0)</f>
        <v>0</v>
      </c>
      <c r="BH221" s="217">
        <f>IF(N221="sníž. přenesená",J221,0)</f>
        <v>0</v>
      </c>
      <c r="BI221" s="217">
        <f>IF(N221="nulová",J221,0)</f>
        <v>0</v>
      </c>
      <c r="BJ221" s="18" t="s">
        <v>82</v>
      </c>
      <c r="BK221" s="217">
        <f>ROUND(I221*H221,2)</f>
        <v>0</v>
      </c>
      <c r="BL221" s="18" t="s">
        <v>257</v>
      </c>
      <c r="BM221" s="216" t="s">
        <v>1728</v>
      </c>
    </row>
    <row r="222" spans="1:65" s="2" customFormat="1" ht="21.75" customHeight="1">
      <c r="A222" s="39"/>
      <c r="B222" s="40"/>
      <c r="C222" s="205" t="s">
        <v>918</v>
      </c>
      <c r="D222" s="205" t="s">
        <v>151</v>
      </c>
      <c r="E222" s="206" t="s">
        <v>1456</v>
      </c>
      <c r="F222" s="207" t="s">
        <v>1437</v>
      </c>
      <c r="G222" s="208" t="s">
        <v>1023</v>
      </c>
      <c r="H222" s="209">
        <v>1</v>
      </c>
      <c r="I222" s="210"/>
      <c r="J222" s="211">
        <f>ROUND(I222*H222,2)</f>
        <v>0</v>
      </c>
      <c r="K222" s="207" t="s">
        <v>28</v>
      </c>
      <c r="L222" s="45"/>
      <c r="M222" s="212" t="s">
        <v>28</v>
      </c>
      <c r="N222" s="213" t="s">
        <v>45</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257</v>
      </c>
      <c r="AT222" s="216" t="s">
        <v>151</v>
      </c>
      <c r="AU222" s="216" t="s">
        <v>84</v>
      </c>
      <c r="AY222" s="18" t="s">
        <v>148</v>
      </c>
      <c r="BE222" s="217">
        <f>IF(N222="základní",J222,0)</f>
        <v>0</v>
      </c>
      <c r="BF222" s="217">
        <f>IF(N222="snížená",J222,0)</f>
        <v>0</v>
      </c>
      <c r="BG222" s="217">
        <f>IF(N222="zákl. přenesená",J222,0)</f>
        <v>0</v>
      </c>
      <c r="BH222" s="217">
        <f>IF(N222="sníž. přenesená",J222,0)</f>
        <v>0</v>
      </c>
      <c r="BI222" s="217">
        <f>IF(N222="nulová",J222,0)</f>
        <v>0</v>
      </c>
      <c r="BJ222" s="18" t="s">
        <v>82</v>
      </c>
      <c r="BK222" s="217">
        <f>ROUND(I222*H222,2)</f>
        <v>0</v>
      </c>
      <c r="BL222" s="18" t="s">
        <v>257</v>
      </c>
      <c r="BM222" s="216" t="s">
        <v>1729</v>
      </c>
    </row>
    <row r="223" spans="1:63" s="12" customFormat="1" ht="22.8" customHeight="1">
      <c r="A223" s="12"/>
      <c r="B223" s="189"/>
      <c r="C223" s="190"/>
      <c r="D223" s="191" t="s">
        <v>73</v>
      </c>
      <c r="E223" s="203" t="s">
        <v>85</v>
      </c>
      <c r="F223" s="203" t="s">
        <v>1730</v>
      </c>
      <c r="G223" s="190"/>
      <c r="H223" s="190"/>
      <c r="I223" s="193"/>
      <c r="J223" s="204">
        <f>BK223</f>
        <v>0</v>
      </c>
      <c r="K223" s="190"/>
      <c r="L223" s="195"/>
      <c r="M223" s="196"/>
      <c r="N223" s="197"/>
      <c r="O223" s="197"/>
      <c r="P223" s="198">
        <f>SUM(P224:P231)</f>
        <v>0</v>
      </c>
      <c r="Q223" s="197"/>
      <c r="R223" s="198">
        <f>SUM(R224:R231)</f>
        <v>0</v>
      </c>
      <c r="S223" s="197"/>
      <c r="T223" s="199">
        <f>SUM(T224:T231)</f>
        <v>0</v>
      </c>
      <c r="U223" s="12"/>
      <c r="V223" s="12"/>
      <c r="W223" s="12"/>
      <c r="X223" s="12"/>
      <c r="Y223" s="12"/>
      <c r="Z223" s="12"/>
      <c r="AA223" s="12"/>
      <c r="AB223" s="12"/>
      <c r="AC223" s="12"/>
      <c r="AD223" s="12"/>
      <c r="AE223" s="12"/>
      <c r="AR223" s="200" t="s">
        <v>84</v>
      </c>
      <c r="AT223" s="201" t="s">
        <v>73</v>
      </c>
      <c r="AU223" s="201" t="s">
        <v>82</v>
      </c>
      <c r="AY223" s="200" t="s">
        <v>148</v>
      </c>
      <c r="BK223" s="202">
        <f>SUM(BK224:BK231)</f>
        <v>0</v>
      </c>
    </row>
    <row r="224" spans="1:65" s="2" customFormat="1" ht="12">
      <c r="A224" s="39"/>
      <c r="B224" s="40"/>
      <c r="C224" s="205" t="s">
        <v>923</v>
      </c>
      <c r="D224" s="205" t="s">
        <v>151</v>
      </c>
      <c r="E224" s="206" t="s">
        <v>1458</v>
      </c>
      <c r="F224" s="207" t="s">
        <v>1416</v>
      </c>
      <c r="G224" s="208" t="s">
        <v>1023</v>
      </c>
      <c r="H224" s="209">
        <v>1</v>
      </c>
      <c r="I224" s="210"/>
      <c r="J224" s="211">
        <f>ROUND(I224*H224,2)</f>
        <v>0</v>
      </c>
      <c r="K224" s="207" t="s">
        <v>28</v>
      </c>
      <c r="L224" s="45"/>
      <c r="M224" s="212" t="s">
        <v>28</v>
      </c>
      <c r="N224" s="213" t="s">
        <v>45</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257</v>
      </c>
      <c r="AT224" s="216" t="s">
        <v>151</v>
      </c>
      <c r="AU224" s="216" t="s">
        <v>84</v>
      </c>
      <c r="AY224" s="18" t="s">
        <v>148</v>
      </c>
      <c r="BE224" s="217">
        <f>IF(N224="základní",J224,0)</f>
        <v>0</v>
      </c>
      <c r="BF224" s="217">
        <f>IF(N224="snížená",J224,0)</f>
        <v>0</v>
      </c>
      <c r="BG224" s="217">
        <f>IF(N224="zákl. přenesená",J224,0)</f>
        <v>0</v>
      </c>
      <c r="BH224" s="217">
        <f>IF(N224="sníž. přenesená",J224,0)</f>
        <v>0</v>
      </c>
      <c r="BI224" s="217">
        <f>IF(N224="nulová",J224,0)</f>
        <v>0</v>
      </c>
      <c r="BJ224" s="18" t="s">
        <v>82</v>
      </c>
      <c r="BK224" s="217">
        <f>ROUND(I224*H224,2)</f>
        <v>0</v>
      </c>
      <c r="BL224" s="18" t="s">
        <v>257</v>
      </c>
      <c r="BM224" s="216" t="s">
        <v>1731</v>
      </c>
    </row>
    <row r="225" spans="1:65" s="2" customFormat="1" ht="21.75" customHeight="1">
      <c r="A225" s="39"/>
      <c r="B225" s="40"/>
      <c r="C225" s="205" t="s">
        <v>928</v>
      </c>
      <c r="D225" s="205" t="s">
        <v>151</v>
      </c>
      <c r="E225" s="206" t="s">
        <v>1460</v>
      </c>
      <c r="F225" s="207" t="s">
        <v>1419</v>
      </c>
      <c r="G225" s="208" t="s">
        <v>1023</v>
      </c>
      <c r="H225" s="209">
        <v>1</v>
      </c>
      <c r="I225" s="210"/>
      <c r="J225" s="211">
        <f>ROUND(I225*H225,2)</f>
        <v>0</v>
      </c>
      <c r="K225" s="207" t="s">
        <v>28</v>
      </c>
      <c r="L225" s="45"/>
      <c r="M225" s="212" t="s">
        <v>28</v>
      </c>
      <c r="N225" s="213" t="s">
        <v>45</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257</v>
      </c>
      <c r="AT225" s="216" t="s">
        <v>151</v>
      </c>
      <c r="AU225" s="216" t="s">
        <v>84</v>
      </c>
      <c r="AY225" s="18" t="s">
        <v>148</v>
      </c>
      <c r="BE225" s="217">
        <f>IF(N225="základní",J225,0)</f>
        <v>0</v>
      </c>
      <c r="BF225" s="217">
        <f>IF(N225="snížená",J225,0)</f>
        <v>0</v>
      </c>
      <c r="BG225" s="217">
        <f>IF(N225="zákl. přenesená",J225,0)</f>
        <v>0</v>
      </c>
      <c r="BH225" s="217">
        <f>IF(N225="sníž. přenesená",J225,0)</f>
        <v>0</v>
      </c>
      <c r="BI225" s="217">
        <f>IF(N225="nulová",J225,0)</f>
        <v>0</v>
      </c>
      <c r="BJ225" s="18" t="s">
        <v>82</v>
      </c>
      <c r="BK225" s="217">
        <f>ROUND(I225*H225,2)</f>
        <v>0</v>
      </c>
      <c r="BL225" s="18" t="s">
        <v>257</v>
      </c>
      <c r="BM225" s="216" t="s">
        <v>1732</v>
      </c>
    </row>
    <row r="226" spans="1:65" s="2" customFormat="1" ht="12">
      <c r="A226" s="39"/>
      <c r="B226" s="40"/>
      <c r="C226" s="205" t="s">
        <v>1733</v>
      </c>
      <c r="D226" s="205" t="s">
        <v>151</v>
      </c>
      <c r="E226" s="206" t="s">
        <v>1462</v>
      </c>
      <c r="F226" s="207" t="s">
        <v>1422</v>
      </c>
      <c r="G226" s="208" t="s">
        <v>1023</v>
      </c>
      <c r="H226" s="209">
        <v>1</v>
      </c>
      <c r="I226" s="210"/>
      <c r="J226" s="211">
        <f>ROUND(I226*H226,2)</f>
        <v>0</v>
      </c>
      <c r="K226" s="207" t="s">
        <v>28</v>
      </c>
      <c r="L226" s="45"/>
      <c r="M226" s="212" t="s">
        <v>28</v>
      </c>
      <c r="N226" s="213" t="s">
        <v>45</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257</v>
      </c>
      <c r="AT226" s="216" t="s">
        <v>151</v>
      </c>
      <c r="AU226" s="216" t="s">
        <v>84</v>
      </c>
      <c r="AY226" s="18" t="s">
        <v>148</v>
      </c>
      <c r="BE226" s="217">
        <f>IF(N226="základní",J226,0)</f>
        <v>0</v>
      </c>
      <c r="BF226" s="217">
        <f>IF(N226="snížená",J226,0)</f>
        <v>0</v>
      </c>
      <c r="BG226" s="217">
        <f>IF(N226="zákl. přenesená",J226,0)</f>
        <v>0</v>
      </c>
      <c r="BH226" s="217">
        <f>IF(N226="sníž. přenesená",J226,0)</f>
        <v>0</v>
      </c>
      <c r="BI226" s="217">
        <f>IF(N226="nulová",J226,0)</f>
        <v>0</v>
      </c>
      <c r="BJ226" s="18" t="s">
        <v>82</v>
      </c>
      <c r="BK226" s="217">
        <f>ROUND(I226*H226,2)</f>
        <v>0</v>
      </c>
      <c r="BL226" s="18" t="s">
        <v>257</v>
      </c>
      <c r="BM226" s="216" t="s">
        <v>1734</v>
      </c>
    </row>
    <row r="227" spans="1:65" s="2" customFormat="1" ht="12">
      <c r="A227" s="39"/>
      <c r="B227" s="40"/>
      <c r="C227" s="205" t="s">
        <v>1735</v>
      </c>
      <c r="D227" s="205" t="s">
        <v>151</v>
      </c>
      <c r="E227" s="206" t="s">
        <v>1464</v>
      </c>
      <c r="F227" s="207" t="s">
        <v>1425</v>
      </c>
      <c r="G227" s="208" t="s">
        <v>1023</v>
      </c>
      <c r="H227" s="209">
        <v>1</v>
      </c>
      <c r="I227" s="210"/>
      <c r="J227" s="211">
        <f>ROUND(I227*H227,2)</f>
        <v>0</v>
      </c>
      <c r="K227" s="207" t="s">
        <v>28</v>
      </c>
      <c r="L227" s="45"/>
      <c r="M227" s="212" t="s">
        <v>28</v>
      </c>
      <c r="N227" s="213" t="s">
        <v>45</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257</v>
      </c>
      <c r="AT227" s="216" t="s">
        <v>151</v>
      </c>
      <c r="AU227" s="216" t="s">
        <v>84</v>
      </c>
      <c r="AY227" s="18" t="s">
        <v>148</v>
      </c>
      <c r="BE227" s="217">
        <f>IF(N227="základní",J227,0)</f>
        <v>0</v>
      </c>
      <c r="BF227" s="217">
        <f>IF(N227="snížená",J227,0)</f>
        <v>0</v>
      </c>
      <c r="BG227" s="217">
        <f>IF(N227="zákl. přenesená",J227,0)</f>
        <v>0</v>
      </c>
      <c r="BH227" s="217">
        <f>IF(N227="sníž. přenesená",J227,0)</f>
        <v>0</v>
      </c>
      <c r="BI227" s="217">
        <f>IF(N227="nulová",J227,0)</f>
        <v>0</v>
      </c>
      <c r="BJ227" s="18" t="s">
        <v>82</v>
      </c>
      <c r="BK227" s="217">
        <f>ROUND(I227*H227,2)</f>
        <v>0</v>
      </c>
      <c r="BL227" s="18" t="s">
        <v>257</v>
      </c>
      <c r="BM227" s="216" t="s">
        <v>1736</v>
      </c>
    </row>
    <row r="228" spans="1:65" s="2" customFormat="1" ht="12">
      <c r="A228" s="39"/>
      <c r="B228" s="40"/>
      <c r="C228" s="205" t="s">
        <v>1737</v>
      </c>
      <c r="D228" s="205" t="s">
        <v>151</v>
      </c>
      <c r="E228" s="206" t="s">
        <v>1466</v>
      </c>
      <c r="F228" s="207" t="s">
        <v>1428</v>
      </c>
      <c r="G228" s="208" t="s">
        <v>1023</v>
      </c>
      <c r="H228" s="209">
        <v>3</v>
      </c>
      <c r="I228" s="210"/>
      <c r="J228" s="211">
        <f>ROUND(I228*H228,2)</f>
        <v>0</v>
      </c>
      <c r="K228" s="207" t="s">
        <v>28</v>
      </c>
      <c r="L228" s="45"/>
      <c r="M228" s="212" t="s">
        <v>28</v>
      </c>
      <c r="N228" s="213" t="s">
        <v>45</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257</v>
      </c>
      <c r="AT228" s="216" t="s">
        <v>151</v>
      </c>
      <c r="AU228" s="216" t="s">
        <v>84</v>
      </c>
      <c r="AY228" s="18" t="s">
        <v>148</v>
      </c>
      <c r="BE228" s="217">
        <f>IF(N228="základní",J228,0)</f>
        <v>0</v>
      </c>
      <c r="BF228" s="217">
        <f>IF(N228="snížená",J228,0)</f>
        <v>0</v>
      </c>
      <c r="BG228" s="217">
        <f>IF(N228="zákl. přenesená",J228,0)</f>
        <v>0</v>
      </c>
      <c r="BH228" s="217">
        <f>IF(N228="sníž. přenesená",J228,0)</f>
        <v>0</v>
      </c>
      <c r="BI228" s="217">
        <f>IF(N228="nulová",J228,0)</f>
        <v>0</v>
      </c>
      <c r="BJ228" s="18" t="s">
        <v>82</v>
      </c>
      <c r="BK228" s="217">
        <f>ROUND(I228*H228,2)</f>
        <v>0</v>
      </c>
      <c r="BL228" s="18" t="s">
        <v>257</v>
      </c>
      <c r="BM228" s="216" t="s">
        <v>1738</v>
      </c>
    </row>
    <row r="229" spans="1:65" s="2" customFormat="1" ht="12">
      <c r="A229" s="39"/>
      <c r="B229" s="40"/>
      <c r="C229" s="205" t="s">
        <v>1739</v>
      </c>
      <c r="D229" s="205" t="s">
        <v>151</v>
      </c>
      <c r="E229" s="206" t="s">
        <v>1468</v>
      </c>
      <c r="F229" s="207" t="s">
        <v>1431</v>
      </c>
      <c r="G229" s="208" t="s">
        <v>1023</v>
      </c>
      <c r="H229" s="209">
        <v>2</v>
      </c>
      <c r="I229" s="210"/>
      <c r="J229" s="211">
        <f>ROUND(I229*H229,2)</f>
        <v>0</v>
      </c>
      <c r="K229" s="207" t="s">
        <v>28</v>
      </c>
      <c r="L229" s="45"/>
      <c r="M229" s="212" t="s">
        <v>28</v>
      </c>
      <c r="N229" s="213" t="s">
        <v>45</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257</v>
      </c>
      <c r="AT229" s="216" t="s">
        <v>151</v>
      </c>
      <c r="AU229" s="216" t="s">
        <v>84</v>
      </c>
      <c r="AY229" s="18" t="s">
        <v>148</v>
      </c>
      <c r="BE229" s="217">
        <f>IF(N229="základní",J229,0)</f>
        <v>0</v>
      </c>
      <c r="BF229" s="217">
        <f>IF(N229="snížená",J229,0)</f>
        <v>0</v>
      </c>
      <c r="BG229" s="217">
        <f>IF(N229="zákl. přenesená",J229,0)</f>
        <v>0</v>
      </c>
      <c r="BH229" s="217">
        <f>IF(N229="sníž. přenesená",J229,0)</f>
        <v>0</v>
      </c>
      <c r="BI229" s="217">
        <f>IF(N229="nulová",J229,0)</f>
        <v>0</v>
      </c>
      <c r="BJ229" s="18" t="s">
        <v>82</v>
      </c>
      <c r="BK229" s="217">
        <f>ROUND(I229*H229,2)</f>
        <v>0</v>
      </c>
      <c r="BL229" s="18" t="s">
        <v>257</v>
      </c>
      <c r="BM229" s="216" t="s">
        <v>1740</v>
      </c>
    </row>
    <row r="230" spans="1:65" s="2" customFormat="1" ht="12">
      <c r="A230" s="39"/>
      <c r="B230" s="40"/>
      <c r="C230" s="205" t="s">
        <v>1741</v>
      </c>
      <c r="D230" s="205" t="s">
        <v>151</v>
      </c>
      <c r="E230" s="206" t="s">
        <v>1470</v>
      </c>
      <c r="F230" s="207" t="s">
        <v>1434</v>
      </c>
      <c r="G230" s="208" t="s">
        <v>1023</v>
      </c>
      <c r="H230" s="209">
        <v>1</v>
      </c>
      <c r="I230" s="210"/>
      <c r="J230" s="211">
        <f>ROUND(I230*H230,2)</f>
        <v>0</v>
      </c>
      <c r="K230" s="207" t="s">
        <v>28</v>
      </c>
      <c r="L230" s="45"/>
      <c r="M230" s="212" t="s">
        <v>28</v>
      </c>
      <c r="N230" s="213" t="s">
        <v>45</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257</v>
      </c>
      <c r="AT230" s="216" t="s">
        <v>151</v>
      </c>
      <c r="AU230" s="216" t="s">
        <v>84</v>
      </c>
      <c r="AY230" s="18" t="s">
        <v>148</v>
      </c>
      <c r="BE230" s="217">
        <f>IF(N230="základní",J230,0)</f>
        <v>0</v>
      </c>
      <c r="BF230" s="217">
        <f>IF(N230="snížená",J230,0)</f>
        <v>0</v>
      </c>
      <c r="BG230" s="217">
        <f>IF(N230="zákl. přenesená",J230,0)</f>
        <v>0</v>
      </c>
      <c r="BH230" s="217">
        <f>IF(N230="sníž. přenesená",J230,0)</f>
        <v>0</v>
      </c>
      <c r="BI230" s="217">
        <f>IF(N230="nulová",J230,0)</f>
        <v>0</v>
      </c>
      <c r="BJ230" s="18" t="s">
        <v>82</v>
      </c>
      <c r="BK230" s="217">
        <f>ROUND(I230*H230,2)</f>
        <v>0</v>
      </c>
      <c r="BL230" s="18" t="s">
        <v>257</v>
      </c>
      <c r="BM230" s="216" t="s">
        <v>1742</v>
      </c>
    </row>
    <row r="231" spans="1:65" s="2" customFormat="1" ht="21.75" customHeight="1">
      <c r="A231" s="39"/>
      <c r="B231" s="40"/>
      <c r="C231" s="205" t="s">
        <v>1743</v>
      </c>
      <c r="D231" s="205" t="s">
        <v>151</v>
      </c>
      <c r="E231" s="206" t="s">
        <v>1472</v>
      </c>
      <c r="F231" s="207" t="s">
        <v>1437</v>
      </c>
      <c r="G231" s="208" t="s">
        <v>1023</v>
      </c>
      <c r="H231" s="209">
        <v>1</v>
      </c>
      <c r="I231" s="210"/>
      <c r="J231" s="211">
        <f>ROUND(I231*H231,2)</f>
        <v>0</v>
      </c>
      <c r="K231" s="207" t="s">
        <v>28</v>
      </c>
      <c r="L231" s="45"/>
      <c r="M231" s="212" t="s">
        <v>28</v>
      </c>
      <c r="N231" s="213" t="s">
        <v>45</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257</v>
      </c>
      <c r="AT231" s="216" t="s">
        <v>151</v>
      </c>
      <c r="AU231" s="216" t="s">
        <v>84</v>
      </c>
      <c r="AY231" s="18" t="s">
        <v>148</v>
      </c>
      <c r="BE231" s="217">
        <f>IF(N231="základní",J231,0)</f>
        <v>0</v>
      </c>
      <c r="BF231" s="217">
        <f>IF(N231="snížená",J231,0)</f>
        <v>0</v>
      </c>
      <c r="BG231" s="217">
        <f>IF(N231="zákl. přenesená",J231,0)</f>
        <v>0</v>
      </c>
      <c r="BH231" s="217">
        <f>IF(N231="sníž. přenesená",J231,0)</f>
        <v>0</v>
      </c>
      <c r="BI231" s="217">
        <f>IF(N231="nulová",J231,0)</f>
        <v>0</v>
      </c>
      <c r="BJ231" s="18" t="s">
        <v>82</v>
      </c>
      <c r="BK231" s="217">
        <f>ROUND(I231*H231,2)</f>
        <v>0</v>
      </c>
      <c r="BL231" s="18" t="s">
        <v>257</v>
      </c>
      <c r="BM231" s="216" t="s">
        <v>1744</v>
      </c>
    </row>
    <row r="232" spans="1:63" s="12" customFormat="1" ht="22.8" customHeight="1">
      <c r="A232" s="12"/>
      <c r="B232" s="189"/>
      <c r="C232" s="190"/>
      <c r="D232" s="191" t="s">
        <v>73</v>
      </c>
      <c r="E232" s="203" t="s">
        <v>88</v>
      </c>
      <c r="F232" s="203" t="s">
        <v>1745</v>
      </c>
      <c r="G232" s="190"/>
      <c r="H232" s="190"/>
      <c r="I232" s="193"/>
      <c r="J232" s="204">
        <f>BK232</f>
        <v>0</v>
      </c>
      <c r="K232" s="190"/>
      <c r="L232" s="195"/>
      <c r="M232" s="196"/>
      <c r="N232" s="197"/>
      <c r="O232" s="197"/>
      <c r="P232" s="198">
        <f>SUM(P233:P245)</f>
        <v>0</v>
      </c>
      <c r="Q232" s="197"/>
      <c r="R232" s="198">
        <f>SUM(R233:R245)</f>
        <v>0</v>
      </c>
      <c r="S232" s="197"/>
      <c r="T232" s="199">
        <f>SUM(T233:T245)</f>
        <v>0</v>
      </c>
      <c r="U232" s="12"/>
      <c r="V232" s="12"/>
      <c r="W232" s="12"/>
      <c r="X232" s="12"/>
      <c r="Y232" s="12"/>
      <c r="Z232" s="12"/>
      <c r="AA232" s="12"/>
      <c r="AB232" s="12"/>
      <c r="AC232" s="12"/>
      <c r="AD232" s="12"/>
      <c r="AE232" s="12"/>
      <c r="AR232" s="200" t="s">
        <v>84</v>
      </c>
      <c r="AT232" s="201" t="s">
        <v>73</v>
      </c>
      <c r="AU232" s="201" t="s">
        <v>82</v>
      </c>
      <c r="AY232" s="200" t="s">
        <v>148</v>
      </c>
      <c r="BK232" s="202">
        <f>SUM(BK233:BK245)</f>
        <v>0</v>
      </c>
    </row>
    <row r="233" spans="1:65" s="2" customFormat="1" ht="12">
      <c r="A233" s="39"/>
      <c r="B233" s="40"/>
      <c r="C233" s="205" t="s">
        <v>1746</v>
      </c>
      <c r="D233" s="205" t="s">
        <v>151</v>
      </c>
      <c r="E233" s="206" t="s">
        <v>1474</v>
      </c>
      <c r="F233" s="207" t="s">
        <v>1475</v>
      </c>
      <c r="G233" s="208" t="s">
        <v>1023</v>
      </c>
      <c r="H233" s="209">
        <v>1</v>
      </c>
      <c r="I233" s="210"/>
      <c r="J233" s="211">
        <f>ROUND(I233*H233,2)</f>
        <v>0</v>
      </c>
      <c r="K233" s="207" t="s">
        <v>28</v>
      </c>
      <c r="L233" s="45"/>
      <c r="M233" s="212" t="s">
        <v>28</v>
      </c>
      <c r="N233" s="213" t="s">
        <v>45</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257</v>
      </c>
      <c r="AT233" s="216" t="s">
        <v>151</v>
      </c>
      <c r="AU233" s="216" t="s">
        <v>84</v>
      </c>
      <c r="AY233" s="18" t="s">
        <v>148</v>
      </c>
      <c r="BE233" s="217">
        <f>IF(N233="základní",J233,0)</f>
        <v>0</v>
      </c>
      <c r="BF233" s="217">
        <f>IF(N233="snížená",J233,0)</f>
        <v>0</v>
      </c>
      <c r="BG233" s="217">
        <f>IF(N233="zákl. přenesená",J233,0)</f>
        <v>0</v>
      </c>
      <c r="BH233" s="217">
        <f>IF(N233="sníž. přenesená",J233,0)</f>
        <v>0</v>
      </c>
      <c r="BI233" s="217">
        <f>IF(N233="nulová",J233,0)</f>
        <v>0</v>
      </c>
      <c r="BJ233" s="18" t="s">
        <v>82</v>
      </c>
      <c r="BK233" s="217">
        <f>ROUND(I233*H233,2)</f>
        <v>0</v>
      </c>
      <c r="BL233" s="18" t="s">
        <v>257</v>
      </c>
      <c r="BM233" s="216" t="s">
        <v>1747</v>
      </c>
    </row>
    <row r="234" spans="1:65" s="2" customFormat="1" ht="21.75" customHeight="1">
      <c r="A234" s="39"/>
      <c r="B234" s="40"/>
      <c r="C234" s="205" t="s">
        <v>1748</v>
      </c>
      <c r="D234" s="205" t="s">
        <v>151</v>
      </c>
      <c r="E234" s="206" t="s">
        <v>1477</v>
      </c>
      <c r="F234" s="207" t="s">
        <v>1437</v>
      </c>
      <c r="G234" s="208" t="s">
        <v>1023</v>
      </c>
      <c r="H234" s="209">
        <v>1</v>
      </c>
      <c r="I234" s="210"/>
      <c r="J234" s="211">
        <f>ROUND(I234*H234,2)</f>
        <v>0</v>
      </c>
      <c r="K234" s="207" t="s">
        <v>28</v>
      </c>
      <c r="L234" s="45"/>
      <c r="M234" s="212" t="s">
        <v>28</v>
      </c>
      <c r="N234" s="213" t="s">
        <v>45</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257</v>
      </c>
      <c r="AT234" s="216" t="s">
        <v>151</v>
      </c>
      <c r="AU234" s="216" t="s">
        <v>84</v>
      </c>
      <c r="AY234" s="18" t="s">
        <v>148</v>
      </c>
      <c r="BE234" s="217">
        <f>IF(N234="základní",J234,0)</f>
        <v>0</v>
      </c>
      <c r="BF234" s="217">
        <f>IF(N234="snížená",J234,0)</f>
        <v>0</v>
      </c>
      <c r="BG234" s="217">
        <f>IF(N234="zákl. přenesená",J234,0)</f>
        <v>0</v>
      </c>
      <c r="BH234" s="217">
        <f>IF(N234="sníž. přenesená",J234,0)</f>
        <v>0</v>
      </c>
      <c r="BI234" s="217">
        <f>IF(N234="nulová",J234,0)</f>
        <v>0</v>
      </c>
      <c r="BJ234" s="18" t="s">
        <v>82</v>
      </c>
      <c r="BK234" s="217">
        <f>ROUND(I234*H234,2)</f>
        <v>0</v>
      </c>
      <c r="BL234" s="18" t="s">
        <v>257</v>
      </c>
      <c r="BM234" s="216" t="s">
        <v>1749</v>
      </c>
    </row>
    <row r="235" spans="1:65" s="2" customFormat="1" ht="12">
      <c r="A235" s="39"/>
      <c r="B235" s="40"/>
      <c r="C235" s="205" t="s">
        <v>1750</v>
      </c>
      <c r="D235" s="205" t="s">
        <v>151</v>
      </c>
      <c r="E235" s="206" t="s">
        <v>1479</v>
      </c>
      <c r="F235" s="207" t="s">
        <v>1480</v>
      </c>
      <c r="G235" s="208" t="s">
        <v>1023</v>
      </c>
      <c r="H235" s="209">
        <v>1</v>
      </c>
      <c r="I235" s="210"/>
      <c r="J235" s="211">
        <f>ROUND(I235*H235,2)</f>
        <v>0</v>
      </c>
      <c r="K235" s="207" t="s">
        <v>28</v>
      </c>
      <c r="L235" s="45"/>
      <c r="M235" s="212" t="s">
        <v>28</v>
      </c>
      <c r="N235" s="213" t="s">
        <v>45</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257</v>
      </c>
      <c r="AT235" s="216" t="s">
        <v>151</v>
      </c>
      <c r="AU235" s="216" t="s">
        <v>84</v>
      </c>
      <c r="AY235" s="18" t="s">
        <v>148</v>
      </c>
      <c r="BE235" s="217">
        <f>IF(N235="základní",J235,0)</f>
        <v>0</v>
      </c>
      <c r="BF235" s="217">
        <f>IF(N235="snížená",J235,0)</f>
        <v>0</v>
      </c>
      <c r="BG235" s="217">
        <f>IF(N235="zákl. přenesená",J235,0)</f>
        <v>0</v>
      </c>
      <c r="BH235" s="217">
        <f>IF(N235="sníž. přenesená",J235,0)</f>
        <v>0</v>
      </c>
      <c r="BI235" s="217">
        <f>IF(N235="nulová",J235,0)</f>
        <v>0</v>
      </c>
      <c r="BJ235" s="18" t="s">
        <v>82</v>
      </c>
      <c r="BK235" s="217">
        <f>ROUND(I235*H235,2)</f>
        <v>0</v>
      </c>
      <c r="BL235" s="18" t="s">
        <v>257</v>
      </c>
      <c r="BM235" s="216" t="s">
        <v>1751</v>
      </c>
    </row>
    <row r="236" spans="1:65" s="2" customFormat="1" ht="12">
      <c r="A236" s="39"/>
      <c r="B236" s="40"/>
      <c r="C236" s="205" t="s">
        <v>1752</v>
      </c>
      <c r="D236" s="205" t="s">
        <v>151</v>
      </c>
      <c r="E236" s="206" t="s">
        <v>1482</v>
      </c>
      <c r="F236" s="207" t="s">
        <v>1422</v>
      </c>
      <c r="G236" s="208" t="s">
        <v>1023</v>
      </c>
      <c r="H236" s="209">
        <v>1</v>
      </c>
      <c r="I236" s="210"/>
      <c r="J236" s="211">
        <f>ROUND(I236*H236,2)</f>
        <v>0</v>
      </c>
      <c r="K236" s="207" t="s">
        <v>28</v>
      </c>
      <c r="L236" s="45"/>
      <c r="M236" s="212" t="s">
        <v>28</v>
      </c>
      <c r="N236" s="213" t="s">
        <v>45</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257</v>
      </c>
      <c r="AT236" s="216" t="s">
        <v>151</v>
      </c>
      <c r="AU236" s="216" t="s">
        <v>84</v>
      </c>
      <c r="AY236" s="18" t="s">
        <v>148</v>
      </c>
      <c r="BE236" s="217">
        <f>IF(N236="základní",J236,0)</f>
        <v>0</v>
      </c>
      <c r="BF236" s="217">
        <f>IF(N236="snížená",J236,0)</f>
        <v>0</v>
      </c>
      <c r="BG236" s="217">
        <f>IF(N236="zákl. přenesená",J236,0)</f>
        <v>0</v>
      </c>
      <c r="BH236" s="217">
        <f>IF(N236="sníž. přenesená",J236,0)</f>
        <v>0</v>
      </c>
      <c r="BI236" s="217">
        <f>IF(N236="nulová",J236,0)</f>
        <v>0</v>
      </c>
      <c r="BJ236" s="18" t="s">
        <v>82</v>
      </c>
      <c r="BK236" s="217">
        <f>ROUND(I236*H236,2)</f>
        <v>0</v>
      </c>
      <c r="BL236" s="18" t="s">
        <v>257</v>
      </c>
      <c r="BM236" s="216" t="s">
        <v>1753</v>
      </c>
    </row>
    <row r="237" spans="1:65" s="2" customFormat="1" ht="12">
      <c r="A237" s="39"/>
      <c r="B237" s="40"/>
      <c r="C237" s="205" t="s">
        <v>1754</v>
      </c>
      <c r="D237" s="205" t="s">
        <v>151</v>
      </c>
      <c r="E237" s="206" t="s">
        <v>1484</v>
      </c>
      <c r="F237" s="207" t="s">
        <v>1485</v>
      </c>
      <c r="G237" s="208" t="s">
        <v>1023</v>
      </c>
      <c r="H237" s="209">
        <v>2</v>
      </c>
      <c r="I237" s="210"/>
      <c r="J237" s="211">
        <f>ROUND(I237*H237,2)</f>
        <v>0</v>
      </c>
      <c r="K237" s="207" t="s">
        <v>28</v>
      </c>
      <c r="L237" s="45"/>
      <c r="M237" s="212" t="s">
        <v>28</v>
      </c>
      <c r="N237" s="213" t="s">
        <v>45</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257</v>
      </c>
      <c r="AT237" s="216" t="s">
        <v>151</v>
      </c>
      <c r="AU237" s="216" t="s">
        <v>84</v>
      </c>
      <c r="AY237" s="18" t="s">
        <v>148</v>
      </c>
      <c r="BE237" s="217">
        <f>IF(N237="základní",J237,0)</f>
        <v>0</v>
      </c>
      <c r="BF237" s="217">
        <f>IF(N237="snížená",J237,0)</f>
        <v>0</v>
      </c>
      <c r="BG237" s="217">
        <f>IF(N237="zákl. přenesená",J237,0)</f>
        <v>0</v>
      </c>
      <c r="BH237" s="217">
        <f>IF(N237="sníž. přenesená",J237,0)</f>
        <v>0</v>
      </c>
      <c r="BI237" s="217">
        <f>IF(N237="nulová",J237,0)</f>
        <v>0</v>
      </c>
      <c r="BJ237" s="18" t="s">
        <v>82</v>
      </c>
      <c r="BK237" s="217">
        <f>ROUND(I237*H237,2)</f>
        <v>0</v>
      </c>
      <c r="BL237" s="18" t="s">
        <v>257</v>
      </c>
      <c r="BM237" s="216" t="s">
        <v>1755</v>
      </c>
    </row>
    <row r="238" spans="1:65" s="2" customFormat="1" ht="12">
      <c r="A238" s="39"/>
      <c r="B238" s="40"/>
      <c r="C238" s="205" t="s">
        <v>1756</v>
      </c>
      <c r="D238" s="205" t="s">
        <v>151</v>
      </c>
      <c r="E238" s="206" t="s">
        <v>1487</v>
      </c>
      <c r="F238" s="207" t="s">
        <v>1425</v>
      </c>
      <c r="G238" s="208" t="s">
        <v>1023</v>
      </c>
      <c r="H238" s="209">
        <v>6</v>
      </c>
      <c r="I238" s="210"/>
      <c r="J238" s="211">
        <f>ROUND(I238*H238,2)</f>
        <v>0</v>
      </c>
      <c r="K238" s="207" t="s">
        <v>28</v>
      </c>
      <c r="L238" s="45"/>
      <c r="M238" s="212" t="s">
        <v>28</v>
      </c>
      <c r="N238" s="213" t="s">
        <v>45</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257</v>
      </c>
      <c r="AT238" s="216" t="s">
        <v>151</v>
      </c>
      <c r="AU238" s="216" t="s">
        <v>84</v>
      </c>
      <c r="AY238" s="18" t="s">
        <v>148</v>
      </c>
      <c r="BE238" s="217">
        <f>IF(N238="základní",J238,0)</f>
        <v>0</v>
      </c>
      <c r="BF238" s="217">
        <f>IF(N238="snížená",J238,0)</f>
        <v>0</v>
      </c>
      <c r="BG238" s="217">
        <f>IF(N238="zákl. přenesená",J238,0)</f>
        <v>0</v>
      </c>
      <c r="BH238" s="217">
        <f>IF(N238="sníž. přenesená",J238,0)</f>
        <v>0</v>
      </c>
      <c r="BI238" s="217">
        <f>IF(N238="nulová",J238,0)</f>
        <v>0</v>
      </c>
      <c r="BJ238" s="18" t="s">
        <v>82</v>
      </c>
      <c r="BK238" s="217">
        <f>ROUND(I238*H238,2)</f>
        <v>0</v>
      </c>
      <c r="BL238" s="18" t="s">
        <v>257</v>
      </c>
      <c r="BM238" s="216" t="s">
        <v>1757</v>
      </c>
    </row>
    <row r="239" spans="1:65" s="2" customFormat="1" ht="12">
      <c r="A239" s="39"/>
      <c r="B239" s="40"/>
      <c r="C239" s="205" t="s">
        <v>1758</v>
      </c>
      <c r="D239" s="205" t="s">
        <v>151</v>
      </c>
      <c r="E239" s="206" t="s">
        <v>1489</v>
      </c>
      <c r="F239" s="207" t="s">
        <v>1428</v>
      </c>
      <c r="G239" s="208" t="s">
        <v>1023</v>
      </c>
      <c r="H239" s="209">
        <v>10</v>
      </c>
      <c r="I239" s="210"/>
      <c r="J239" s="211">
        <f>ROUND(I239*H239,2)</f>
        <v>0</v>
      </c>
      <c r="K239" s="207" t="s">
        <v>28</v>
      </c>
      <c r="L239" s="45"/>
      <c r="M239" s="212" t="s">
        <v>28</v>
      </c>
      <c r="N239" s="213" t="s">
        <v>45</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257</v>
      </c>
      <c r="AT239" s="216" t="s">
        <v>151</v>
      </c>
      <c r="AU239" s="216" t="s">
        <v>84</v>
      </c>
      <c r="AY239" s="18" t="s">
        <v>148</v>
      </c>
      <c r="BE239" s="217">
        <f>IF(N239="základní",J239,0)</f>
        <v>0</v>
      </c>
      <c r="BF239" s="217">
        <f>IF(N239="snížená",J239,0)</f>
        <v>0</v>
      </c>
      <c r="BG239" s="217">
        <f>IF(N239="zákl. přenesená",J239,0)</f>
        <v>0</v>
      </c>
      <c r="BH239" s="217">
        <f>IF(N239="sníž. přenesená",J239,0)</f>
        <v>0</v>
      </c>
      <c r="BI239" s="217">
        <f>IF(N239="nulová",J239,0)</f>
        <v>0</v>
      </c>
      <c r="BJ239" s="18" t="s">
        <v>82</v>
      </c>
      <c r="BK239" s="217">
        <f>ROUND(I239*H239,2)</f>
        <v>0</v>
      </c>
      <c r="BL239" s="18" t="s">
        <v>257</v>
      </c>
      <c r="BM239" s="216" t="s">
        <v>1759</v>
      </c>
    </row>
    <row r="240" spans="1:65" s="2" customFormat="1" ht="12">
      <c r="A240" s="39"/>
      <c r="B240" s="40"/>
      <c r="C240" s="205" t="s">
        <v>1760</v>
      </c>
      <c r="D240" s="205" t="s">
        <v>151</v>
      </c>
      <c r="E240" s="206" t="s">
        <v>1497</v>
      </c>
      <c r="F240" s="207" t="s">
        <v>1434</v>
      </c>
      <c r="G240" s="208" t="s">
        <v>1023</v>
      </c>
      <c r="H240" s="209">
        <v>2</v>
      </c>
      <c r="I240" s="210"/>
      <c r="J240" s="211">
        <f>ROUND(I240*H240,2)</f>
        <v>0</v>
      </c>
      <c r="K240" s="207" t="s">
        <v>28</v>
      </c>
      <c r="L240" s="45"/>
      <c r="M240" s="212" t="s">
        <v>28</v>
      </c>
      <c r="N240" s="213" t="s">
        <v>45</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257</v>
      </c>
      <c r="AT240" s="216" t="s">
        <v>151</v>
      </c>
      <c r="AU240" s="216" t="s">
        <v>84</v>
      </c>
      <c r="AY240" s="18" t="s">
        <v>148</v>
      </c>
      <c r="BE240" s="217">
        <f>IF(N240="základní",J240,0)</f>
        <v>0</v>
      </c>
      <c r="BF240" s="217">
        <f>IF(N240="snížená",J240,0)</f>
        <v>0</v>
      </c>
      <c r="BG240" s="217">
        <f>IF(N240="zákl. přenesená",J240,0)</f>
        <v>0</v>
      </c>
      <c r="BH240" s="217">
        <f>IF(N240="sníž. přenesená",J240,0)</f>
        <v>0</v>
      </c>
      <c r="BI240" s="217">
        <f>IF(N240="nulová",J240,0)</f>
        <v>0</v>
      </c>
      <c r="BJ240" s="18" t="s">
        <v>82</v>
      </c>
      <c r="BK240" s="217">
        <f>ROUND(I240*H240,2)</f>
        <v>0</v>
      </c>
      <c r="BL240" s="18" t="s">
        <v>257</v>
      </c>
      <c r="BM240" s="216" t="s">
        <v>1761</v>
      </c>
    </row>
    <row r="241" spans="1:65" s="2" customFormat="1" ht="12">
      <c r="A241" s="39"/>
      <c r="B241" s="40"/>
      <c r="C241" s="205" t="s">
        <v>1762</v>
      </c>
      <c r="D241" s="205" t="s">
        <v>151</v>
      </c>
      <c r="E241" s="206" t="s">
        <v>1499</v>
      </c>
      <c r="F241" s="207" t="s">
        <v>1500</v>
      </c>
      <c r="G241" s="208" t="s">
        <v>1023</v>
      </c>
      <c r="H241" s="209">
        <v>1</v>
      </c>
      <c r="I241" s="210"/>
      <c r="J241" s="211">
        <f>ROUND(I241*H241,2)</f>
        <v>0</v>
      </c>
      <c r="K241" s="207" t="s">
        <v>28</v>
      </c>
      <c r="L241" s="45"/>
      <c r="M241" s="212" t="s">
        <v>28</v>
      </c>
      <c r="N241" s="213" t="s">
        <v>45</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257</v>
      </c>
      <c r="AT241" s="216" t="s">
        <v>151</v>
      </c>
      <c r="AU241" s="216" t="s">
        <v>84</v>
      </c>
      <c r="AY241" s="18" t="s">
        <v>148</v>
      </c>
      <c r="BE241" s="217">
        <f>IF(N241="základní",J241,0)</f>
        <v>0</v>
      </c>
      <c r="BF241" s="217">
        <f>IF(N241="snížená",J241,0)</f>
        <v>0</v>
      </c>
      <c r="BG241" s="217">
        <f>IF(N241="zákl. přenesená",J241,0)</f>
        <v>0</v>
      </c>
      <c r="BH241" s="217">
        <f>IF(N241="sníž. přenesená",J241,0)</f>
        <v>0</v>
      </c>
      <c r="BI241" s="217">
        <f>IF(N241="nulová",J241,0)</f>
        <v>0</v>
      </c>
      <c r="BJ241" s="18" t="s">
        <v>82</v>
      </c>
      <c r="BK241" s="217">
        <f>ROUND(I241*H241,2)</f>
        <v>0</v>
      </c>
      <c r="BL241" s="18" t="s">
        <v>257</v>
      </c>
      <c r="BM241" s="216" t="s">
        <v>1763</v>
      </c>
    </row>
    <row r="242" spans="1:65" s="2" customFormat="1" ht="16.5" customHeight="1">
      <c r="A242" s="39"/>
      <c r="B242" s="40"/>
      <c r="C242" s="205" t="s">
        <v>1764</v>
      </c>
      <c r="D242" s="205" t="s">
        <v>151</v>
      </c>
      <c r="E242" s="206" t="s">
        <v>1502</v>
      </c>
      <c r="F242" s="207" t="s">
        <v>1503</v>
      </c>
      <c r="G242" s="208" t="s">
        <v>1023</v>
      </c>
      <c r="H242" s="209">
        <v>1</v>
      </c>
      <c r="I242" s="210"/>
      <c r="J242" s="211">
        <f>ROUND(I242*H242,2)</f>
        <v>0</v>
      </c>
      <c r="K242" s="207" t="s">
        <v>28</v>
      </c>
      <c r="L242" s="45"/>
      <c r="M242" s="212" t="s">
        <v>28</v>
      </c>
      <c r="N242" s="213" t="s">
        <v>45</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257</v>
      </c>
      <c r="AT242" s="216" t="s">
        <v>151</v>
      </c>
      <c r="AU242" s="216" t="s">
        <v>84</v>
      </c>
      <c r="AY242" s="18" t="s">
        <v>148</v>
      </c>
      <c r="BE242" s="217">
        <f>IF(N242="základní",J242,0)</f>
        <v>0</v>
      </c>
      <c r="BF242" s="217">
        <f>IF(N242="snížená",J242,0)</f>
        <v>0</v>
      </c>
      <c r="BG242" s="217">
        <f>IF(N242="zákl. přenesená",J242,0)</f>
        <v>0</v>
      </c>
      <c r="BH242" s="217">
        <f>IF(N242="sníž. přenesená",J242,0)</f>
        <v>0</v>
      </c>
      <c r="BI242" s="217">
        <f>IF(N242="nulová",J242,0)</f>
        <v>0</v>
      </c>
      <c r="BJ242" s="18" t="s">
        <v>82</v>
      </c>
      <c r="BK242" s="217">
        <f>ROUND(I242*H242,2)</f>
        <v>0</v>
      </c>
      <c r="BL242" s="18" t="s">
        <v>257</v>
      </c>
      <c r="BM242" s="216" t="s">
        <v>1765</v>
      </c>
    </row>
    <row r="243" spans="1:65" s="2" customFormat="1" ht="16.5" customHeight="1">
      <c r="A243" s="39"/>
      <c r="B243" s="40"/>
      <c r="C243" s="205" t="s">
        <v>1766</v>
      </c>
      <c r="D243" s="205" t="s">
        <v>151</v>
      </c>
      <c r="E243" s="206" t="s">
        <v>1505</v>
      </c>
      <c r="F243" s="207" t="s">
        <v>1506</v>
      </c>
      <c r="G243" s="208" t="s">
        <v>1023</v>
      </c>
      <c r="H243" s="209">
        <v>1</v>
      </c>
      <c r="I243" s="210"/>
      <c r="J243" s="211">
        <f>ROUND(I243*H243,2)</f>
        <v>0</v>
      </c>
      <c r="K243" s="207" t="s">
        <v>28</v>
      </c>
      <c r="L243" s="45"/>
      <c r="M243" s="212" t="s">
        <v>28</v>
      </c>
      <c r="N243" s="213" t="s">
        <v>45</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257</v>
      </c>
      <c r="AT243" s="216" t="s">
        <v>151</v>
      </c>
      <c r="AU243" s="216" t="s">
        <v>84</v>
      </c>
      <c r="AY243" s="18" t="s">
        <v>148</v>
      </c>
      <c r="BE243" s="217">
        <f>IF(N243="základní",J243,0)</f>
        <v>0</v>
      </c>
      <c r="BF243" s="217">
        <f>IF(N243="snížená",J243,0)</f>
        <v>0</v>
      </c>
      <c r="BG243" s="217">
        <f>IF(N243="zákl. přenesená",J243,0)</f>
        <v>0</v>
      </c>
      <c r="BH243" s="217">
        <f>IF(N243="sníž. přenesená",J243,0)</f>
        <v>0</v>
      </c>
      <c r="BI243" s="217">
        <f>IF(N243="nulová",J243,0)</f>
        <v>0</v>
      </c>
      <c r="BJ243" s="18" t="s">
        <v>82</v>
      </c>
      <c r="BK243" s="217">
        <f>ROUND(I243*H243,2)</f>
        <v>0</v>
      </c>
      <c r="BL243" s="18" t="s">
        <v>257</v>
      </c>
      <c r="BM243" s="216" t="s">
        <v>1767</v>
      </c>
    </row>
    <row r="244" spans="1:65" s="2" customFormat="1" ht="12">
      <c r="A244" s="39"/>
      <c r="B244" s="40"/>
      <c r="C244" s="205" t="s">
        <v>1768</v>
      </c>
      <c r="D244" s="205" t="s">
        <v>151</v>
      </c>
      <c r="E244" s="206" t="s">
        <v>1491</v>
      </c>
      <c r="F244" s="207" t="s">
        <v>1492</v>
      </c>
      <c r="G244" s="208" t="s">
        <v>1023</v>
      </c>
      <c r="H244" s="209">
        <v>3</v>
      </c>
      <c r="I244" s="210"/>
      <c r="J244" s="211">
        <f>ROUND(I244*H244,2)</f>
        <v>0</v>
      </c>
      <c r="K244" s="207" t="s">
        <v>28</v>
      </c>
      <c r="L244" s="45"/>
      <c r="M244" s="212" t="s">
        <v>28</v>
      </c>
      <c r="N244" s="213" t="s">
        <v>45</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257</v>
      </c>
      <c r="AT244" s="216" t="s">
        <v>151</v>
      </c>
      <c r="AU244" s="216" t="s">
        <v>84</v>
      </c>
      <c r="AY244" s="18" t="s">
        <v>148</v>
      </c>
      <c r="BE244" s="217">
        <f>IF(N244="základní",J244,0)</f>
        <v>0</v>
      </c>
      <c r="BF244" s="217">
        <f>IF(N244="snížená",J244,0)</f>
        <v>0</v>
      </c>
      <c r="BG244" s="217">
        <f>IF(N244="zákl. přenesená",J244,0)</f>
        <v>0</v>
      </c>
      <c r="BH244" s="217">
        <f>IF(N244="sníž. přenesená",J244,0)</f>
        <v>0</v>
      </c>
      <c r="BI244" s="217">
        <f>IF(N244="nulová",J244,0)</f>
        <v>0</v>
      </c>
      <c r="BJ244" s="18" t="s">
        <v>82</v>
      </c>
      <c r="BK244" s="217">
        <f>ROUND(I244*H244,2)</f>
        <v>0</v>
      </c>
      <c r="BL244" s="18" t="s">
        <v>257</v>
      </c>
      <c r="BM244" s="216" t="s">
        <v>1769</v>
      </c>
    </row>
    <row r="245" spans="1:65" s="2" customFormat="1" ht="12">
      <c r="A245" s="39"/>
      <c r="B245" s="40"/>
      <c r="C245" s="205" t="s">
        <v>1770</v>
      </c>
      <c r="D245" s="205" t="s">
        <v>151</v>
      </c>
      <c r="E245" s="206" t="s">
        <v>1494</v>
      </c>
      <c r="F245" s="207" t="s">
        <v>1495</v>
      </c>
      <c r="G245" s="208" t="s">
        <v>1023</v>
      </c>
      <c r="H245" s="209">
        <v>1</v>
      </c>
      <c r="I245" s="210"/>
      <c r="J245" s="211">
        <f>ROUND(I245*H245,2)</f>
        <v>0</v>
      </c>
      <c r="K245" s="207" t="s">
        <v>28</v>
      </c>
      <c r="L245" s="45"/>
      <c r="M245" s="212" t="s">
        <v>28</v>
      </c>
      <c r="N245" s="213" t="s">
        <v>45</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257</v>
      </c>
      <c r="AT245" s="216" t="s">
        <v>151</v>
      </c>
      <c r="AU245" s="216" t="s">
        <v>84</v>
      </c>
      <c r="AY245" s="18" t="s">
        <v>148</v>
      </c>
      <c r="BE245" s="217">
        <f>IF(N245="základní",J245,0)</f>
        <v>0</v>
      </c>
      <c r="BF245" s="217">
        <f>IF(N245="snížená",J245,0)</f>
        <v>0</v>
      </c>
      <c r="BG245" s="217">
        <f>IF(N245="zákl. přenesená",J245,0)</f>
        <v>0</v>
      </c>
      <c r="BH245" s="217">
        <f>IF(N245="sníž. přenesená",J245,0)</f>
        <v>0</v>
      </c>
      <c r="BI245" s="217">
        <f>IF(N245="nulová",J245,0)</f>
        <v>0</v>
      </c>
      <c r="BJ245" s="18" t="s">
        <v>82</v>
      </c>
      <c r="BK245" s="217">
        <f>ROUND(I245*H245,2)</f>
        <v>0</v>
      </c>
      <c r="BL245" s="18" t="s">
        <v>257</v>
      </c>
      <c r="BM245" s="216" t="s">
        <v>1771</v>
      </c>
    </row>
    <row r="246" spans="1:63" s="12" customFormat="1" ht="22.8" customHeight="1">
      <c r="A246" s="12"/>
      <c r="B246" s="189"/>
      <c r="C246" s="190"/>
      <c r="D246" s="191" t="s">
        <v>73</v>
      </c>
      <c r="E246" s="203" t="s">
        <v>91</v>
      </c>
      <c r="F246" s="203" t="s">
        <v>1772</v>
      </c>
      <c r="G246" s="190"/>
      <c r="H246" s="190"/>
      <c r="I246" s="193"/>
      <c r="J246" s="204">
        <f>BK246</f>
        <v>0</v>
      </c>
      <c r="K246" s="190"/>
      <c r="L246" s="195"/>
      <c r="M246" s="196"/>
      <c r="N246" s="197"/>
      <c r="O246" s="197"/>
      <c r="P246" s="198">
        <f>SUM(P247:P255)</f>
        <v>0</v>
      </c>
      <c r="Q246" s="197"/>
      <c r="R246" s="198">
        <f>SUM(R247:R255)</f>
        <v>0</v>
      </c>
      <c r="S246" s="197"/>
      <c r="T246" s="199">
        <f>SUM(T247:T255)</f>
        <v>0</v>
      </c>
      <c r="U246" s="12"/>
      <c r="V246" s="12"/>
      <c r="W246" s="12"/>
      <c r="X246" s="12"/>
      <c r="Y246" s="12"/>
      <c r="Z246" s="12"/>
      <c r="AA246" s="12"/>
      <c r="AB246" s="12"/>
      <c r="AC246" s="12"/>
      <c r="AD246" s="12"/>
      <c r="AE246" s="12"/>
      <c r="AR246" s="200" t="s">
        <v>84</v>
      </c>
      <c r="AT246" s="201" t="s">
        <v>73</v>
      </c>
      <c r="AU246" s="201" t="s">
        <v>82</v>
      </c>
      <c r="AY246" s="200" t="s">
        <v>148</v>
      </c>
      <c r="BK246" s="202">
        <f>SUM(BK247:BK255)</f>
        <v>0</v>
      </c>
    </row>
    <row r="247" spans="1:65" s="2" customFormat="1" ht="12">
      <c r="A247" s="39"/>
      <c r="B247" s="40"/>
      <c r="C247" s="205" t="s">
        <v>1773</v>
      </c>
      <c r="D247" s="205" t="s">
        <v>151</v>
      </c>
      <c r="E247" s="206" t="s">
        <v>1508</v>
      </c>
      <c r="F247" s="207" t="s">
        <v>1475</v>
      </c>
      <c r="G247" s="208" t="s">
        <v>1023</v>
      </c>
      <c r="H247" s="209">
        <v>1</v>
      </c>
      <c r="I247" s="210"/>
      <c r="J247" s="211">
        <f>ROUND(I247*H247,2)</f>
        <v>0</v>
      </c>
      <c r="K247" s="207" t="s">
        <v>28</v>
      </c>
      <c r="L247" s="45"/>
      <c r="M247" s="212" t="s">
        <v>28</v>
      </c>
      <c r="N247" s="213" t="s">
        <v>45</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257</v>
      </c>
      <c r="AT247" s="216" t="s">
        <v>151</v>
      </c>
      <c r="AU247" s="216" t="s">
        <v>84</v>
      </c>
      <c r="AY247" s="18" t="s">
        <v>148</v>
      </c>
      <c r="BE247" s="217">
        <f>IF(N247="základní",J247,0)</f>
        <v>0</v>
      </c>
      <c r="BF247" s="217">
        <f>IF(N247="snížená",J247,0)</f>
        <v>0</v>
      </c>
      <c r="BG247" s="217">
        <f>IF(N247="zákl. přenesená",J247,0)</f>
        <v>0</v>
      </c>
      <c r="BH247" s="217">
        <f>IF(N247="sníž. přenesená",J247,0)</f>
        <v>0</v>
      </c>
      <c r="BI247" s="217">
        <f>IF(N247="nulová",J247,0)</f>
        <v>0</v>
      </c>
      <c r="BJ247" s="18" t="s">
        <v>82</v>
      </c>
      <c r="BK247" s="217">
        <f>ROUND(I247*H247,2)</f>
        <v>0</v>
      </c>
      <c r="BL247" s="18" t="s">
        <v>257</v>
      </c>
      <c r="BM247" s="216" t="s">
        <v>1774</v>
      </c>
    </row>
    <row r="248" spans="1:65" s="2" customFormat="1" ht="21.75" customHeight="1">
      <c r="A248" s="39"/>
      <c r="B248" s="40"/>
      <c r="C248" s="205" t="s">
        <v>1775</v>
      </c>
      <c r="D248" s="205" t="s">
        <v>151</v>
      </c>
      <c r="E248" s="206" t="s">
        <v>1510</v>
      </c>
      <c r="F248" s="207" t="s">
        <v>1437</v>
      </c>
      <c r="G248" s="208" t="s">
        <v>1023</v>
      </c>
      <c r="H248" s="209">
        <v>1</v>
      </c>
      <c r="I248" s="210"/>
      <c r="J248" s="211">
        <f>ROUND(I248*H248,2)</f>
        <v>0</v>
      </c>
      <c r="K248" s="207" t="s">
        <v>28</v>
      </c>
      <c r="L248" s="45"/>
      <c r="M248" s="212" t="s">
        <v>28</v>
      </c>
      <c r="N248" s="213" t="s">
        <v>45</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257</v>
      </c>
      <c r="AT248" s="216" t="s">
        <v>151</v>
      </c>
      <c r="AU248" s="216" t="s">
        <v>84</v>
      </c>
      <c r="AY248" s="18" t="s">
        <v>148</v>
      </c>
      <c r="BE248" s="217">
        <f>IF(N248="základní",J248,0)</f>
        <v>0</v>
      </c>
      <c r="BF248" s="217">
        <f>IF(N248="snížená",J248,0)</f>
        <v>0</v>
      </c>
      <c r="BG248" s="217">
        <f>IF(N248="zákl. přenesená",J248,0)</f>
        <v>0</v>
      </c>
      <c r="BH248" s="217">
        <f>IF(N248="sníž. přenesená",J248,0)</f>
        <v>0</v>
      </c>
      <c r="BI248" s="217">
        <f>IF(N248="nulová",J248,0)</f>
        <v>0</v>
      </c>
      <c r="BJ248" s="18" t="s">
        <v>82</v>
      </c>
      <c r="BK248" s="217">
        <f>ROUND(I248*H248,2)</f>
        <v>0</v>
      </c>
      <c r="BL248" s="18" t="s">
        <v>257</v>
      </c>
      <c r="BM248" s="216" t="s">
        <v>1776</v>
      </c>
    </row>
    <row r="249" spans="1:65" s="2" customFormat="1" ht="12">
      <c r="A249" s="39"/>
      <c r="B249" s="40"/>
      <c r="C249" s="205" t="s">
        <v>1777</v>
      </c>
      <c r="D249" s="205" t="s">
        <v>151</v>
      </c>
      <c r="E249" s="206" t="s">
        <v>1512</v>
      </c>
      <c r="F249" s="207" t="s">
        <v>1480</v>
      </c>
      <c r="G249" s="208" t="s">
        <v>1023</v>
      </c>
      <c r="H249" s="209">
        <v>1</v>
      </c>
      <c r="I249" s="210"/>
      <c r="J249" s="211">
        <f>ROUND(I249*H249,2)</f>
        <v>0</v>
      </c>
      <c r="K249" s="207" t="s">
        <v>28</v>
      </c>
      <c r="L249" s="45"/>
      <c r="M249" s="212" t="s">
        <v>28</v>
      </c>
      <c r="N249" s="213" t="s">
        <v>45</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257</v>
      </c>
      <c r="AT249" s="216" t="s">
        <v>151</v>
      </c>
      <c r="AU249" s="216" t="s">
        <v>84</v>
      </c>
      <c r="AY249" s="18" t="s">
        <v>148</v>
      </c>
      <c r="BE249" s="217">
        <f>IF(N249="základní",J249,0)</f>
        <v>0</v>
      </c>
      <c r="BF249" s="217">
        <f>IF(N249="snížená",J249,0)</f>
        <v>0</v>
      </c>
      <c r="BG249" s="217">
        <f>IF(N249="zákl. přenesená",J249,0)</f>
        <v>0</v>
      </c>
      <c r="BH249" s="217">
        <f>IF(N249="sníž. přenesená",J249,0)</f>
        <v>0</v>
      </c>
      <c r="BI249" s="217">
        <f>IF(N249="nulová",J249,0)</f>
        <v>0</v>
      </c>
      <c r="BJ249" s="18" t="s">
        <v>82</v>
      </c>
      <c r="BK249" s="217">
        <f>ROUND(I249*H249,2)</f>
        <v>0</v>
      </c>
      <c r="BL249" s="18" t="s">
        <v>257</v>
      </c>
      <c r="BM249" s="216" t="s">
        <v>1778</v>
      </c>
    </row>
    <row r="250" spans="1:65" s="2" customFormat="1" ht="12">
      <c r="A250" s="39"/>
      <c r="B250" s="40"/>
      <c r="C250" s="205" t="s">
        <v>1779</v>
      </c>
      <c r="D250" s="205" t="s">
        <v>151</v>
      </c>
      <c r="E250" s="206" t="s">
        <v>1514</v>
      </c>
      <c r="F250" s="207" t="s">
        <v>1422</v>
      </c>
      <c r="G250" s="208" t="s">
        <v>1023</v>
      </c>
      <c r="H250" s="209">
        <v>1</v>
      </c>
      <c r="I250" s="210"/>
      <c r="J250" s="211">
        <f>ROUND(I250*H250,2)</f>
        <v>0</v>
      </c>
      <c r="K250" s="207" t="s">
        <v>28</v>
      </c>
      <c r="L250" s="45"/>
      <c r="M250" s="212" t="s">
        <v>28</v>
      </c>
      <c r="N250" s="213" t="s">
        <v>45</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257</v>
      </c>
      <c r="AT250" s="216" t="s">
        <v>151</v>
      </c>
      <c r="AU250" s="216" t="s">
        <v>84</v>
      </c>
      <c r="AY250" s="18" t="s">
        <v>148</v>
      </c>
      <c r="BE250" s="217">
        <f>IF(N250="základní",J250,0)</f>
        <v>0</v>
      </c>
      <c r="BF250" s="217">
        <f>IF(N250="snížená",J250,0)</f>
        <v>0</v>
      </c>
      <c r="BG250" s="217">
        <f>IF(N250="zákl. přenesená",J250,0)</f>
        <v>0</v>
      </c>
      <c r="BH250" s="217">
        <f>IF(N250="sníž. přenesená",J250,0)</f>
        <v>0</v>
      </c>
      <c r="BI250" s="217">
        <f>IF(N250="nulová",J250,0)</f>
        <v>0</v>
      </c>
      <c r="BJ250" s="18" t="s">
        <v>82</v>
      </c>
      <c r="BK250" s="217">
        <f>ROUND(I250*H250,2)</f>
        <v>0</v>
      </c>
      <c r="BL250" s="18" t="s">
        <v>257</v>
      </c>
      <c r="BM250" s="216" t="s">
        <v>1780</v>
      </c>
    </row>
    <row r="251" spans="1:65" s="2" customFormat="1" ht="12">
      <c r="A251" s="39"/>
      <c r="B251" s="40"/>
      <c r="C251" s="205" t="s">
        <v>1781</v>
      </c>
      <c r="D251" s="205" t="s">
        <v>151</v>
      </c>
      <c r="E251" s="206" t="s">
        <v>1516</v>
      </c>
      <c r="F251" s="207" t="s">
        <v>1517</v>
      </c>
      <c r="G251" s="208" t="s">
        <v>1023</v>
      </c>
      <c r="H251" s="209">
        <v>1</v>
      </c>
      <c r="I251" s="210"/>
      <c r="J251" s="211">
        <f>ROUND(I251*H251,2)</f>
        <v>0</v>
      </c>
      <c r="K251" s="207" t="s">
        <v>28</v>
      </c>
      <c r="L251" s="45"/>
      <c r="M251" s="212" t="s">
        <v>28</v>
      </c>
      <c r="N251" s="213" t="s">
        <v>45</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257</v>
      </c>
      <c r="AT251" s="216" t="s">
        <v>151</v>
      </c>
      <c r="AU251" s="216" t="s">
        <v>84</v>
      </c>
      <c r="AY251" s="18" t="s">
        <v>148</v>
      </c>
      <c r="BE251" s="217">
        <f>IF(N251="základní",J251,0)</f>
        <v>0</v>
      </c>
      <c r="BF251" s="217">
        <f>IF(N251="snížená",J251,0)</f>
        <v>0</v>
      </c>
      <c r="BG251" s="217">
        <f>IF(N251="zákl. přenesená",J251,0)</f>
        <v>0</v>
      </c>
      <c r="BH251" s="217">
        <f>IF(N251="sníž. přenesená",J251,0)</f>
        <v>0</v>
      </c>
      <c r="BI251" s="217">
        <f>IF(N251="nulová",J251,0)</f>
        <v>0</v>
      </c>
      <c r="BJ251" s="18" t="s">
        <v>82</v>
      </c>
      <c r="BK251" s="217">
        <f>ROUND(I251*H251,2)</f>
        <v>0</v>
      </c>
      <c r="BL251" s="18" t="s">
        <v>257</v>
      </c>
      <c r="BM251" s="216" t="s">
        <v>1782</v>
      </c>
    </row>
    <row r="252" spans="1:65" s="2" customFormat="1" ht="12">
      <c r="A252" s="39"/>
      <c r="B252" s="40"/>
      <c r="C252" s="205" t="s">
        <v>1783</v>
      </c>
      <c r="D252" s="205" t="s">
        <v>151</v>
      </c>
      <c r="E252" s="206" t="s">
        <v>1519</v>
      </c>
      <c r="F252" s="207" t="s">
        <v>1425</v>
      </c>
      <c r="G252" s="208" t="s">
        <v>1023</v>
      </c>
      <c r="H252" s="209">
        <v>3</v>
      </c>
      <c r="I252" s="210"/>
      <c r="J252" s="211">
        <f>ROUND(I252*H252,2)</f>
        <v>0</v>
      </c>
      <c r="K252" s="207" t="s">
        <v>28</v>
      </c>
      <c r="L252" s="45"/>
      <c r="M252" s="212" t="s">
        <v>28</v>
      </c>
      <c r="N252" s="213" t="s">
        <v>45</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257</v>
      </c>
      <c r="AT252" s="216" t="s">
        <v>151</v>
      </c>
      <c r="AU252" s="216" t="s">
        <v>84</v>
      </c>
      <c r="AY252" s="18" t="s">
        <v>148</v>
      </c>
      <c r="BE252" s="217">
        <f>IF(N252="základní",J252,0)</f>
        <v>0</v>
      </c>
      <c r="BF252" s="217">
        <f>IF(N252="snížená",J252,0)</f>
        <v>0</v>
      </c>
      <c r="BG252" s="217">
        <f>IF(N252="zákl. přenesená",J252,0)</f>
        <v>0</v>
      </c>
      <c r="BH252" s="217">
        <f>IF(N252="sníž. přenesená",J252,0)</f>
        <v>0</v>
      </c>
      <c r="BI252" s="217">
        <f>IF(N252="nulová",J252,0)</f>
        <v>0</v>
      </c>
      <c r="BJ252" s="18" t="s">
        <v>82</v>
      </c>
      <c r="BK252" s="217">
        <f>ROUND(I252*H252,2)</f>
        <v>0</v>
      </c>
      <c r="BL252" s="18" t="s">
        <v>257</v>
      </c>
      <c r="BM252" s="216" t="s">
        <v>1784</v>
      </c>
    </row>
    <row r="253" spans="1:65" s="2" customFormat="1" ht="12">
      <c r="A253" s="39"/>
      <c r="B253" s="40"/>
      <c r="C253" s="205" t="s">
        <v>1785</v>
      </c>
      <c r="D253" s="205" t="s">
        <v>151</v>
      </c>
      <c r="E253" s="206" t="s">
        <v>1521</v>
      </c>
      <c r="F253" s="207" t="s">
        <v>1428</v>
      </c>
      <c r="G253" s="208" t="s">
        <v>1023</v>
      </c>
      <c r="H253" s="209">
        <v>5</v>
      </c>
      <c r="I253" s="210"/>
      <c r="J253" s="211">
        <f>ROUND(I253*H253,2)</f>
        <v>0</v>
      </c>
      <c r="K253" s="207" t="s">
        <v>28</v>
      </c>
      <c r="L253" s="45"/>
      <c r="M253" s="212" t="s">
        <v>28</v>
      </c>
      <c r="N253" s="213" t="s">
        <v>45</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257</v>
      </c>
      <c r="AT253" s="216" t="s">
        <v>151</v>
      </c>
      <c r="AU253" s="216" t="s">
        <v>84</v>
      </c>
      <c r="AY253" s="18" t="s">
        <v>148</v>
      </c>
      <c r="BE253" s="217">
        <f>IF(N253="základní",J253,0)</f>
        <v>0</v>
      </c>
      <c r="BF253" s="217">
        <f>IF(N253="snížená",J253,0)</f>
        <v>0</v>
      </c>
      <c r="BG253" s="217">
        <f>IF(N253="zákl. přenesená",J253,0)</f>
        <v>0</v>
      </c>
      <c r="BH253" s="217">
        <f>IF(N253="sníž. přenesená",J253,0)</f>
        <v>0</v>
      </c>
      <c r="BI253" s="217">
        <f>IF(N253="nulová",J253,0)</f>
        <v>0</v>
      </c>
      <c r="BJ253" s="18" t="s">
        <v>82</v>
      </c>
      <c r="BK253" s="217">
        <f>ROUND(I253*H253,2)</f>
        <v>0</v>
      </c>
      <c r="BL253" s="18" t="s">
        <v>257</v>
      </c>
      <c r="BM253" s="216" t="s">
        <v>1786</v>
      </c>
    </row>
    <row r="254" spans="1:65" s="2" customFormat="1" ht="12">
      <c r="A254" s="39"/>
      <c r="B254" s="40"/>
      <c r="C254" s="205" t="s">
        <v>1787</v>
      </c>
      <c r="D254" s="205" t="s">
        <v>151</v>
      </c>
      <c r="E254" s="206" t="s">
        <v>1523</v>
      </c>
      <c r="F254" s="207" t="s">
        <v>1431</v>
      </c>
      <c r="G254" s="208" t="s">
        <v>1023</v>
      </c>
      <c r="H254" s="209">
        <v>3</v>
      </c>
      <c r="I254" s="210"/>
      <c r="J254" s="211">
        <f>ROUND(I254*H254,2)</f>
        <v>0</v>
      </c>
      <c r="K254" s="207" t="s">
        <v>28</v>
      </c>
      <c r="L254" s="45"/>
      <c r="M254" s="212" t="s">
        <v>28</v>
      </c>
      <c r="N254" s="213" t="s">
        <v>45</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257</v>
      </c>
      <c r="AT254" s="216" t="s">
        <v>151</v>
      </c>
      <c r="AU254" s="216" t="s">
        <v>84</v>
      </c>
      <c r="AY254" s="18" t="s">
        <v>148</v>
      </c>
      <c r="BE254" s="217">
        <f>IF(N254="základní",J254,0)</f>
        <v>0</v>
      </c>
      <c r="BF254" s="217">
        <f>IF(N254="snížená",J254,0)</f>
        <v>0</v>
      </c>
      <c r="BG254" s="217">
        <f>IF(N254="zákl. přenesená",J254,0)</f>
        <v>0</v>
      </c>
      <c r="BH254" s="217">
        <f>IF(N254="sníž. přenesená",J254,0)</f>
        <v>0</v>
      </c>
      <c r="BI254" s="217">
        <f>IF(N254="nulová",J254,0)</f>
        <v>0</v>
      </c>
      <c r="BJ254" s="18" t="s">
        <v>82</v>
      </c>
      <c r="BK254" s="217">
        <f>ROUND(I254*H254,2)</f>
        <v>0</v>
      </c>
      <c r="BL254" s="18" t="s">
        <v>257</v>
      </c>
      <c r="BM254" s="216" t="s">
        <v>1788</v>
      </c>
    </row>
    <row r="255" spans="1:65" s="2" customFormat="1" ht="12">
      <c r="A255" s="39"/>
      <c r="B255" s="40"/>
      <c r="C255" s="205" t="s">
        <v>1789</v>
      </c>
      <c r="D255" s="205" t="s">
        <v>151</v>
      </c>
      <c r="E255" s="206" t="s">
        <v>1525</v>
      </c>
      <c r="F255" s="207" t="s">
        <v>1434</v>
      </c>
      <c r="G255" s="208" t="s">
        <v>1023</v>
      </c>
      <c r="H255" s="209">
        <v>2</v>
      </c>
      <c r="I255" s="210"/>
      <c r="J255" s="211">
        <f>ROUND(I255*H255,2)</f>
        <v>0</v>
      </c>
      <c r="K255" s="207" t="s">
        <v>28</v>
      </c>
      <c r="L255" s="45"/>
      <c r="M255" s="212" t="s">
        <v>28</v>
      </c>
      <c r="N255" s="213" t="s">
        <v>45</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257</v>
      </c>
      <c r="AT255" s="216" t="s">
        <v>151</v>
      </c>
      <c r="AU255" s="216" t="s">
        <v>84</v>
      </c>
      <c r="AY255" s="18" t="s">
        <v>148</v>
      </c>
      <c r="BE255" s="217">
        <f>IF(N255="základní",J255,0)</f>
        <v>0</v>
      </c>
      <c r="BF255" s="217">
        <f>IF(N255="snížená",J255,0)</f>
        <v>0</v>
      </c>
      <c r="BG255" s="217">
        <f>IF(N255="zákl. přenesená",J255,0)</f>
        <v>0</v>
      </c>
      <c r="BH255" s="217">
        <f>IF(N255="sníž. přenesená",J255,0)</f>
        <v>0</v>
      </c>
      <c r="BI255" s="217">
        <f>IF(N255="nulová",J255,0)</f>
        <v>0</v>
      </c>
      <c r="BJ255" s="18" t="s">
        <v>82</v>
      </c>
      <c r="BK255" s="217">
        <f>ROUND(I255*H255,2)</f>
        <v>0</v>
      </c>
      <c r="BL255" s="18" t="s">
        <v>257</v>
      </c>
      <c r="BM255" s="216" t="s">
        <v>1790</v>
      </c>
    </row>
    <row r="256" spans="1:63" s="12" customFormat="1" ht="22.8" customHeight="1">
      <c r="A256" s="12"/>
      <c r="B256" s="189"/>
      <c r="C256" s="190"/>
      <c r="D256" s="191" t="s">
        <v>73</v>
      </c>
      <c r="E256" s="203" t="s">
        <v>94</v>
      </c>
      <c r="F256" s="203" t="s">
        <v>1791</v>
      </c>
      <c r="G256" s="190"/>
      <c r="H256" s="190"/>
      <c r="I256" s="193"/>
      <c r="J256" s="204">
        <f>BK256</f>
        <v>0</v>
      </c>
      <c r="K256" s="190"/>
      <c r="L256" s="195"/>
      <c r="M256" s="196"/>
      <c r="N256" s="197"/>
      <c r="O256" s="197"/>
      <c r="P256" s="198">
        <f>SUM(P257:P261)</f>
        <v>0</v>
      </c>
      <c r="Q256" s="197"/>
      <c r="R256" s="198">
        <f>SUM(R257:R261)</f>
        <v>0</v>
      </c>
      <c r="S256" s="197"/>
      <c r="T256" s="199">
        <f>SUM(T257:T261)</f>
        <v>0</v>
      </c>
      <c r="U256" s="12"/>
      <c r="V256" s="12"/>
      <c r="W256" s="12"/>
      <c r="X256" s="12"/>
      <c r="Y256" s="12"/>
      <c r="Z256" s="12"/>
      <c r="AA256" s="12"/>
      <c r="AB256" s="12"/>
      <c r="AC256" s="12"/>
      <c r="AD256" s="12"/>
      <c r="AE256" s="12"/>
      <c r="AR256" s="200" t="s">
        <v>84</v>
      </c>
      <c r="AT256" s="201" t="s">
        <v>73</v>
      </c>
      <c r="AU256" s="201" t="s">
        <v>82</v>
      </c>
      <c r="AY256" s="200" t="s">
        <v>148</v>
      </c>
      <c r="BK256" s="202">
        <f>SUM(BK257:BK261)</f>
        <v>0</v>
      </c>
    </row>
    <row r="257" spans="1:65" s="2" customFormat="1" ht="12">
      <c r="A257" s="39"/>
      <c r="B257" s="40"/>
      <c r="C257" s="205" t="s">
        <v>1792</v>
      </c>
      <c r="D257" s="205" t="s">
        <v>151</v>
      </c>
      <c r="E257" s="206" t="s">
        <v>1527</v>
      </c>
      <c r="F257" s="207" t="s">
        <v>1528</v>
      </c>
      <c r="G257" s="208" t="s">
        <v>1023</v>
      </c>
      <c r="H257" s="209">
        <v>2</v>
      </c>
      <c r="I257" s="210"/>
      <c r="J257" s="211">
        <f>ROUND(I257*H257,2)</f>
        <v>0</v>
      </c>
      <c r="K257" s="207" t="s">
        <v>28</v>
      </c>
      <c r="L257" s="45"/>
      <c r="M257" s="212" t="s">
        <v>28</v>
      </c>
      <c r="N257" s="213" t="s">
        <v>45</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257</v>
      </c>
      <c r="AT257" s="216" t="s">
        <v>151</v>
      </c>
      <c r="AU257" s="216" t="s">
        <v>84</v>
      </c>
      <c r="AY257" s="18" t="s">
        <v>148</v>
      </c>
      <c r="BE257" s="217">
        <f>IF(N257="základní",J257,0)</f>
        <v>0</v>
      </c>
      <c r="BF257" s="217">
        <f>IF(N257="snížená",J257,0)</f>
        <v>0</v>
      </c>
      <c r="BG257" s="217">
        <f>IF(N257="zákl. přenesená",J257,0)</f>
        <v>0</v>
      </c>
      <c r="BH257" s="217">
        <f>IF(N257="sníž. přenesená",J257,0)</f>
        <v>0</v>
      </c>
      <c r="BI257" s="217">
        <f>IF(N257="nulová",J257,0)</f>
        <v>0</v>
      </c>
      <c r="BJ257" s="18" t="s">
        <v>82</v>
      </c>
      <c r="BK257" s="217">
        <f>ROUND(I257*H257,2)</f>
        <v>0</v>
      </c>
      <c r="BL257" s="18" t="s">
        <v>257</v>
      </c>
      <c r="BM257" s="216" t="s">
        <v>1793</v>
      </c>
    </row>
    <row r="258" spans="1:65" s="2" customFormat="1" ht="12">
      <c r="A258" s="39"/>
      <c r="B258" s="40"/>
      <c r="C258" s="205" t="s">
        <v>1794</v>
      </c>
      <c r="D258" s="205" t="s">
        <v>151</v>
      </c>
      <c r="E258" s="206" t="s">
        <v>1530</v>
      </c>
      <c r="F258" s="207" t="s">
        <v>1531</v>
      </c>
      <c r="G258" s="208" t="s">
        <v>1023</v>
      </c>
      <c r="H258" s="209">
        <v>2</v>
      </c>
      <c r="I258" s="210"/>
      <c r="J258" s="211">
        <f>ROUND(I258*H258,2)</f>
        <v>0</v>
      </c>
      <c r="K258" s="207" t="s">
        <v>28</v>
      </c>
      <c r="L258" s="45"/>
      <c r="M258" s="212" t="s">
        <v>28</v>
      </c>
      <c r="N258" s="213" t="s">
        <v>45</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257</v>
      </c>
      <c r="AT258" s="216" t="s">
        <v>151</v>
      </c>
      <c r="AU258" s="216" t="s">
        <v>84</v>
      </c>
      <c r="AY258" s="18" t="s">
        <v>148</v>
      </c>
      <c r="BE258" s="217">
        <f>IF(N258="základní",J258,0)</f>
        <v>0</v>
      </c>
      <c r="BF258" s="217">
        <f>IF(N258="snížená",J258,0)</f>
        <v>0</v>
      </c>
      <c r="BG258" s="217">
        <f>IF(N258="zákl. přenesená",J258,0)</f>
        <v>0</v>
      </c>
      <c r="BH258" s="217">
        <f>IF(N258="sníž. přenesená",J258,0)</f>
        <v>0</v>
      </c>
      <c r="BI258" s="217">
        <f>IF(N258="nulová",J258,0)</f>
        <v>0</v>
      </c>
      <c r="BJ258" s="18" t="s">
        <v>82</v>
      </c>
      <c r="BK258" s="217">
        <f>ROUND(I258*H258,2)</f>
        <v>0</v>
      </c>
      <c r="BL258" s="18" t="s">
        <v>257</v>
      </c>
      <c r="BM258" s="216" t="s">
        <v>1795</v>
      </c>
    </row>
    <row r="259" spans="1:65" s="2" customFormat="1" ht="12">
      <c r="A259" s="39"/>
      <c r="B259" s="40"/>
      <c r="C259" s="205" t="s">
        <v>1796</v>
      </c>
      <c r="D259" s="205" t="s">
        <v>151</v>
      </c>
      <c r="E259" s="206" t="s">
        <v>1533</v>
      </c>
      <c r="F259" s="207" t="s">
        <v>1534</v>
      </c>
      <c r="G259" s="208" t="s">
        <v>1023</v>
      </c>
      <c r="H259" s="209">
        <v>2</v>
      </c>
      <c r="I259" s="210"/>
      <c r="J259" s="211">
        <f>ROUND(I259*H259,2)</f>
        <v>0</v>
      </c>
      <c r="K259" s="207" t="s">
        <v>28</v>
      </c>
      <c r="L259" s="45"/>
      <c r="M259" s="212" t="s">
        <v>28</v>
      </c>
      <c r="N259" s="213" t="s">
        <v>45</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257</v>
      </c>
      <c r="AT259" s="216" t="s">
        <v>151</v>
      </c>
      <c r="AU259" s="216" t="s">
        <v>84</v>
      </c>
      <c r="AY259" s="18" t="s">
        <v>148</v>
      </c>
      <c r="BE259" s="217">
        <f>IF(N259="základní",J259,0)</f>
        <v>0</v>
      </c>
      <c r="BF259" s="217">
        <f>IF(N259="snížená",J259,0)</f>
        <v>0</v>
      </c>
      <c r="BG259" s="217">
        <f>IF(N259="zákl. přenesená",J259,0)</f>
        <v>0</v>
      </c>
      <c r="BH259" s="217">
        <f>IF(N259="sníž. přenesená",J259,0)</f>
        <v>0</v>
      </c>
      <c r="BI259" s="217">
        <f>IF(N259="nulová",J259,0)</f>
        <v>0</v>
      </c>
      <c r="BJ259" s="18" t="s">
        <v>82</v>
      </c>
      <c r="BK259" s="217">
        <f>ROUND(I259*H259,2)</f>
        <v>0</v>
      </c>
      <c r="BL259" s="18" t="s">
        <v>257</v>
      </c>
      <c r="BM259" s="216" t="s">
        <v>1797</v>
      </c>
    </row>
    <row r="260" spans="1:65" s="2" customFormat="1" ht="12">
      <c r="A260" s="39"/>
      <c r="B260" s="40"/>
      <c r="C260" s="205" t="s">
        <v>1798</v>
      </c>
      <c r="D260" s="205" t="s">
        <v>151</v>
      </c>
      <c r="E260" s="206" t="s">
        <v>1536</v>
      </c>
      <c r="F260" s="207" t="s">
        <v>1537</v>
      </c>
      <c r="G260" s="208" t="s">
        <v>1023</v>
      </c>
      <c r="H260" s="209">
        <v>5</v>
      </c>
      <c r="I260" s="210"/>
      <c r="J260" s="211">
        <f>ROUND(I260*H260,2)</f>
        <v>0</v>
      </c>
      <c r="K260" s="207" t="s">
        <v>28</v>
      </c>
      <c r="L260" s="45"/>
      <c r="M260" s="212" t="s">
        <v>28</v>
      </c>
      <c r="N260" s="213" t="s">
        <v>45</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257</v>
      </c>
      <c r="AT260" s="216" t="s">
        <v>151</v>
      </c>
      <c r="AU260" s="216" t="s">
        <v>84</v>
      </c>
      <c r="AY260" s="18" t="s">
        <v>148</v>
      </c>
      <c r="BE260" s="217">
        <f>IF(N260="základní",J260,0)</f>
        <v>0</v>
      </c>
      <c r="BF260" s="217">
        <f>IF(N260="snížená",J260,0)</f>
        <v>0</v>
      </c>
      <c r="BG260" s="217">
        <f>IF(N260="zákl. přenesená",J260,0)</f>
        <v>0</v>
      </c>
      <c r="BH260" s="217">
        <f>IF(N260="sníž. přenesená",J260,0)</f>
        <v>0</v>
      </c>
      <c r="BI260" s="217">
        <f>IF(N260="nulová",J260,0)</f>
        <v>0</v>
      </c>
      <c r="BJ260" s="18" t="s">
        <v>82</v>
      </c>
      <c r="BK260" s="217">
        <f>ROUND(I260*H260,2)</f>
        <v>0</v>
      </c>
      <c r="BL260" s="18" t="s">
        <v>257</v>
      </c>
      <c r="BM260" s="216" t="s">
        <v>1799</v>
      </c>
    </row>
    <row r="261" spans="1:65" s="2" customFormat="1" ht="12">
      <c r="A261" s="39"/>
      <c r="B261" s="40"/>
      <c r="C261" s="205" t="s">
        <v>1800</v>
      </c>
      <c r="D261" s="205" t="s">
        <v>151</v>
      </c>
      <c r="E261" s="206" t="s">
        <v>1539</v>
      </c>
      <c r="F261" s="207" t="s">
        <v>1540</v>
      </c>
      <c r="G261" s="208" t="s">
        <v>1023</v>
      </c>
      <c r="H261" s="209">
        <v>2</v>
      </c>
      <c r="I261" s="210"/>
      <c r="J261" s="211">
        <f>ROUND(I261*H261,2)</f>
        <v>0</v>
      </c>
      <c r="K261" s="207" t="s">
        <v>28</v>
      </c>
      <c r="L261" s="45"/>
      <c r="M261" s="212" t="s">
        <v>28</v>
      </c>
      <c r="N261" s="213" t="s">
        <v>45</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257</v>
      </c>
      <c r="AT261" s="216" t="s">
        <v>151</v>
      </c>
      <c r="AU261" s="216" t="s">
        <v>84</v>
      </c>
      <c r="AY261" s="18" t="s">
        <v>148</v>
      </c>
      <c r="BE261" s="217">
        <f>IF(N261="základní",J261,0)</f>
        <v>0</v>
      </c>
      <c r="BF261" s="217">
        <f>IF(N261="snížená",J261,0)</f>
        <v>0</v>
      </c>
      <c r="BG261" s="217">
        <f>IF(N261="zákl. přenesená",J261,0)</f>
        <v>0</v>
      </c>
      <c r="BH261" s="217">
        <f>IF(N261="sníž. přenesená",J261,0)</f>
        <v>0</v>
      </c>
      <c r="BI261" s="217">
        <f>IF(N261="nulová",J261,0)</f>
        <v>0</v>
      </c>
      <c r="BJ261" s="18" t="s">
        <v>82</v>
      </c>
      <c r="BK261" s="217">
        <f>ROUND(I261*H261,2)</f>
        <v>0</v>
      </c>
      <c r="BL261" s="18" t="s">
        <v>257</v>
      </c>
      <c r="BM261" s="216" t="s">
        <v>1801</v>
      </c>
    </row>
    <row r="262" spans="1:63" s="12" customFormat="1" ht="22.8" customHeight="1">
      <c r="A262" s="12"/>
      <c r="B262" s="189"/>
      <c r="C262" s="190"/>
      <c r="D262" s="191" t="s">
        <v>73</v>
      </c>
      <c r="E262" s="203" t="s">
        <v>1802</v>
      </c>
      <c r="F262" s="203" t="s">
        <v>1803</v>
      </c>
      <c r="G262" s="190"/>
      <c r="H262" s="190"/>
      <c r="I262" s="193"/>
      <c r="J262" s="204">
        <f>BK262</f>
        <v>0</v>
      </c>
      <c r="K262" s="190"/>
      <c r="L262" s="195"/>
      <c r="M262" s="196"/>
      <c r="N262" s="197"/>
      <c r="O262" s="197"/>
      <c r="P262" s="198">
        <f>SUM(P263:P273)</f>
        <v>0</v>
      </c>
      <c r="Q262" s="197"/>
      <c r="R262" s="198">
        <f>SUM(R263:R273)</f>
        <v>0</v>
      </c>
      <c r="S262" s="197"/>
      <c r="T262" s="199">
        <f>SUM(T263:T273)</f>
        <v>0</v>
      </c>
      <c r="U262" s="12"/>
      <c r="V262" s="12"/>
      <c r="W262" s="12"/>
      <c r="X262" s="12"/>
      <c r="Y262" s="12"/>
      <c r="Z262" s="12"/>
      <c r="AA262" s="12"/>
      <c r="AB262" s="12"/>
      <c r="AC262" s="12"/>
      <c r="AD262" s="12"/>
      <c r="AE262" s="12"/>
      <c r="AR262" s="200" t="s">
        <v>84</v>
      </c>
      <c r="AT262" s="201" t="s">
        <v>73</v>
      </c>
      <c r="AU262" s="201" t="s">
        <v>82</v>
      </c>
      <c r="AY262" s="200" t="s">
        <v>148</v>
      </c>
      <c r="BK262" s="202">
        <f>SUM(BK263:BK273)</f>
        <v>0</v>
      </c>
    </row>
    <row r="263" spans="1:65" s="2" customFormat="1" ht="12">
      <c r="A263" s="39"/>
      <c r="B263" s="40"/>
      <c r="C263" s="205" t="s">
        <v>1804</v>
      </c>
      <c r="D263" s="205" t="s">
        <v>151</v>
      </c>
      <c r="E263" s="206" t="s">
        <v>1542</v>
      </c>
      <c r="F263" s="207" t="s">
        <v>1543</v>
      </c>
      <c r="G263" s="208" t="s">
        <v>1023</v>
      </c>
      <c r="H263" s="209">
        <v>36</v>
      </c>
      <c r="I263" s="210"/>
      <c r="J263" s="211">
        <f>ROUND(I263*H263,2)</f>
        <v>0</v>
      </c>
      <c r="K263" s="207" t="s">
        <v>28</v>
      </c>
      <c r="L263" s="45"/>
      <c r="M263" s="212" t="s">
        <v>28</v>
      </c>
      <c r="N263" s="213" t="s">
        <v>45</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257</v>
      </c>
      <c r="AT263" s="216" t="s">
        <v>151</v>
      </c>
      <c r="AU263" s="216" t="s">
        <v>84</v>
      </c>
      <c r="AY263" s="18" t="s">
        <v>148</v>
      </c>
      <c r="BE263" s="217">
        <f>IF(N263="základní",J263,0)</f>
        <v>0</v>
      </c>
      <c r="BF263" s="217">
        <f>IF(N263="snížená",J263,0)</f>
        <v>0</v>
      </c>
      <c r="BG263" s="217">
        <f>IF(N263="zákl. přenesená",J263,0)</f>
        <v>0</v>
      </c>
      <c r="BH263" s="217">
        <f>IF(N263="sníž. přenesená",J263,0)</f>
        <v>0</v>
      </c>
      <c r="BI263" s="217">
        <f>IF(N263="nulová",J263,0)</f>
        <v>0</v>
      </c>
      <c r="BJ263" s="18" t="s">
        <v>82</v>
      </c>
      <c r="BK263" s="217">
        <f>ROUND(I263*H263,2)</f>
        <v>0</v>
      </c>
      <c r="BL263" s="18" t="s">
        <v>257</v>
      </c>
      <c r="BM263" s="216" t="s">
        <v>1805</v>
      </c>
    </row>
    <row r="264" spans="1:65" s="2" customFormat="1" ht="12">
      <c r="A264" s="39"/>
      <c r="B264" s="40"/>
      <c r="C264" s="205" t="s">
        <v>1806</v>
      </c>
      <c r="D264" s="205" t="s">
        <v>151</v>
      </c>
      <c r="E264" s="206" t="s">
        <v>1545</v>
      </c>
      <c r="F264" s="207" t="s">
        <v>1546</v>
      </c>
      <c r="G264" s="208" t="s">
        <v>1023</v>
      </c>
      <c r="H264" s="209">
        <v>12</v>
      </c>
      <c r="I264" s="210"/>
      <c r="J264" s="211">
        <f>ROUND(I264*H264,2)</f>
        <v>0</v>
      </c>
      <c r="K264" s="207" t="s">
        <v>28</v>
      </c>
      <c r="L264" s="45"/>
      <c r="M264" s="212" t="s">
        <v>28</v>
      </c>
      <c r="N264" s="213" t="s">
        <v>45</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257</v>
      </c>
      <c r="AT264" s="216" t="s">
        <v>151</v>
      </c>
      <c r="AU264" s="216" t="s">
        <v>84</v>
      </c>
      <c r="AY264" s="18" t="s">
        <v>148</v>
      </c>
      <c r="BE264" s="217">
        <f>IF(N264="základní",J264,0)</f>
        <v>0</v>
      </c>
      <c r="BF264" s="217">
        <f>IF(N264="snížená",J264,0)</f>
        <v>0</v>
      </c>
      <c r="BG264" s="217">
        <f>IF(N264="zákl. přenesená",J264,0)</f>
        <v>0</v>
      </c>
      <c r="BH264" s="217">
        <f>IF(N264="sníž. přenesená",J264,0)</f>
        <v>0</v>
      </c>
      <c r="BI264" s="217">
        <f>IF(N264="nulová",J264,0)</f>
        <v>0</v>
      </c>
      <c r="BJ264" s="18" t="s">
        <v>82</v>
      </c>
      <c r="BK264" s="217">
        <f>ROUND(I264*H264,2)</f>
        <v>0</v>
      </c>
      <c r="BL264" s="18" t="s">
        <v>257</v>
      </c>
      <c r="BM264" s="216" t="s">
        <v>1807</v>
      </c>
    </row>
    <row r="265" spans="1:65" s="2" customFormat="1" ht="12">
      <c r="A265" s="39"/>
      <c r="B265" s="40"/>
      <c r="C265" s="205" t="s">
        <v>1808</v>
      </c>
      <c r="D265" s="205" t="s">
        <v>151</v>
      </c>
      <c r="E265" s="206" t="s">
        <v>1548</v>
      </c>
      <c r="F265" s="207" t="s">
        <v>1549</v>
      </c>
      <c r="G265" s="208" t="s">
        <v>1023</v>
      </c>
      <c r="H265" s="209">
        <v>10</v>
      </c>
      <c r="I265" s="210"/>
      <c r="J265" s="211">
        <f>ROUND(I265*H265,2)</f>
        <v>0</v>
      </c>
      <c r="K265" s="207" t="s">
        <v>28</v>
      </c>
      <c r="L265" s="45"/>
      <c r="M265" s="212" t="s">
        <v>28</v>
      </c>
      <c r="N265" s="213" t="s">
        <v>45</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257</v>
      </c>
      <c r="AT265" s="216" t="s">
        <v>151</v>
      </c>
      <c r="AU265" s="216" t="s">
        <v>84</v>
      </c>
      <c r="AY265" s="18" t="s">
        <v>148</v>
      </c>
      <c r="BE265" s="217">
        <f>IF(N265="základní",J265,0)</f>
        <v>0</v>
      </c>
      <c r="BF265" s="217">
        <f>IF(N265="snížená",J265,0)</f>
        <v>0</v>
      </c>
      <c r="BG265" s="217">
        <f>IF(N265="zákl. přenesená",J265,0)</f>
        <v>0</v>
      </c>
      <c r="BH265" s="217">
        <f>IF(N265="sníž. přenesená",J265,0)</f>
        <v>0</v>
      </c>
      <c r="BI265" s="217">
        <f>IF(N265="nulová",J265,0)</f>
        <v>0</v>
      </c>
      <c r="BJ265" s="18" t="s">
        <v>82</v>
      </c>
      <c r="BK265" s="217">
        <f>ROUND(I265*H265,2)</f>
        <v>0</v>
      </c>
      <c r="BL265" s="18" t="s">
        <v>257</v>
      </c>
      <c r="BM265" s="216" t="s">
        <v>1809</v>
      </c>
    </row>
    <row r="266" spans="1:65" s="2" customFormat="1" ht="12">
      <c r="A266" s="39"/>
      <c r="B266" s="40"/>
      <c r="C266" s="205" t="s">
        <v>1810</v>
      </c>
      <c r="D266" s="205" t="s">
        <v>151</v>
      </c>
      <c r="E266" s="206" t="s">
        <v>1551</v>
      </c>
      <c r="F266" s="207" t="s">
        <v>1552</v>
      </c>
      <c r="G266" s="208" t="s">
        <v>1023</v>
      </c>
      <c r="H266" s="209">
        <v>21</v>
      </c>
      <c r="I266" s="210"/>
      <c r="J266" s="211">
        <f>ROUND(I266*H266,2)</f>
        <v>0</v>
      </c>
      <c r="K266" s="207" t="s">
        <v>28</v>
      </c>
      <c r="L266" s="45"/>
      <c r="M266" s="212" t="s">
        <v>28</v>
      </c>
      <c r="N266" s="213" t="s">
        <v>45</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257</v>
      </c>
      <c r="AT266" s="216" t="s">
        <v>151</v>
      </c>
      <c r="AU266" s="216" t="s">
        <v>84</v>
      </c>
      <c r="AY266" s="18" t="s">
        <v>148</v>
      </c>
      <c r="BE266" s="217">
        <f>IF(N266="základní",J266,0)</f>
        <v>0</v>
      </c>
      <c r="BF266" s="217">
        <f>IF(N266="snížená",J266,0)</f>
        <v>0</v>
      </c>
      <c r="BG266" s="217">
        <f>IF(N266="zákl. přenesená",J266,0)</f>
        <v>0</v>
      </c>
      <c r="BH266" s="217">
        <f>IF(N266="sníž. přenesená",J266,0)</f>
        <v>0</v>
      </c>
      <c r="BI266" s="217">
        <f>IF(N266="nulová",J266,0)</f>
        <v>0</v>
      </c>
      <c r="BJ266" s="18" t="s">
        <v>82</v>
      </c>
      <c r="BK266" s="217">
        <f>ROUND(I266*H266,2)</f>
        <v>0</v>
      </c>
      <c r="BL266" s="18" t="s">
        <v>257</v>
      </c>
      <c r="BM266" s="216" t="s">
        <v>1811</v>
      </c>
    </row>
    <row r="267" spans="1:65" s="2" customFormat="1" ht="12">
      <c r="A267" s="39"/>
      <c r="B267" s="40"/>
      <c r="C267" s="205" t="s">
        <v>1812</v>
      </c>
      <c r="D267" s="205" t="s">
        <v>151</v>
      </c>
      <c r="E267" s="206" t="s">
        <v>1554</v>
      </c>
      <c r="F267" s="207" t="s">
        <v>1555</v>
      </c>
      <c r="G267" s="208" t="s">
        <v>1023</v>
      </c>
      <c r="H267" s="209">
        <v>9</v>
      </c>
      <c r="I267" s="210"/>
      <c r="J267" s="211">
        <f>ROUND(I267*H267,2)</f>
        <v>0</v>
      </c>
      <c r="K267" s="207" t="s">
        <v>28</v>
      </c>
      <c r="L267" s="45"/>
      <c r="M267" s="212" t="s">
        <v>28</v>
      </c>
      <c r="N267" s="213" t="s">
        <v>45</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257</v>
      </c>
      <c r="AT267" s="216" t="s">
        <v>151</v>
      </c>
      <c r="AU267" s="216" t="s">
        <v>84</v>
      </c>
      <c r="AY267" s="18" t="s">
        <v>148</v>
      </c>
      <c r="BE267" s="217">
        <f>IF(N267="základní",J267,0)</f>
        <v>0</v>
      </c>
      <c r="BF267" s="217">
        <f>IF(N267="snížená",J267,0)</f>
        <v>0</v>
      </c>
      <c r="BG267" s="217">
        <f>IF(N267="zákl. přenesená",J267,0)</f>
        <v>0</v>
      </c>
      <c r="BH267" s="217">
        <f>IF(N267="sníž. přenesená",J267,0)</f>
        <v>0</v>
      </c>
      <c r="BI267" s="217">
        <f>IF(N267="nulová",J267,0)</f>
        <v>0</v>
      </c>
      <c r="BJ267" s="18" t="s">
        <v>82</v>
      </c>
      <c r="BK267" s="217">
        <f>ROUND(I267*H267,2)</f>
        <v>0</v>
      </c>
      <c r="BL267" s="18" t="s">
        <v>257</v>
      </c>
      <c r="BM267" s="216" t="s">
        <v>1813</v>
      </c>
    </row>
    <row r="268" spans="1:65" s="2" customFormat="1" ht="33" customHeight="1">
      <c r="A268" s="39"/>
      <c r="B268" s="40"/>
      <c r="C268" s="205" t="s">
        <v>1814</v>
      </c>
      <c r="D268" s="205" t="s">
        <v>151</v>
      </c>
      <c r="E268" s="206" t="s">
        <v>1557</v>
      </c>
      <c r="F268" s="207" t="s">
        <v>1815</v>
      </c>
      <c r="G268" s="208" t="s">
        <v>1023</v>
      </c>
      <c r="H268" s="209">
        <v>2</v>
      </c>
      <c r="I268" s="210"/>
      <c r="J268" s="211">
        <f>ROUND(I268*H268,2)</f>
        <v>0</v>
      </c>
      <c r="K268" s="207" t="s">
        <v>28</v>
      </c>
      <c r="L268" s="45"/>
      <c r="M268" s="212" t="s">
        <v>28</v>
      </c>
      <c r="N268" s="213" t="s">
        <v>45</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257</v>
      </c>
      <c r="AT268" s="216" t="s">
        <v>151</v>
      </c>
      <c r="AU268" s="216" t="s">
        <v>84</v>
      </c>
      <c r="AY268" s="18" t="s">
        <v>148</v>
      </c>
      <c r="BE268" s="217">
        <f>IF(N268="základní",J268,0)</f>
        <v>0</v>
      </c>
      <c r="BF268" s="217">
        <f>IF(N268="snížená",J268,0)</f>
        <v>0</v>
      </c>
      <c r="BG268" s="217">
        <f>IF(N268="zákl. přenesená",J268,0)</f>
        <v>0</v>
      </c>
      <c r="BH268" s="217">
        <f>IF(N268="sníž. přenesená",J268,0)</f>
        <v>0</v>
      </c>
      <c r="BI268" s="217">
        <f>IF(N268="nulová",J268,0)</f>
        <v>0</v>
      </c>
      <c r="BJ268" s="18" t="s">
        <v>82</v>
      </c>
      <c r="BK268" s="217">
        <f>ROUND(I268*H268,2)</f>
        <v>0</v>
      </c>
      <c r="BL268" s="18" t="s">
        <v>257</v>
      </c>
      <c r="BM268" s="216" t="s">
        <v>1816</v>
      </c>
    </row>
    <row r="269" spans="1:65" s="2" customFormat="1" ht="21.75" customHeight="1">
      <c r="A269" s="39"/>
      <c r="B269" s="40"/>
      <c r="C269" s="205" t="s">
        <v>1817</v>
      </c>
      <c r="D269" s="205" t="s">
        <v>151</v>
      </c>
      <c r="E269" s="206" t="s">
        <v>1560</v>
      </c>
      <c r="F269" s="207" t="s">
        <v>1561</v>
      </c>
      <c r="G269" s="208" t="s">
        <v>1023</v>
      </c>
      <c r="H269" s="209">
        <v>4</v>
      </c>
      <c r="I269" s="210"/>
      <c r="J269" s="211">
        <f>ROUND(I269*H269,2)</f>
        <v>0</v>
      </c>
      <c r="K269" s="207" t="s">
        <v>28</v>
      </c>
      <c r="L269" s="45"/>
      <c r="M269" s="212" t="s">
        <v>28</v>
      </c>
      <c r="N269" s="213" t="s">
        <v>45</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257</v>
      </c>
      <c r="AT269" s="216" t="s">
        <v>151</v>
      </c>
      <c r="AU269" s="216" t="s">
        <v>84</v>
      </c>
      <c r="AY269" s="18" t="s">
        <v>148</v>
      </c>
      <c r="BE269" s="217">
        <f>IF(N269="základní",J269,0)</f>
        <v>0</v>
      </c>
      <c r="BF269" s="217">
        <f>IF(N269="snížená",J269,0)</f>
        <v>0</v>
      </c>
      <c r="BG269" s="217">
        <f>IF(N269="zákl. přenesená",J269,0)</f>
        <v>0</v>
      </c>
      <c r="BH269" s="217">
        <f>IF(N269="sníž. přenesená",J269,0)</f>
        <v>0</v>
      </c>
      <c r="BI269" s="217">
        <f>IF(N269="nulová",J269,0)</f>
        <v>0</v>
      </c>
      <c r="BJ269" s="18" t="s">
        <v>82</v>
      </c>
      <c r="BK269" s="217">
        <f>ROUND(I269*H269,2)</f>
        <v>0</v>
      </c>
      <c r="BL269" s="18" t="s">
        <v>257</v>
      </c>
      <c r="BM269" s="216" t="s">
        <v>1818</v>
      </c>
    </row>
    <row r="270" spans="1:65" s="2" customFormat="1" ht="33" customHeight="1">
      <c r="A270" s="39"/>
      <c r="B270" s="40"/>
      <c r="C270" s="205" t="s">
        <v>1819</v>
      </c>
      <c r="D270" s="205" t="s">
        <v>151</v>
      </c>
      <c r="E270" s="206" t="s">
        <v>1563</v>
      </c>
      <c r="F270" s="207" t="s">
        <v>1564</v>
      </c>
      <c r="G270" s="208" t="s">
        <v>1023</v>
      </c>
      <c r="H270" s="209">
        <v>1</v>
      </c>
      <c r="I270" s="210"/>
      <c r="J270" s="211">
        <f>ROUND(I270*H270,2)</f>
        <v>0</v>
      </c>
      <c r="K270" s="207" t="s">
        <v>28</v>
      </c>
      <c r="L270" s="45"/>
      <c r="M270" s="212" t="s">
        <v>28</v>
      </c>
      <c r="N270" s="213" t="s">
        <v>45</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257</v>
      </c>
      <c r="AT270" s="216" t="s">
        <v>151</v>
      </c>
      <c r="AU270" s="216" t="s">
        <v>84</v>
      </c>
      <c r="AY270" s="18" t="s">
        <v>148</v>
      </c>
      <c r="BE270" s="217">
        <f>IF(N270="základní",J270,0)</f>
        <v>0</v>
      </c>
      <c r="BF270" s="217">
        <f>IF(N270="snížená",J270,0)</f>
        <v>0</v>
      </c>
      <c r="BG270" s="217">
        <f>IF(N270="zákl. přenesená",J270,0)</f>
        <v>0</v>
      </c>
      <c r="BH270" s="217">
        <f>IF(N270="sníž. přenesená",J270,0)</f>
        <v>0</v>
      </c>
      <c r="BI270" s="217">
        <f>IF(N270="nulová",J270,0)</f>
        <v>0</v>
      </c>
      <c r="BJ270" s="18" t="s">
        <v>82</v>
      </c>
      <c r="BK270" s="217">
        <f>ROUND(I270*H270,2)</f>
        <v>0</v>
      </c>
      <c r="BL270" s="18" t="s">
        <v>257</v>
      </c>
      <c r="BM270" s="216" t="s">
        <v>1820</v>
      </c>
    </row>
    <row r="271" spans="1:65" s="2" customFormat="1" ht="16.5" customHeight="1">
      <c r="A271" s="39"/>
      <c r="B271" s="40"/>
      <c r="C271" s="205" t="s">
        <v>1821</v>
      </c>
      <c r="D271" s="205" t="s">
        <v>151</v>
      </c>
      <c r="E271" s="206" t="s">
        <v>1566</v>
      </c>
      <c r="F271" s="207" t="s">
        <v>1567</v>
      </c>
      <c r="G271" s="208" t="s">
        <v>1023</v>
      </c>
      <c r="H271" s="209">
        <v>4</v>
      </c>
      <c r="I271" s="210"/>
      <c r="J271" s="211">
        <f>ROUND(I271*H271,2)</f>
        <v>0</v>
      </c>
      <c r="K271" s="207" t="s">
        <v>28</v>
      </c>
      <c r="L271" s="45"/>
      <c r="M271" s="212" t="s">
        <v>28</v>
      </c>
      <c r="N271" s="213" t="s">
        <v>45</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257</v>
      </c>
      <c r="AT271" s="216" t="s">
        <v>151</v>
      </c>
      <c r="AU271" s="216" t="s">
        <v>84</v>
      </c>
      <c r="AY271" s="18" t="s">
        <v>148</v>
      </c>
      <c r="BE271" s="217">
        <f>IF(N271="základní",J271,0)</f>
        <v>0</v>
      </c>
      <c r="BF271" s="217">
        <f>IF(N271="snížená",J271,0)</f>
        <v>0</v>
      </c>
      <c r="BG271" s="217">
        <f>IF(N271="zákl. přenesená",J271,0)</f>
        <v>0</v>
      </c>
      <c r="BH271" s="217">
        <f>IF(N271="sníž. přenesená",J271,0)</f>
        <v>0</v>
      </c>
      <c r="BI271" s="217">
        <f>IF(N271="nulová",J271,0)</f>
        <v>0</v>
      </c>
      <c r="BJ271" s="18" t="s">
        <v>82</v>
      </c>
      <c r="BK271" s="217">
        <f>ROUND(I271*H271,2)</f>
        <v>0</v>
      </c>
      <c r="BL271" s="18" t="s">
        <v>257</v>
      </c>
      <c r="BM271" s="216" t="s">
        <v>1822</v>
      </c>
    </row>
    <row r="272" spans="1:65" s="2" customFormat="1" ht="12">
      <c r="A272" s="39"/>
      <c r="B272" s="40"/>
      <c r="C272" s="205" t="s">
        <v>1823</v>
      </c>
      <c r="D272" s="205" t="s">
        <v>151</v>
      </c>
      <c r="E272" s="206" t="s">
        <v>1569</v>
      </c>
      <c r="F272" s="207" t="s">
        <v>1570</v>
      </c>
      <c r="G272" s="208" t="s">
        <v>1023</v>
      </c>
      <c r="H272" s="209">
        <v>39</v>
      </c>
      <c r="I272" s="210"/>
      <c r="J272" s="211">
        <f>ROUND(I272*H272,2)</f>
        <v>0</v>
      </c>
      <c r="K272" s="207" t="s">
        <v>28</v>
      </c>
      <c r="L272" s="45"/>
      <c r="M272" s="212" t="s">
        <v>28</v>
      </c>
      <c r="N272" s="213" t="s">
        <v>45</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257</v>
      </c>
      <c r="AT272" s="216" t="s">
        <v>151</v>
      </c>
      <c r="AU272" s="216" t="s">
        <v>84</v>
      </c>
      <c r="AY272" s="18" t="s">
        <v>148</v>
      </c>
      <c r="BE272" s="217">
        <f>IF(N272="základní",J272,0)</f>
        <v>0</v>
      </c>
      <c r="BF272" s="217">
        <f>IF(N272="snížená",J272,0)</f>
        <v>0</v>
      </c>
      <c r="BG272" s="217">
        <f>IF(N272="zákl. přenesená",J272,0)</f>
        <v>0</v>
      </c>
      <c r="BH272" s="217">
        <f>IF(N272="sníž. přenesená",J272,0)</f>
        <v>0</v>
      </c>
      <c r="BI272" s="217">
        <f>IF(N272="nulová",J272,0)</f>
        <v>0</v>
      </c>
      <c r="BJ272" s="18" t="s">
        <v>82</v>
      </c>
      <c r="BK272" s="217">
        <f>ROUND(I272*H272,2)</f>
        <v>0</v>
      </c>
      <c r="BL272" s="18" t="s">
        <v>257</v>
      </c>
      <c r="BM272" s="216" t="s">
        <v>1824</v>
      </c>
    </row>
    <row r="273" spans="1:65" s="2" customFormat="1" ht="12">
      <c r="A273" s="39"/>
      <c r="B273" s="40"/>
      <c r="C273" s="205" t="s">
        <v>1825</v>
      </c>
      <c r="D273" s="205" t="s">
        <v>151</v>
      </c>
      <c r="E273" s="206" t="s">
        <v>1572</v>
      </c>
      <c r="F273" s="207" t="s">
        <v>1573</v>
      </c>
      <c r="G273" s="208" t="s">
        <v>1023</v>
      </c>
      <c r="H273" s="209">
        <v>96</v>
      </c>
      <c r="I273" s="210"/>
      <c r="J273" s="211">
        <f>ROUND(I273*H273,2)</f>
        <v>0</v>
      </c>
      <c r="K273" s="207" t="s">
        <v>28</v>
      </c>
      <c r="L273" s="45"/>
      <c r="M273" s="212" t="s">
        <v>28</v>
      </c>
      <c r="N273" s="213" t="s">
        <v>45</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257</v>
      </c>
      <c r="AT273" s="216" t="s">
        <v>151</v>
      </c>
      <c r="AU273" s="216" t="s">
        <v>84</v>
      </c>
      <c r="AY273" s="18" t="s">
        <v>148</v>
      </c>
      <c r="BE273" s="217">
        <f>IF(N273="základní",J273,0)</f>
        <v>0</v>
      </c>
      <c r="BF273" s="217">
        <f>IF(N273="snížená",J273,0)</f>
        <v>0</v>
      </c>
      <c r="BG273" s="217">
        <f>IF(N273="zákl. přenesená",J273,0)</f>
        <v>0</v>
      </c>
      <c r="BH273" s="217">
        <f>IF(N273="sníž. přenesená",J273,0)</f>
        <v>0</v>
      </c>
      <c r="BI273" s="217">
        <f>IF(N273="nulová",J273,0)</f>
        <v>0</v>
      </c>
      <c r="BJ273" s="18" t="s">
        <v>82</v>
      </c>
      <c r="BK273" s="217">
        <f>ROUND(I273*H273,2)</f>
        <v>0</v>
      </c>
      <c r="BL273" s="18" t="s">
        <v>257</v>
      </c>
      <c r="BM273" s="216" t="s">
        <v>1826</v>
      </c>
    </row>
    <row r="274" spans="1:63" s="12" customFormat="1" ht="22.8" customHeight="1">
      <c r="A274" s="12"/>
      <c r="B274" s="189"/>
      <c r="C274" s="190"/>
      <c r="D274" s="191" t="s">
        <v>73</v>
      </c>
      <c r="E274" s="203" t="s">
        <v>97</v>
      </c>
      <c r="F274" s="203" t="s">
        <v>1827</v>
      </c>
      <c r="G274" s="190"/>
      <c r="H274" s="190"/>
      <c r="I274" s="193"/>
      <c r="J274" s="204">
        <f>BK274</f>
        <v>0</v>
      </c>
      <c r="K274" s="190"/>
      <c r="L274" s="195"/>
      <c r="M274" s="196"/>
      <c r="N274" s="197"/>
      <c r="O274" s="197"/>
      <c r="P274" s="198">
        <f>SUM(P275:P303)</f>
        <v>0</v>
      </c>
      <c r="Q274" s="197"/>
      <c r="R274" s="198">
        <f>SUM(R275:R303)</f>
        <v>0</v>
      </c>
      <c r="S274" s="197"/>
      <c r="T274" s="199">
        <f>SUM(T275:T303)</f>
        <v>0</v>
      </c>
      <c r="U274" s="12"/>
      <c r="V274" s="12"/>
      <c r="W274" s="12"/>
      <c r="X274" s="12"/>
      <c r="Y274" s="12"/>
      <c r="Z274" s="12"/>
      <c r="AA274" s="12"/>
      <c r="AB274" s="12"/>
      <c r="AC274" s="12"/>
      <c r="AD274" s="12"/>
      <c r="AE274" s="12"/>
      <c r="AR274" s="200" t="s">
        <v>84</v>
      </c>
      <c r="AT274" s="201" t="s">
        <v>73</v>
      </c>
      <c r="AU274" s="201" t="s">
        <v>82</v>
      </c>
      <c r="AY274" s="200" t="s">
        <v>148</v>
      </c>
      <c r="BK274" s="202">
        <f>SUM(BK275:BK303)</f>
        <v>0</v>
      </c>
    </row>
    <row r="275" spans="1:65" s="2" customFormat="1" ht="16.5" customHeight="1">
      <c r="A275" s="39"/>
      <c r="B275" s="40"/>
      <c r="C275" s="205" t="s">
        <v>1828</v>
      </c>
      <c r="D275" s="205" t="s">
        <v>151</v>
      </c>
      <c r="E275" s="206" t="s">
        <v>1633</v>
      </c>
      <c r="F275" s="207" t="s">
        <v>1634</v>
      </c>
      <c r="G275" s="208" t="s">
        <v>1023</v>
      </c>
      <c r="H275" s="209">
        <v>40</v>
      </c>
      <c r="I275" s="210"/>
      <c r="J275" s="211">
        <f>ROUND(I275*H275,2)</f>
        <v>0</v>
      </c>
      <c r="K275" s="207" t="s">
        <v>28</v>
      </c>
      <c r="L275" s="45"/>
      <c r="M275" s="212" t="s">
        <v>28</v>
      </c>
      <c r="N275" s="213" t="s">
        <v>45</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257</v>
      </c>
      <c r="AT275" s="216" t="s">
        <v>151</v>
      </c>
      <c r="AU275" s="216" t="s">
        <v>84</v>
      </c>
      <c r="AY275" s="18" t="s">
        <v>148</v>
      </c>
      <c r="BE275" s="217">
        <f>IF(N275="základní",J275,0)</f>
        <v>0</v>
      </c>
      <c r="BF275" s="217">
        <f>IF(N275="snížená",J275,0)</f>
        <v>0</v>
      </c>
      <c r="BG275" s="217">
        <f>IF(N275="zákl. přenesená",J275,0)</f>
        <v>0</v>
      </c>
      <c r="BH275" s="217">
        <f>IF(N275="sníž. přenesená",J275,0)</f>
        <v>0</v>
      </c>
      <c r="BI275" s="217">
        <f>IF(N275="nulová",J275,0)</f>
        <v>0</v>
      </c>
      <c r="BJ275" s="18" t="s">
        <v>82</v>
      </c>
      <c r="BK275" s="217">
        <f>ROUND(I275*H275,2)</f>
        <v>0</v>
      </c>
      <c r="BL275" s="18" t="s">
        <v>257</v>
      </c>
      <c r="BM275" s="216" t="s">
        <v>1829</v>
      </c>
    </row>
    <row r="276" spans="1:65" s="2" customFormat="1" ht="12">
      <c r="A276" s="39"/>
      <c r="B276" s="40"/>
      <c r="C276" s="205" t="s">
        <v>1830</v>
      </c>
      <c r="D276" s="205" t="s">
        <v>151</v>
      </c>
      <c r="E276" s="206" t="s">
        <v>1636</v>
      </c>
      <c r="F276" s="207" t="s">
        <v>1637</v>
      </c>
      <c r="G276" s="208" t="s">
        <v>1023</v>
      </c>
      <c r="H276" s="209">
        <v>15</v>
      </c>
      <c r="I276" s="210"/>
      <c r="J276" s="211">
        <f>ROUND(I276*H276,2)</f>
        <v>0</v>
      </c>
      <c r="K276" s="207" t="s">
        <v>28</v>
      </c>
      <c r="L276" s="45"/>
      <c r="M276" s="212" t="s">
        <v>28</v>
      </c>
      <c r="N276" s="213" t="s">
        <v>45</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257</v>
      </c>
      <c r="AT276" s="216" t="s">
        <v>151</v>
      </c>
      <c r="AU276" s="216" t="s">
        <v>84</v>
      </c>
      <c r="AY276" s="18" t="s">
        <v>148</v>
      </c>
      <c r="BE276" s="217">
        <f>IF(N276="základní",J276,0)</f>
        <v>0</v>
      </c>
      <c r="BF276" s="217">
        <f>IF(N276="snížená",J276,0)</f>
        <v>0</v>
      </c>
      <c r="BG276" s="217">
        <f>IF(N276="zákl. přenesená",J276,0)</f>
        <v>0</v>
      </c>
      <c r="BH276" s="217">
        <f>IF(N276="sníž. přenesená",J276,0)</f>
        <v>0</v>
      </c>
      <c r="BI276" s="217">
        <f>IF(N276="nulová",J276,0)</f>
        <v>0</v>
      </c>
      <c r="BJ276" s="18" t="s">
        <v>82</v>
      </c>
      <c r="BK276" s="217">
        <f>ROUND(I276*H276,2)</f>
        <v>0</v>
      </c>
      <c r="BL276" s="18" t="s">
        <v>257</v>
      </c>
      <c r="BM276" s="216" t="s">
        <v>1831</v>
      </c>
    </row>
    <row r="277" spans="1:65" s="2" customFormat="1" ht="16.5" customHeight="1">
      <c r="A277" s="39"/>
      <c r="B277" s="40"/>
      <c r="C277" s="205" t="s">
        <v>1832</v>
      </c>
      <c r="D277" s="205" t="s">
        <v>151</v>
      </c>
      <c r="E277" s="206" t="s">
        <v>1639</v>
      </c>
      <c r="F277" s="207" t="s">
        <v>1640</v>
      </c>
      <c r="G277" s="208" t="s">
        <v>1023</v>
      </c>
      <c r="H277" s="209">
        <v>125</v>
      </c>
      <c r="I277" s="210"/>
      <c r="J277" s="211">
        <f>ROUND(I277*H277,2)</f>
        <v>0</v>
      </c>
      <c r="K277" s="207" t="s">
        <v>28</v>
      </c>
      <c r="L277" s="45"/>
      <c r="M277" s="212" t="s">
        <v>28</v>
      </c>
      <c r="N277" s="213" t="s">
        <v>45</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257</v>
      </c>
      <c r="AT277" s="216" t="s">
        <v>151</v>
      </c>
      <c r="AU277" s="216" t="s">
        <v>84</v>
      </c>
      <c r="AY277" s="18" t="s">
        <v>148</v>
      </c>
      <c r="BE277" s="217">
        <f>IF(N277="základní",J277,0)</f>
        <v>0</v>
      </c>
      <c r="BF277" s="217">
        <f>IF(N277="snížená",J277,0)</f>
        <v>0</v>
      </c>
      <c r="BG277" s="217">
        <f>IF(N277="zákl. přenesená",J277,0)</f>
        <v>0</v>
      </c>
      <c r="BH277" s="217">
        <f>IF(N277="sníž. přenesená",J277,0)</f>
        <v>0</v>
      </c>
      <c r="BI277" s="217">
        <f>IF(N277="nulová",J277,0)</f>
        <v>0</v>
      </c>
      <c r="BJ277" s="18" t="s">
        <v>82</v>
      </c>
      <c r="BK277" s="217">
        <f>ROUND(I277*H277,2)</f>
        <v>0</v>
      </c>
      <c r="BL277" s="18" t="s">
        <v>257</v>
      </c>
      <c r="BM277" s="216" t="s">
        <v>1833</v>
      </c>
    </row>
    <row r="278" spans="1:65" s="2" customFormat="1" ht="21.75" customHeight="1">
      <c r="A278" s="39"/>
      <c r="B278" s="40"/>
      <c r="C278" s="205" t="s">
        <v>1834</v>
      </c>
      <c r="D278" s="205" t="s">
        <v>151</v>
      </c>
      <c r="E278" s="206" t="s">
        <v>1642</v>
      </c>
      <c r="F278" s="207" t="s">
        <v>1643</v>
      </c>
      <c r="G278" s="208" t="s">
        <v>197</v>
      </c>
      <c r="H278" s="209">
        <v>20</v>
      </c>
      <c r="I278" s="210"/>
      <c r="J278" s="211">
        <f>ROUND(I278*H278,2)</f>
        <v>0</v>
      </c>
      <c r="K278" s="207" t="s">
        <v>28</v>
      </c>
      <c r="L278" s="45"/>
      <c r="M278" s="212" t="s">
        <v>28</v>
      </c>
      <c r="N278" s="213" t="s">
        <v>45</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257</v>
      </c>
      <c r="AT278" s="216" t="s">
        <v>151</v>
      </c>
      <c r="AU278" s="216" t="s">
        <v>84</v>
      </c>
      <c r="AY278" s="18" t="s">
        <v>148</v>
      </c>
      <c r="BE278" s="217">
        <f>IF(N278="základní",J278,0)</f>
        <v>0</v>
      </c>
      <c r="BF278" s="217">
        <f>IF(N278="snížená",J278,0)</f>
        <v>0</v>
      </c>
      <c r="BG278" s="217">
        <f>IF(N278="zákl. přenesená",J278,0)</f>
        <v>0</v>
      </c>
      <c r="BH278" s="217">
        <f>IF(N278="sníž. přenesená",J278,0)</f>
        <v>0</v>
      </c>
      <c r="BI278" s="217">
        <f>IF(N278="nulová",J278,0)</f>
        <v>0</v>
      </c>
      <c r="BJ278" s="18" t="s">
        <v>82</v>
      </c>
      <c r="BK278" s="217">
        <f>ROUND(I278*H278,2)</f>
        <v>0</v>
      </c>
      <c r="BL278" s="18" t="s">
        <v>257</v>
      </c>
      <c r="BM278" s="216" t="s">
        <v>1835</v>
      </c>
    </row>
    <row r="279" spans="1:65" s="2" customFormat="1" ht="16.5" customHeight="1">
      <c r="A279" s="39"/>
      <c r="B279" s="40"/>
      <c r="C279" s="205" t="s">
        <v>1836</v>
      </c>
      <c r="D279" s="205" t="s">
        <v>151</v>
      </c>
      <c r="E279" s="206" t="s">
        <v>1645</v>
      </c>
      <c r="F279" s="207" t="s">
        <v>1646</v>
      </c>
      <c r="G279" s="208" t="s">
        <v>197</v>
      </c>
      <c r="H279" s="209">
        <v>20</v>
      </c>
      <c r="I279" s="210"/>
      <c r="J279" s="211">
        <f>ROUND(I279*H279,2)</f>
        <v>0</v>
      </c>
      <c r="K279" s="207" t="s">
        <v>28</v>
      </c>
      <c r="L279" s="45"/>
      <c r="M279" s="212" t="s">
        <v>28</v>
      </c>
      <c r="N279" s="213" t="s">
        <v>45</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257</v>
      </c>
      <c r="AT279" s="216" t="s">
        <v>151</v>
      </c>
      <c r="AU279" s="216" t="s">
        <v>84</v>
      </c>
      <c r="AY279" s="18" t="s">
        <v>148</v>
      </c>
      <c r="BE279" s="217">
        <f>IF(N279="základní",J279,0)</f>
        <v>0</v>
      </c>
      <c r="BF279" s="217">
        <f>IF(N279="snížená",J279,0)</f>
        <v>0</v>
      </c>
      <c r="BG279" s="217">
        <f>IF(N279="zákl. přenesená",J279,0)</f>
        <v>0</v>
      </c>
      <c r="BH279" s="217">
        <f>IF(N279="sníž. přenesená",J279,0)</f>
        <v>0</v>
      </c>
      <c r="BI279" s="217">
        <f>IF(N279="nulová",J279,0)</f>
        <v>0</v>
      </c>
      <c r="BJ279" s="18" t="s">
        <v>82</v>
      </c>
      <c r="BK279" s="217">
        <f>ROUND(I279*H279,2)</f>
        <v>0</v>
      </c>
      <c r="BL279" s="18" t="s">
        <v>257</v>
      </c>
      <c r="BM279" s="216" t="s">
        <v>1837</v>
      </c>
    </row>
    <row r="280" spans="1:65" s="2" customFormat="1" ht="16.5" customHeight="1">
      <c r="A280" s="39"/>
      <c r="B280" s="40"/>
      <c r="C280" s="205" t="s">
        <v>1838</v>
      </c>
      <c r="D280" s="205" t="s">
        <v>151</v>
      </c>
      <c r="E280" s="206" t="s">
        <v>1648</v>
      </c>
      <c r="F280" s="207" t="s">
        <v>1649</v>
      </c>
      <c r="G280" s="208" t="s">
        <v>1023</v>
      </c>
      <c r="H280" s="209">
        <v>96</v>
      </c>
      <c r="I280" s="210"/>
      <c r="J280" s="211">
        <f>ROUND(I280*H280,2)</f>
        <v>0</v>
      </c>
      <c r="K280" s="207" t="s">
        <v>28</v>
      </c>
      <c r="L280" s="45"/>
      <c r="M280" s="212" t="s">
        <v>28</v>
      </c>
      <c r="N280" s="213" t="s">
        <v>45</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257</v>
      </c>
      <c r="AT280" s="216" t="s">
        <v>151</v>
      </c>
      <c r="AU280" s="216" t="s">
        <v>84</v>
      </c>
      <c r="AY280" s="18" t="s">
        <v>148</v>
      </c>
      <c r="BE280" s="217">
        <f>IF(N280="základní",J280,0)</f>
        <v>0</v>
      </c>
      <c r="BF280" s="217">
        <f>IF(N280="snížená",J280,0)</f>
        <v>0</v>
      </c>
      <c r="BG280" s="217">
        <f>IF(N280="zákl. přenesená",J280,0)</f>
        <v>0</v>
      </c>
      <c r="BH280" s="217">
        <f>IF(N280="sníž. přenesená",J280,0)</f>
        <v>0</v>
      </c>
      <c r="BI280" s="217">
        <f>IF(N280="nulová",J280,0)</f>
        <v>0</v>
      </c>
      <c r="BJ280" s="18" t="s">
        <v>82</v>
      </c>
      <c r="BK280" s="217">
        <f>ROUND(I280*H280,2)</f>
        <v>0</v>
      </c>
      <c r="BL280" s="18" t="s">
        <v>257</v>
      </c>
      <c r="BM280" s="216" t="s">
        <v>1839</v>
      </c>
    </row>
    <row r="281" spans="1:65" s="2" customFormat="1" ht="16.5" customHeight="1">
      <c r="A281" s="39"/>
      <c r="B281" s="40"/>
      <c r="C281" s="205" t="s">
        <v>1840</v>
      </c>
      <c r="D281" s="205" t="s">
        <v>151</v>
      </c>
      <c r="E281" s="206" t="s">
        <v>1651</v>
      </c>
      <c r="F281" s="207" t="s">
        <v>1652</v>
      </c>
      <c r="G281" s="208" t="s">
        <v>1023</v>
      </c>
      <c r="H281" s="209">
        <v>48</v>
      </c>
      <c r="I281" s="210"/>
      <c r="J281" s="211">
        <f>ROUND(I281*H281,2)</f>
        <v>0</v>
      </c>
      <c r="K281" s="207" t="s">
        <v>28</v>
      </c>
      <c r="L281" s="45"/>
      <c r="M281" s="212" t="s">
        <v>28</v>
      </c>
      <c r="N281" s="213" t="s">
        <v>45</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257</v>
      </c>
      <c r="AT281" s="216" t="s">
        <v>151</v>
      </c>
      <c r="AU281" s="216" t="s">
        <v>84</v>
      </c>
      <c r="AY281" s="18" t="s">
        <v>148</v>
      </c>
      <c r="BE281" s="217">
        <f>IF(N281="základní",J281,0)</f>
        <v>0</v>
      </c>
      <c r="BF281" s="217">
        <f>IF(N281="snížená",J281,0)</f>
        <v>0</v>
      </c>
      <c r="BG281" s="217">
        <f>IF(N281="zákl. přenesená",J281,0)</f>
        <v>0</v>
      </c>
      <c r="BH281" s="217">
        <f>IF(N281="sníž. přenesená",J281,0)</f>
        <v>0</v>
      </c>
      <c r="BI281" s="217">
        <f>IF(N281="nulová",J281,0)</f>
        <v>0</v>
      </c>
      <c r="BJ281" s="18" t="s">
        <v>82</v>
      </c>
      <c r="BK281" s="217">
        <f>ROUND(I281*H281,2)</f>
        <v>0</v>
      </c>
      <c r="BL281" s="18" t="s">
        <v>257</v>
      </c>
      <c r="BM281" s="216" t="s">
        <v>1841</v>
      </c>
    </row>
    <row r="282" spans="1:65" s="2" customFormat="1" ht="16.5" customHeight="1">
      <c r="A282" s="39"/>
      <c r="B282" s="40"/>
      <c r="C282" s="205" t="s">
        <v>1842</v>
      </c>
      <c r="D282" s="205" t="s">
        <v>151</v>
      </c>
      <c r="E282" s="206" t="s">
        <v>1575</v>
      </c>
      <c r="F282" s="207" t="s">
        <v>1576</v>
      </c>
      <c r="G282" s="208" t="s">
        <v>1023</v>
      </c>
      <c r="H282" s="209">
        <v>32</v>
      </c>
      <c r="I282" s="210"/>
      <c r="J282" s="211">
        <f>ROUND(I282*H282,2)</f>
        <v>0</v>
      </c>
      <c r="K282" s="207" t="s">
        <v>28</v>
      </c>
      <c r="L282" s="45"/>
      <c r="M282" s="212" t="s">
        <v>28</v>
      </c>
      <c r="N282" s="213" t="s">
        <v>45</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257</v>
      </c>
      <c r="AT282" s="216" t="s">
        <v>151</v>
      </c>
      <c r="AU282" s="216" t="s">
        <v>84</v>
      </c>
      <c r="AY282" s="18" t="s">
        <v>148</v>
      </c>
      <c r="BE282" s="217">
        <f>IF(N282="základní",J282,0)</f>
        <v>0</v>
      </c>
      <c r="BF282" s="217">
        <f>IF(N282="snížená",J282,0)</f>
        <v>0</v>
      </c>
      <c r="BG282" s="217">
        <f>IF(N282="zákl. přenesená",J282,0)</f>
        <v>0</v>
      </c>
      <c r="BH282" s="217">
        <f>IF(N282="sníž. přenesená",J282,0)</f>
        <v>0</v>
      </c>
      <c r="BI282" s="217">
        <f>IF(N282="nulová",J282,0)</f>
        <v>0</v>
      </c>
      <c r="BJ282" s="18" t="s">
        <v>82</v>
      </c>
      <c r="BK282" s="217">
        <f>ROUND(I282*H282,2)</f>
        <v>0</v>
      </c>
      <c r="BL282" s="18" t="s">
        <v>257</v>
      </c>
      <c r="BM282" s="216" t="s">
        <v>1843</v>
      </c>
    </row>
    <row r="283" spans="1:65" s="2" customFormat="1" ht="16.5" customHeight="1">
      <c r="A283" s="39"/>
      <c r="B283" s="40"/>
      <c r="C283" s="205" t="s">
        <v>1844</v>
      </c>
      <c r="D283" s="205" t="s">
        <v>151</v>
      </c>
      <c r="E283" s="206" t="s">
        <v>1578</v>
      </c>
      <c r="F283" s="207" t="s">
        <v>1579</v>
      </c>
      <c r="G283" s="208" t="s">
        <v>1023</v>
      </c>
      <c r="H283" s="209">
        <v>27</v>
      </c>
      <c r="I283" s="210"/>
      <c r="J283" s="211">
        <f>ROUND(I283*H283,2)</f>
        <v>0</v>
      </c>
      <c r="K283" s="207" t="s">
        <v>28</v>
      </c>
      <c r="L283" s="45"/>
      <c r="M283" s="212" t="s">
        <v>28</v>
      </c>
      <c r="N283" s="213" t="s">
        <v>45</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257</v>
      </c>
      <c r="AT283" s="216" t="s">
        <v>151</v>
      </c>
      <c r="AU283" s="216" t="s">
        <v>84</v>
      </c>
      <c r="AY283" s="18" t="s">
        <v>148</v>
      </c>
      <c r="BE283" s="217">
        <f>IF(N283="základní",J283,0)</f>
        <v>0</v>
      </c>
      <c r="BF283" s="217">
        <f>IF(N283="snížená",J283,0)</f>
        <v>0</v>
      </c>
      <c r="BG283" s="217">
        <f>IF(N283="zákl. přenesená",J283,0)</f>
        <v>0</v>
      </c>
      <c r="BH283" s="217">
        <f>IF(N283="sníž. přenesená",J283,0)</f>
        <v>0</v>
      </c>
      <c r="BI283" s="217">
        <f>IF(N283="nulová",J283,0)</f>
        <v>0</v>
      </c>
      <c r="BJ283" s="18" t="s">
        <v>82</v>
      </c>
      <c r="BK283" s="217">
        <f>ROUND(I283*H283,2)</f>
        <v>0</v>
      </c>
      <c r="BL283" s="18" t="s">
        <v>257</v>
      </c>
      <c r="BM283" s="216" t="s">
        <v>1845</v>
      </c>
    </row>
    <row r="284" spans="1:65" s="2" customFormat="1" ht="12">
      <c r="A284" s="39"/>
      <c r="B284" s="40"/>
      <c r="C284" s="205" t="s">
        <v>1846</v>
      </c>
      <c r="D284" s="205" t="s">
        <v>151</v>
      </c>
      <c r="E284" s="206" t="s">
        <v>1581</v>
      </c>
      <c r="F284" s="207" t="s">
        <v>1582</v>
      </c>
      <c r="G284" s="208" t="s">
        <v>1023</v>
      </c>
      <c r="H284" s="209">
        <v>5</v>
      </c>
      <c r="I284" s="210"/>
      <c r="J284" s="211">
        <f>ROUND(I284*H284,2)</f>
        <v>0</v>
      </c>
      <c r="K284" s="207" t="s">
        <v>28</v>
      </c>
      <c r="L284" s="45"/>
      <c r="M284" s="212" t="s">
        <v>28</v>
      </c>
      <c r="N284" s="213" t="s">
        <v>45</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257</v>
      </c>
      <c r="AT284" s="216" t="s">
        <v>151</v>
      </c>
      <c r="AU284" s="216" t="s">
        <v>84</v>
      </c>
      <c r="AY284" s="18" t="s">
        <v>148</v>
      </c>
      <c r="BE284" s="217">
        <f>IF(N284="základní",J284,0)</f>
        <v>0</v>
      </c>
      <c r="BF284" s="217">
        <f>IF(N284="snížená",J284,0)</f>
        <v>0</v>
      </c>
      <c r="BG284" s="217">
        <f>IF(N284="zákl. přenesená",J284,0)</f>
        <v>0</v>
      </c>
      <c r="BH284" s="217">
        <f>IF(N284="sníž. přenesená",J284,0)</f>
        <v>0</v>
      </c>
      <c r="BI284" s="217">
        <f>IF(N284="nulová",J284,0)</f>
        <v>0</v>
      </c>
      <c r="BJ284" s="18" t="s">
        <v>82</v>
      </c>
      <c r="BK284" s="217">
        <f>ROUND(I284*H284,2)</f>
        <v>0</v>
      </c>
      <c r="BL284" s="18" t="s">
        <v>257</v>
      </c>
      <c r="BM284" s="216" t="s">
        <v>1847</v>
      </c>
    </row>
    <row r="285" spans="1:65" s="2" customFormat="1" ht="16.5" customHeight="1">
      <c r="A285" s="39"/>
      <c r="B285" s="40"/>
      <c r="C285" s="205" t="s">
        <v>1848</v>
      </c>
      <c r="D285" s="205" t="s">
        <v>151</v>
      </c>
      <c r="E285" s="206" t="s">
        <v>1584</v>
      </c>
      <c r="F285" s="207" t="s">
        <v>1585</v>
      </c>
      <c r="G285" s="208" t="s">
        <v>1023</v>
      </c>
      <c r="H285" s="209">
        <v>5</v>
      </c>
      <c r="I285" s="210"/>
      <c r="J285" s="211">
        <f>ROUND(I285*H285,2)</f>
        <v>0</v>
      </c>
      <c r="K285" s="207" t="s">
        <v>28</v>
      </c>
      <c r="L285" s="45"/>
      <c r="M285" s="212" t="s">
        <v>28</v>
      </c>
      <c r="N285" s="213" t="s">
        <v>45</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257</v>
      </c>
      <c r="AT285" s="216" t="s">
        <v>151</v>
      </c>
      <c r="AU285" s="216" t="s">
        <v>84</v>
      </c>
      <c r="AY285" s="18" t="s">
        <v>148</v>
      </c>
      <c r="BE285" s="217">
        <f>IF(N285="základní",J285,0)</f>
        <v>0</v>
      </c>
      <c r="BF285" s="217">
        <f>IF(N285="snížená",J285,0)</f>
        <v>0</v>
      </c>
      <c r="BG285" s="217">
        <f>IF(N285="zákl. přenesená",J285,0)</f>
        <v>0</v>
      </c>
      <c r="BH285" s="217">
        <f>IF(N285="sníž. přenesená",J285,0)</f>
        <v>0</v>
      </c>
      <c r="BI285" s="217">
        <f>IF(N285="nulová",J285,0)</f>
        <v>0</v>
      </c>
      <c r="BJ285" s="18" t="s">
        <v>82</v>
      </c>
      <c r="BK285" s="217">
        <f>ROUND(I285*H285,2)</f>
        <v>0</v>
      </c>
      <c r="BL285" s="18" t="s">
        <v>257</v>
      </c>
      <c r="BM285" s="216" t="s">
        <v>1849</v>
      </c>
    </row>
    <row r="286" spans="1:65" s="2" customFormat="1" ht="12">
      <c r="A286" s="39"/>
      <c r="B286" s="40"/>
      <c r="C286" s="205" t="s">
        <v>1850</v>
      </c>
      <c r="D286" s="205" t="s">
        <v>151</v>
      </c>
      <c r="E286" s="206" t="s">
        <v>1587</v>
      </c>
      <c r="F286" s="207" t="s">
        <v>1588</v>
      </c>
      <c r="G286" s="208" t="s">
        <v>1023</v>
      </c>
      <c r="H286" s="209">
        <v>1</v>
      </c>
      <c r="I286" s="210"/>
      <c r="J286" s="211">
        <f>ROUND(I286*H286,2)</f>
        <v>0</v>
      </c>
      <c r="K286" s="207" t="s">
        <v>28</v>
      </c>
      <c r="L286" s="45"/>
      <c r="M286" s="212" t="s">
        <v>28</v>
      </c>
      <c r="N286" s="213" t="s">
        <v>45</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257</v>
      </c>
      <c r="AT286" s="216" t="s">
        <v>151</v>
      </c>
      <c r="AU286" s="216" t="s">
        <v>84</v>
      </c>
      <c r="AY286" s="18" t="s">
        <v>148</v>
      </c>
      <c r="BE286" s="217">
        <f>IF(N286="základní",J286,0)</f>
        <v>0</v>
      </c>
      <c r="BF286" s="217">
        <f>IF(N286="snížená",J286,0)</f>
        <v>0</v>
      </c>
      <c r="BG286" s="217">
        <f>IF(N286="zákl. přenesená",J286,0)</f>
        <v>0</v>
      </c>
      <c r="BH286" s="217">
        <f>IF(N286="sníž. přenesená",J286,0)</f>
        <v>0</v>
      </c>
      <c r="BI286" s="217">
        <f>IF(N286="nulová",J286,0)</f>
        <v>0</v>
      </c>
      <c r="BJ286" s="18" t="s">
        <v>82</v>
      </c>
      <c r="BK286" s="217">
        <f>ROUND(I286*H286,2)</f>
        <v>0</v>
      </c>
      <c r="BL286" s="18" t="s">
        <v>257</v>
      </c>
      <c r="BM286" s="216" t="s">
        <v>1851</v>
      </c>
    </row>
    <row r="287" spans="1:65" s="2" customFormat="1" ht="12">
      <c r="A287" s="39"/>
      <c r="B287" s="40"/>
      <c r="C287" s="205" t="s">
        <v>1852</v>
      </c>
      <c r="D287" s="205" t="s">
        <v>151</v>
      </c>
      <c r="E287" s="206" t="s">
        <v>1590</v>
      </c>
      <c r="F287" s="207" t="s">
        <v>1591</v>
      </c>
      <c r="G287" s="208" t="s">
        <v>1023</v>
      </c>
      <c r="H287" s="209">
        <v>1</v>
      </c>
      <c r="I287" s="210"/>
      <c r="J287" s="211">
        <f>ROUND(I287*H287,2)</f>
        <v>0</v>
      </c>
      <c r="K287" s="207" t="s">
        <v>28</v>
      </c>
      <c r="L287" s="45"/>
      <c r="M287" s="212" t="s">
        <v>28</v>
      </c>
      <c r="N287" s="213" t="s">
        <v>45</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257</v>
      </c>
      <c r="AT287" s="216" t="s">
        <v>151</v>
      </c>
      <c r="AU287" s="216" t="s">
        <v>84</v>
      </c>
      <c r="AY287" s="18" t="s">
        <v>148</v>
      </c>
      <c r="BE287" s="217">
        <f>IF(N287="základní",J287,0)</f>
        <v>0</v>
      </c>
      <c r="BF287" s="217">
        <f>IF(N287="snížená",J287,0)</f>
        <v>0</v>
      </c>
      <c r="BG287" s="217">
        <f>IF(N287="zákl. přenesená",J287,0)</f>
        <v>0</v>
      </c>
      <c r="BH287" s="217">
        <f>IF(N287="sníž. přenesená",J287,0)</f>
        <v>0</v>
      </c>
      <c r="BI287" s="217">
        <f>IF(N287="nulová",J287,0)</f>
        <v>0</v>
      </c>
      <c r="BJ287" s="18" t="s">
        <v>82</v>
      </c>
      <c r="BK287" s="217">
        <f>ROUND(I287*H287,2)</f>
        <v>0</v>
      </c>
      <c r="BL287" s="18" t="s">
        <v>257</v>
      </c>
      <c r="BM287" s="216" t="s">
        <v>1853</v>
      </c>
    </row>
    <row r="288" spans="1:65" s="2" customFormat="1" ht="16.5" customHeight="1">
      <c r="A288" s="39"/>
      <c r="B288" s="40"/>
      <c r="C288" s="205" t="s">
        <v>1854</v>
      </c>
      <c r="D288" s="205" t="s">
        <v>151</v>
      </c>
      <c r="E288" s="206" t="s">
        <v>1593</v>
      </c>
      <c r="F288" s="207" t="s">
        <v>1594</v>
      </c>
      <c r="G288" s="208" t="s">
        <v>1023</v>
      </c>
      <c r="H288" s="209">
        <v>1</v>
      </c>
      <c r="I288" s="210"/>
      <c r="J288" s="211">
        <f>ROUND(I288*H288,2)</f>
        <v>0</v>
      </c>
      <c r="K288" s="207" t="s">
        <v>28</v>
      </c>
      <c r="L288" s="45"/>
      <c r="M288" s="212" t="s">
        <v>28</v>
      </c>
      <c r="N288" s="213" t="s">
        <v>45</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257</v>
      </c>
      <c r="AT288" s="216" t="s">
        <v>151</v>
      </c>
      <c r="AU288" s="216" t="s">
        <v>84</v>
      </c>
      <c r="AY288" s="18" t="s">
        <v>148</v>
      </c>
      <c r="BE288" s="217">
        <f>IF(N288="základní",J288,0)</f>
        <v>0</v>
      </c>
      <c r="BF288" s="217">
        <f>IF(N288="snížená",J288,0)</f>
        <v>0</v>
      </c>
      <c r="BG288" s="217">
        <f>IF(N288="zákl. přenesená",J288,0)</f>
        <v>0</v>
      </c>
      <c r="BH288" s="217">
        <f>IF(N288="sníž. přenesená",J288,0)</f>
        <v>0</v>
      </c>
      <c r="BI288" s="217">
        <f>IF(N288="nulová",J288,0)</f>
        <v>0</v>
      </c>
      <c r="BJ288" s="18" t="s">
        <v>82</v>
      </c>
      <c r="BK288" s="217">
        <f>ROUND(I288*H288,2)</f>
        <v>0</v>
      </c>
      <c r="BL288" s="18" t="s">
        <v>257</v>
      </c>
      <c r="BM288" s="216" t="s">
        <v>1855</v>
      </c>
    </row>
    <row r="289" spans="1:65" s="2" customFormat="1" ht="12">
      <c r="A289" s="39"/>
      <c r="B289" s="40"/>
      <c r="C289" s="205" t="s">
        <v>1856</v>
      </c>
      <c r="D289" s="205" t="s">
        <v>151</v>
      </c>
      <c r="E289" s="206" t="s">
        <v>1596</v>
      </c>
      <c r="F289" s="207" t="s">
        <v>1597</v>
      </c>
      <c r="G289" s="208" t="s">
        <v>1023</v>
      </c>
      <c r="H289" s="209">
        <v>3</v>
      </c>
      <c r="I289" s="210"/>
      <c r="J289" s="211">
        <f>ROUND(I289*H289,2)</f>
        <v>0</v>
      </c>
      <c r="K289" s="207" t="s">
        <v>28</v>
      </c>
      <c r="L289" s="45"/>
      <c r="M289" s="212" t="s">
        <v>28</v>
      </c>
      <c r="N289" s="213" t="s">
        <v>45</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257</v>
      </c>
      <c r="AT289" s="216" t="s">
        <v>151</v>
      </c>
      <c r="AU289" s="216" t="s">
        <v>84</v>
      </c>
      <c r="AY289" s="18" t="s">
        <v>148</v>
      </c>
      <c r="BE289" s="217">
        <f>IF(N289="základní",J289,0)</f>
        <v>0</v>
      </c>
      <c r="BF289" s="217">
        <f>IF(N289="snížená",J289,0)</f>
        <v>0</v>
      </c>
      <c r="BG289" s="217">
        <f>IF(N289="zákl. přenesená",J289,0)</f>
        <v>0</v>
      </c>
      <c r="BH289" s="217">
        <f>IF(N289="sníž. přenesená",J289,0)</f>
        <v>0</v>
      </c>
      <c r="BI289" s="217">
        <f>IF(N289="nulová",J289,0)</f>
        <v>0</v>
      </c>
      <c r="BJ289" s="18" t="s">
        <v>82</v>
      </c>
      <c r="BK289" s="217">
        <f>ROUND(I289*H289,2)</f>
        <v>0</v>
      </c>
      <c r="BL289" s="18" t="s">
        <v>257</v>
      </c>
      <c r="BM289" s="216" t="s">
        <v>1857</v>
      </c>
    </row>
    <row r="290" spans="1:65" s="2" customFormat="1" ht="12">
      <c r="A290" s="39"/>
      <c r="B290" s="40"/>
      <c r="C290" s="205" t="s">
        <v>1858</v>
      </c>
      <c r="D290" s="205" t="s">
        <v>151</v>
      </c>
      <c r="E290" s="206" t="s">
        <v>1599</v>
      </c>
      <c r="F290" s="207" t="s">
        <v>1591</v>
      </c>
      <c r="G290" s="208" t="s">
        <v>1023</v>
      </c>
      <c r="H290" s="209">
        <v>3</v>
      </c>
      <c r="I290" s="210"/>
      <c r="J290" s="211">
        <f>ROUND(I290*H290,2)</f>
        <v>0</v>
      </c>
      <c r="K290" s="207" t="s">
        <v>28</v>
      </c>
      <c r="L290" s="45"/>
      <c r="M290" s="212" t="s">
        <v>28</v>
      </c>
      <c r="N290" s="213" t="s">
        <v>45</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257</v>
      </c>
      <c r="AT290" s="216" t="s">
        <v>151</v>
      </c>
      <c r="AU290" s="216" t="s">
        <v>84</v>
      </c>
      <c r="AY290" s="18" t="s">
        <v>148</v>
      </c>
      <c r="BE290" s="217">
        <f>IF(N290="základní",J290,0)</f>
        <v>0</v>
      </c>
      <c r="BF290" s="217">
        <f>IF(N290="snížená",J290,0)</f>
        <v>0</v>
      </c>
      <c r="BG290" s="217">
        <f>IF(N290="zákl. přenesená",J290,0)</f>
        <v>0</v>
      </c>
      <c r="BH290" s="217">
        <f>IF(N290="sníž. přenesená",J290,0)</f>
        <v>0</v>
      </c>
      <c r="BI290" s="217">
        <f>IF(N290="nulová",J290,0)</f>
        <v>0</v>
      </c>
      <c r="BJ290" s="18" t="s">
        <v>82</v>
      </c>
      <c r="BK290" s="217">
        <f>ROUND(I290*H290,2)</f>
        <v>0</v>
      </c>
      <c r="BL290" s="18" t="s">
        <v>257</v>
      </c>
      <c r="BM290" s="216" t="s">
        <v>1859</v>
      </c>
    </row>
    <row r="291" spans="1:65" s="2" customFormat="1" ht="16.5" customHeight="1">
      <c r="A291" s="39"/>
      <c r="B291" s="40"/>
      <c r="C291" s="205" t="s">
        <v>1860</v>
      </c>
      <c r="D291" s="205" t="s">
        <v>151</v>
      </c>
      <c r="E291" s="206" t="s">
        <v>1601</v>
      </c>
      <c r="F291" s="207" t="s">
        <v>1594</v>
      </c>
      <c r="G291" s="208" t="s">
        <v>1023</v>
      </c>
      <c r="H291" s="209">
        <v>3</v>
      </c>
      <c r="I291" s="210"/>
      <c r="J291" s="211">
        <f>ROUND(I291*H291,2)</f>
        <v>0</v>
      </c>
      <c r="K291" s="207" t="s">
        <v>28</v>
      </c>
      <c r="L291" s="45"/>
      <c r="M291" s="212" t="s">
        <v>28</v>
      </c>
      <c r="N291" s="213" t="s">
        <v>45</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257</v>
      </c>
      <c r="AT291" s="216" t="s">
        <v>151</v>
      </c>
      <c r="AU291" s="216" t="s">
        <v>84</v>
      </c>
      <c r="AY291" s="18" t="s">
        <v>148</v>
      </c>
      <c r="BE291" s="217">
        <f>IF(N291="základní",J291,0)</f>
        <v>0</v>
      </c>
      <c r="BF291" s="217">
        <f>IF(N291="snížená",J291,0)</f>
        <v>0</v>
      </c>
      <c r="BG291" s="217">
        <f>IF(N291="zákl. přenesená",J291,0)</f>
        <v>0</v>
      </c>
      <c r="BH291" s="217">
        <f>IF(N291="sníž. přenesená",J291,0)</f>
        <v>0</v>
      </c>
      <c r="BI291" s="217">
        <f>IF(N291="nulová",J291,0)</f>
        <v>0</v>
      </c>
      <c r="BJ291" s="18" t="s">
        <v>82</v>
      </c>
      <c r="BK291" s="217">
        <f>ROUND(I291*H291,2)</f>
        <v>0</v>
      </c>
      <c r="BL291" s="18" t="s">
        <v>257</v>
      </c>
      <c r="BM291" s="216" t="s">
        <v>1861</v>
      </c>
    </row>
    <row r="292" spans="1:65" s="2" customFormat="1" ht="16.5" customHeight="1">
      <c r="A292" s="39"/>
      <c r="B292" s="40"/>
      <c r="C292" s="205" t="s">
        <v>1862</v>
      </c>
      <c r="D292" s="205" t="s">
        <v>151</v>
      </c>
      <c r="E292" s="206" t="s">
        <v>1603</v>
      </c>
      <c r="F292" s="207" t="s">
        <v>1604</v>
      </c>
      <c r="G292" s="208" t="s">
        <v>1023</v>
      </c>
      <c r="H292" s="209">
        <v>2</v>
      </c>
      <c r="I292" s="210"/>
      <c r="J292" s="211">
        <f>ROUND(I292*H292,2)</f>
        <v>0</v>
      </c>
      <c r="K292" s="207" t="s">
        <v>28</v>
      </c>
      <c r="L292" s="45"/>
      <c r="M292" s="212" t="s">
        <v>28</v>
      </c>
      <c r="N292" s="213" t="s">
        <v>45</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257</v>
      </c>
      <c r="AT292" s="216" t="s">
        <v>151</v>
      </c>
      <c r="AU292" s="216" t="s">
        <v>84</v>
      </c>
      <c r="AY292" s="18" t="s">
        <v>148</v>
      </c>
      <c r="BE292" s="217">
        <f>IF(N292="základní",J292,0)</f>
        <v>0</v>
      </c>
      <c r="BF292" s="217">
        <f>IF(N292="snížená",J292,0)</f>
        <v>0</v>
      </c>
      <c r="BG292" s="217">
        <f>IF(N292="zákl. přenesená",J292,0)</f>
        <v>0</v>
      </c>
      <c r="BH292" s="217">
        <f>IF(N292="sníž. přenesená",J292,0)</f>
        <v>0</v>
      </c>
      <c r="BI292" s="217">
        <f>IF(N292="nulová",J292,0)</f>
        <v>0</v>
      </c>
      <c r="BJ292" s="18" t="s">
        <v>82</v>
      </c>
      <c r="BK292" s="217">
        <f>ROUND(I292*H292,2)</f>
        <v>0</v>
      </c>
      <c r="BL292" s="18" t="s">
        <v>257</v>
      </c>
      <c r="BM292" s="216" t="s">
        <v>1863</v>
      </c>
    </row>
    <row r="293" spans="1:65" s="2" customFormat="1" ht="16.5" customHeight="1">
      <c r="A293" s="39"/>
      <c r="B293" s="40"/>
      <c r="C293" s="205" t="s">
        <v>1864</v>
      </c>
      <c r="D293" s="205" t="s">
        <v>151</v>
      </c>
      <c r="E293" s="206" t="s">
        <v>1606</v>
      </c>
      <c r="F293" s="207" t="s">
        <v>1607</v>
      </c>
      <c r="G293" s="208" t="s">
        <v>1023</v>
      </c>
      <c r="H293" s="209">
        <v>2</v>
      </c>
      <c r="I293" s="210"/>
      <c r="J293" s="211">
        <f>ROUND(I293*H293,2)</f>
        <v>0</v>
      </c>
      <c r="K293" s="207" t="s">
        <v>28</v>
      </c>
      <c r="L293" s="45"/>
      <c r="M293" s="212" t="s">
        <v>28</v>
      </c>
      <c r="N293" s="213" t="s">
        <v>45</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257</v>
      </c>
      <c r="AT293" s="216" t="s">
        <v>151</v>
      </c>
      <c r="AU293" s="216" t="s">
        <v>84</v>
      </c>
      <c r="AY293" s="18" t="s">
        <v>148</v>
      </c>
      <c r="BE293" s="217">
        <f>IF(N293="základní",J293,0)</f>
        <v>0</v>
      </c>
      <c r="BF293" s="217">
        <f>IF(N293="snížená",J293,0)</f>
        <v>0</v>
      </c>
      <c r="BG293" s="217">
        <f>IF(N293="zákl. přenesená",J293,0)</f>
        <v>0</v>
      </c>
      <c r="BH293" s="217">
        <f>IF(N293="sníž. přenesená",J293,0)</f>
        <v>0</v>
      </c>
      <c r="BI293" s="217">
        <f>IF(N293="nulová",J293,0)</f>
        <v>0</v>
      </c>
      <c r="BJ293" s="18" t="s">
        <v>82</v>
      </c>
      <c r="BK293" s="217">
        <f>ROUND(I293*H293,2)</f>
        <v>0</v>
      </c>
      <c r="BL293" s="18" t="s">
        <v>257</v>
      </c>
      <c r="BM293" s="216" t="s">
        <v>1865</v>
      </c>
    </row>
    <row r="294" spans="1:65" s="2" customFormat="1" ht="12">
      <c r="A294" s="39"/>
      <c r="B294" s="40"/>
      <c r="C294" s="205" t="s">
        <v>1866</v>
      </c>
      <c r="D294" s="205" t="s">
        <v>151</v>
      </c>
      <c r="E294" s="206" t="s">
        <v>1609</v>
      </c>
      <c r="F294" s="207" t="s">
        <v>1610</v>
      </c>
      <c r="G294" s="208" t="s">
        <v>1023</v>
      </c>
      <c r="H294" s="209">
        <v>155</v>
      </c>
      <c r="I294" s="210"/>
      <c r="J294" s="211">
        <f>ROUND(I294*H294,2)</f>
        <v>0</v>
      </c>
      <c r="K294" s="207" t="s">
        <v>28</v>
      </c>
      <c r="L294" s="45"/>
      <c r="M294" s="212" t="s">
        <v>28</v>
      </c>
      <c r="N294" s="213" t="s">
        <v>45</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257</v>
      </c>
      <c r="AT294" s="216" t="s">
        <v>151</v>
      </c>
      <c r="AU294" s="216" t="s">
        <v>84</v>
      </c>
      <c r="AY294" s="18" t="s">
        <v>148</v>
      </c>
      <c r="BE294" s="217">
        <f>IF(N294="základní",J294,0)</f>
        <v>0</v>
      </c>
      <c r="BF294" s="217">
        <f>IF(N294="snížená",J294,0)</f>
        <v>0</v>
      </c>
      <c r="BG294" s="217">
        <f>IF(N294="zákl. přenesená",J294,0)</f>
        <v>0</v>
      </c>
      <c r="BH294" s="217">
        <f>IF(N294="sníž. přenesená",J294,0)</f>
        <v>0</v>
      </c>
      <c r="BI294" s="217">
        <f>IF(N294="nulová",J294,0)</f>
        <v>0</v>
      </c>
      <c r="BJ294" s="18" t="s">
        <v>82</v>
      </c>
      <c r="BK294" s="217">
        <f>ROUND(I294*H294,2)</f>
        <v>0</v>
      </c>
      <c r="BL294" s="18" t="s">
        <v>257</v>
      </c>
      <c r="BM294" s="216" t="s">
        <v>1867</v>
      </c>
    </row>
    <row r="295" spans="1:65" s="2" customFormat="1" ht="33" customHeight="1">
      <c r="A295" s="39"/>
      <c r="B295" s="40"/>
      <c r="C295" s="205" t="s">
        <v>1868</v>
      </c>
      <c r="D295" s="205" t="s">
        <v>151</v>
      </c>
      <c r="E295" s="206" t="s">
        <v>1612</v>
      </c>
      <c r="F295" s="207" t="s">
        <v>1613</v>
      </c>
      <c r="G295" s="208" t="s">
        <v>1023</v>
      </c>
      <c r="H295" s="209">
        <v>19</v>
      </c>
      <c r="I295" s="210"/>
      <c r="J295" s="211">
        <f>ROUND(I295*H295,2)</f>
        <v>0</v>
      </c>
      <c r="K295" s="207" t="s">
        <v>28</v>
      </c>
      <c r="L295" s="45"/>
      <c r="M295" s="212" t="s">
        <v>28</v>
      </c>
      <c r="N295" s="213" t="s">
        <v>45</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257</v>
      </c>
      <c r="AT295" s="216" t="s">
        <v>151</v>
      </c>
      <c r="AU295" s="216" t="s">
        <v>84</v>
      </c>
      <c r="AY295" s="18" t="s">
        <v>148</v>
      </c>
      <c r="BE295" s="217">
        <f>IF(N295="základní",J295,0)</f>
        <v>0</v>
      </c>
      <c r="BF295" s="217">
        <f>IF(N295="snížená",J295,0)</f>
        <v>0</v>
      </c>
      <c r="BG295" s="217">
        <f>IF(N295="zákl. přenesená",J295,0)</f>
        <v>0</v>
      </c>
      <c r="BH295" s="217">
        <f>IF(N295="sníž. přenesená",J295,0)</f>
        <v>0</v>
      </c>
      <c r="BI295" s="217">
        <f>IF(N295="nulová",J295,0)</f>
        <v>0</v>
      </c>
      <c r="BJ295" s="18" t="s">
        <v>82</v>
      </c>
      <c r="BK295" s="217">
        <f>ROUND(I295*H295,2)</f>
        <v>0</v>
      </c>
      <c r="BL295" s="18" t="s">
        <v>257</v>
      </c>
      <c r="BM295" s="216" t="s">
        <v>1869</v>
      </c>
    </row>
    <row r="296" spans="1:65" s="2" customFormat="1" ht="33" customHeight="1">
      <c r="A296" s="39"/>
      <c r="B296" s="40"/>
      <c r="C296" s="205" t="s">
        <v>1870</v>
      </c>
      <c r="D296" s="205" t="s">
        <v>151</v>
      </c>
      <c r="E296" s="206" t="s">
        <v>1615</v>
      </c>
      <c r="F296" s="207" t="s">
        <v>1871</v>
      </c>
      <c r="G296" s="208" t="s">
        <v>1023</v>
      </c>
      <c r="H296" s="209">
        <v>8</v>
      </c>
      <c r="I296" s="210"/>
      <c r="J296" s="211">
        <f>ROUND(I296*H296,2)</f>
        <v>0</v>
      </c>
      <c r="K296" s="207" t="s">
        <v>28</v>
      </c>
      <c r="L296" s="45"/>
      <c r="M296" s="212" t="s">
        <v>28</v>
      </c>
      <c r="N296" s="213" t="s">
        <v>45</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257</v>
      </c>
      <c r="AT296" s="216" t="s">
        <v>151</v>
      </c>
      <c r="AU296" s="216" t="s">
        <v>84</v>
      </c>
      <c r="AY296" s="18" t="s">
        <v>148</v>
      </c>
      <c r="BE296" s="217">
        <f>IF(N296="základní",J296,0)</f>
        <v>0</v>
      </c>
      <c r="BF296" s="217">
        <f>IF(N296="snížená",J296,0)</f>
        <v>0</v>
      </c>
      <c r="BG296" s="217">
        <f>IF(N296="zákl. přenesená",J296,0)</f>
        <v>0</v>
      </c>
      <c r="BH296" s="217">
        <f>IF(N296="sníž. přenesená",J296,0)</f>
        <v>0</v>
      </c>
      <c r="BI296" s="217">
        <f>IF(N296="nulová",J296,0)</f>
        <v>0</v>
      </c>
      <c r="BJ296" s="18" t="s">
        <v>82</v>
      </c>
      <c r="BK296" s="217">
        <f>ROUND(I296*H296,2)</f>
        <v>0</v>
      </c>
      <c r="BL296" s="18" t="s">
        <v>257</v>
      </c>
      <c r="BM296" s="216" t="s">
        <v>1872</v>
      </c>
    </row>
    <row r="297" spans="1:65" s="2" customFormat="1" ht="12">
      <c r="A297" s="39"/>
      <c r="B297" s="40"/>
      <c r="C297" s="205" t="s">
        <v>1873</v>
      </c>
      <c r="D297" s="205" t="s">
        <v>151</v>
      </c>
      <c r="E297" s="206" t="s">
        <v>1618</v>
      </c>
      <c r="F297" s="207" t="s">
        <v>1619</v>
      </c>
      <c r="G297" s="208" t="s">
        <v>1023</v>
      </c>
      <c r="H297" s="209">
        <v>60</v>
      </c>
      <c r="I297" s="210"/>
      <c r="J297" s="211">
        <f>ROUND(I297*H297,2)</f>
        <v>0</v>
      </c>
      <c r="K297" s="207" t="s">
        <v>28</v>
      </c>
      <c r="L297" s="45"/>
      <c r="M297" s="212" t="s">
        <v>28</v>
      </c>
      <c r="N297" s="213" t="s">
        <v>45</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257</v>
      </c>
      <c r="AT297" s="216" t="s">
        <v>151</v>
      </c>
      <c r="AU297" s="216" t="s">
        <v>84</v>
      </c>
      <c r="AY297" s="18" t="s">
        <v>148</v>
      </c>
      <c r="BE297" s="217">
        <f>IF(N297="základní",J297,0)</f>
        <v>0</v>
      </c>
      <c r="BF297" s="217">
        <f>IF(N297="snížená",J297,0)</f>
        <v>0</v>
      </c>
      <c r="BG297" s="217">
        <f>IF(N297="zákl. přenesená",J297,0)</f>
        <v>0</v>
      </c>
      <c r="BH297" s="217">
        <f>IF(N297="sníž. přenesená",J297,0)</f>
        <v>0</v>
      </c>
      <c r="BI297" s="217">
        <f>IF(N297="nulová",J297,0)</f>
        <v>0</v>
      </c>
      <c r="BJ297" s="18" t="s">
        <v>82</v>
      </c>
      <c r="BK297" s="217">
        <f>ROUND(I297*H297,2)</f>
        <v>0</v>
      </c>
      <c r="BL297" s="18" t="s">
        <v>257</v>
      </c>
      <c r="BM297" s="216" t="s">
        <v>1874</v>
      </c>
    </row>
    <row r="298" spans="1:65" s="2" customFormat="1" ht="12">
      <c r="A298" s="39"/>
      <c r="B298" s="40"/>
      <c r="C298" s="205" t="s">
        <v>1875</v>
      </c>
      <c r="D298" s="205" t="s">
        <v>151</v>
      </c>
      <c r="E298" s="206" t="s">
        <v>1621</v>
      </c>
      <c r="F298" s="207" t="s">
        <v>1622</v>
      </c>
      <c r="G298" s="208" t="s">
        <v>1023</v>
      </c>
      <c r="H298" s="209">
        <v>57</v>
      </c>
      <c r="I298" s="210"/>
      <c r="J298" s="211">
        <f>ROUND(I298*H298,2)</f>
        <v>0</v>
      </c>
      <c r="K298" s="207" t="s">
        <v>28</v>
      </c>
      <c r="L298" s="45"/>
      <c r="M298" s="212" t="s">
        <v>28</v>
      </c>
      <c r="N298" s="213" t="s">
        <v>45</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257</v>
      </c>
      <c r="AT298" s="216" t="s">
        <v>151</v>
      </c>
      <c r="AU298" s="216" t="s">
        <v>84</v>
      </c>
      <c r="AY298" s="18" t="s">
        <v>148</v>
      </c>
      <c r="BE298" s="217">
        <f>IF(N298="základní",J298,0)</f>
        <v>0</v>
      </c>
      <c r="BF298" s="217">
        <f>IF(N298="snížená",J298,0)</f>
        <v>0</v>
      </c>
      <c r="BG298" s="217">
        <f>IF(N298="zákl. přenesená",J298,0)</f>
        <v>0</v>
      </c>
      <c r="BH298" s="217">
        <f>IF(N298="sníž. přenesená",J298,0)</f>
        <v>0</v>
      </c>
      <c r="BI298" s="217">
        <f>IF(N298="nulová",J298,0)</f>
        <v>0</v>
      </c>
      <c r="BJ298" s="18" t="s">
        <v>82</v>
      </c>
      <c r="BK298" s="217">
        <f>ROUND(I298*H298,2)</f>
        <v>0</v>
      </c>
      <c r="BL298" s="18" t="s">
        <v>257</v>
      </c>
      <c r="BM298" s="216" t="s">
        <v>1876</v>
      </c>
    </row>
    <row r="299" spans="1:65" s="2" customFormat="1" ht="12">
      <c r="A299" s="39"/>
      <c r="B299" s="40"/>
      <c r="C299" s="205" t="s">
        <v>1877</v>
      </c>
      <c r="D299" s="205" t="s">
        <v>151</v>
      </c>
      <c r="E299" s="206" t="s">
        <v>1624</v>
      </c>
      <c r="F299" s="207" t="s">
        <v>1625</v>
      </c>
      <c r="G299" s="208" t="s">
        <v>1023</v>
      </c>
      <c r="H299" s="209">
        <v>13</v>
      </c>
      <c r="I299" s="210"/>
      <c r="J299" s="211">
        <f>ROUND(I299*H299,2)</f>
        <v>0</v>
      </c>
      <c r="K299" s="207" t="s">
        <v>28</v>
      </c>
      <c r="L299" s="45"/>
      <c r="M299" s="212" t="s">
        <v>28</v>
      </c>
      <c r="N299" s="213" t="s">
        <v>45</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257</v>
      </c>
      <c r="AT299" s="216" t="s">
        <v>151</v>
      </c>
      <c r="AU299" s="216" t="s">
        <v>84</v>
      </c>
      <c r="AY299" s="18" t="s">
        <v>148</v>
      </c>
      <c r="BE299" s="217">
        <f>IF(N299="základní",J299,0)</f>
        <v>0</v>
      </c>
      <c r="BF299" s="217">
        <f>IF(N299="snížená",J299,0)</f>
        <v>0</v>
      </c>
      <c r="BG299" s="217">
        <f>IF(N299="zákl. přenesená",J299,0)</f>
        <v>0</v>
      </c>
      <c r="BH299" s="217">
        <f>IF(N299="sníž. přenesená",J299,0)</f>
        <v>0</v>
      </c>
      <c r="BI299" s="217">
        <f>IF(N299="nulová",J299,0)</f>
        <v>0</v>
      </c>
      <c r="BJ299" s="18" t="s">
        <v>82</v>
      </c>
      <c r="BK299" s="217">
        <f>ROUND(I299*H299,2)</f>
        <v>0</v>
      </c>
      <c r="BL299" s="18" t="s">
        <v>257</v>
      </c>
      <c r="BM299" s="216" t="s">
        <v>1878</v>
      </c>
    </row>
    <row r="300" spans="1:65" s="2" customFormat="1" ht="21.75" customHeight="1">
      <c r="A300" s="39"/>
      <c r="B300" s="40"/>
      <c r="C300" s="205" t="s">
        <v>1879</v>
      </c>
      <c r="D300" s="205" t="s">
        <v>151</v>
      </c>
      <c r="E300" s="206" t="s">
        <v>1627</v>
      </c>
      <c r="F300" s="207" t="s">
        <v>1628</v>
      </c>
      <c r="G300" s="208" t="s">
        <v>1023</v>
      </c>
      <c r="H300" s="209">
        <v>1</v>
      </c>
      <c r="I300" s="210"/>
      <c r="J300" s="211">
        <f>ROUND(I300*H300,2)</f>
        <v>0</v>
      </c>
      <c r="K300" s="207" t="s">
        <v>28</v>
      </c>
      <c r="L300" s="45"/>
      <c r="M300" s="212" t="s">
        <v>28</v>
      </c>
      <c r="N300" s="213" t="s">
        <v>45</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257</v>
      </c>
      <c r="AT300" s="216" t="s">
        <v>151</v>
      </c>
      <c r="AU300" s="216" t="s">
        <v>84</v>
      </c>
      <c r="AY300" s="18" t="s">
        <v>148</v>
      </c>
      <c r="BE300" s="217">
        <f>IF(N300="základní",J300,0)</f>
        <v>0</v>
      </c>
      <c r="BF300" s="217">
        <f>IF(N300="snížená",J300,0)</f>
        <v>0</v>
      </c>
      <c r="BG300" s="217">
        <f>IF(N300="zákl. přenesená",J300,0)</f>
        <v>0</v>
      </c>
      <c r="BH300" s="217">
        <f>IF(N300="sníž. přenesená",J300,0)</f>
        <v>0</v>
      </c>
      <c r="BI300" s="217">
        <f>IF(N300="nulová",J300,0)</f>
        <v>0</v>
      </c>
      <c r="BJ300" s="18" t="s">
        <v>82</v>
      </c>
      <c r="BK300" s="217">
        <f>ROUND(I300*H300,2)</f>
        <v>0</v>
      </c>
      <c r="BL300" s="18" t="s">
        <v>257</v>
      </c>
      <c r="BM300" s="216" t="s">
        <v>1880</v>
      </c>
    </row>
    <row r="301" spans="1:65" s="2" customFormat="1" ht="12">
      <c r="A301" s="39"/>
      <c r="B301" s="40"/>
      <c r="C301" s="205" t="s">
        <v>1881</v>
      </c>
      <c r="D301" s="205" t="s">
        <v>151</v>
      </c>
      <c r="E301" s="206" t="s">
        <v>1630</v>
      </c>
      <c r="F301" s="207" t="s">
        <v>1631</v>
      </c>
      <c r="G301" s="208" t="s">
        <v>1023</v>
      </c>
      <c r="H301" s="209">
        <v>1</v>
      </c>
      <c r="I301" s="210"/>
      <c r="J301" s="211">
        <f>ROUND(I301*H301,2)</f>
        <v>0</v>
      </c>
      <c r="K301" s="207" t="s">
        <v>28</v>
      </c>
      <c r="L301" s="45"/>
      <c r="M301" s="212" t="s">
        <v>28</v>
      </c>
      <c r="N301" s="213" t="s">
        <v>45</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257</v>
      </c>
      <c r="AT301" s="216" t="s">
        <v>151</v>
      </c>
      <c r="AU301" s="216" t="s">
        <v>84</v>
      </c>
      <c r="AY301" s="18" t="s">
        <v>148</v>
      </c>
      <c r="BE301" s="217">
        <f>IF(N301="základní",J301,0)</f>
        <v>0</v>
      </c>
      <c r="BF301" s="217">
        <f>IF(N301="snížená",J301,0)</f>
        <v>0</v>
      </c>
      <c r="BG301" s="217">
        <f>IF(N301="zákl. přenesená",J301,0)</f>
        <v>0</v>
      </c>
      <c r="BH301" s="217">
        <f>IF(N301="sníž. přenesená",J301,0)</f>
        <v>0</v>
      </c>
      <c r="BI301" s="217">
        <f>IF(N301="nulová",J301,0)</f>
        <v>0</v>
      </c>
      <c r="BJ301" s="18" t="s">
        <v>82</v>
      </c>
      <c r="BK301" s="217">
        <f>ROUND(I301*H301,2)</f>
        <v>0</v>
      </c>
      <c r="BL301" s="18" t="s">
        <v>257</v>
      </c>
      <c r="BM301" s="216" t="s">
        <v>1882</v>
      </c>
    </row>
    <row r="302" spans="1:65" s="2" customFormat="1" ht="21.75" customHeight="1">
      <c r="A302" s="39"/>
      <c r="B302" s="40"/>
      <c r="C302" s="205" t="s">
        <v>1883</v>
      </c>
      <c r="D302" s="205" t="s">
        <v>151</v>
      </c>
      <c r="E302" s="206" t="s">
        <v>1654</v>
      </c>
      <c r="F302" s="207" t="s">
        <v>1655</v>
      </c>
      <c r="G302" s="208" t="s">
        <v>1023</v>
      </c>
      <c r="H302" s="209">
        <v>3</v>
      </c>
      <c r="I302" s="210"/>
      <c r="J302" s="211">
        <f>ROUND(I302*H302,2)</f>
        <v>0</v>
      </c>
      <c r="K302" s="207" t="s">
        <v>28</v>
      </c>
      <c r="L302" s="45"/>
      <c r="M302" s="212" t="s">
        <v>28</v>
      </c>
      <c r="N302" s="213" t="s">
        <v>45</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257</v>
      </c>
      <c r="AT302" s="216" t="s">
        <v>151</v>
      </c>
      <c r="AU302" s="216" t="s">
        <v>84</v>
      </c>
      <c r="AY302" s="18" t="s">
        <v>148</v>
      </c>
      <c r="BE302" s="217">
        <f>IF(N302="základní",J302,0)</f>
        <v>0</v>
      </c>
      <c r="BF302" s="217">
        <f>IF(N302="snížená",J302,0)</f>
        <v>0</v>
      </c>
      <c r="BG302" s="217">
        <f>IF(N302="zákl. přenesená",J302,0)</f>
        <v>0</v>
      </c>
      <c r="BH302" s="217">
        <f>IF(N302="sníž. přenesená",J302,0)</f>
        <v>0</v>
      </c>
      <c r="BI302" s="217">
        <f>IF(N302="nulová",J302,0)</f>
        <v>0</v>
      </c>
      <c r="BJ302" s="18" t="s">
        <v>82</v>
      </c>
      <c r="BK302" s="217">
        <f>ROUND(I302*H302,2)</f>
        <v>0</v>
      </c>
      <c r="BL302" s="18" t="s">
        <v>257</v>
      </c>
      <c r="BM302" s="216" t="s">
        <v>1884</v>
      </c>
    </row>
    <row r="303" spans="1:65" s="2" customFormat="1" ht="12">
      <c r="A303" s="39"/>
      <c r="B303" s="40"/>
      <c r="C303" s="205" t="s">
        <v>1885</v>
      </c>
      <c r="D303" s="205" t="s">
        <v>151</v>
      </c>
      <c r="E303" s="206" t="s">
        <v>1657</v>
      </c>
      <c r="F303" s="207" t="s">
        <v>1658</v>
      </c>
      <c r="G303" s="208" t="s">
        <v>1023</v>
      </c>
      <c r="H303" s="209">
        <v>2</v>
      </c>
      <c r="I303" s="210"/>
      <c r="J303" s="211">
        <f>ROUND(I303*H303,2)</f>
        <v>0</v>
      </c>
      <c r="K303" s="207" t="s">
        <v>28</v>
      </c>
      <c r="L303" s="45"/>
      <c r="M303" s="212" t="s">
        <v>28</v>
      </c>
      <c r="N303" s="213" t="s">
        <v>45</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257</v>
      </c>
      <c r="AT303" s="216" t="s">
        <v>151</v>
      </c>
      <c r="AU303" s="216" t="s">
        <v>84</v>
      </c>
      <c r="AY303" s="18" t="s">
        <v>148</v>
      </c>
      <c r="BE303" s="217">
        <f>IF(N303="základní",J303,0)</f>
        <v>0</v>
      </c>
      <c r="BF303" s="217">
        <f>IF(N303="snížená",J303,0)</f>
        <v>0</v>
      </c>
      <c r="BG303" s="217">
        <f>IF(N303="zákl. přenesená",J303,0)</f>
        <v>0</v>
      </c>
      <c r="BH303" s="217">
        <f>IF(N303="sníž. přenesená",J303,0)</f>
        <v>0</v>
      </c>
      <c r="BI303" s="217">
        <f>IF(N303="nulová",J303,0)</f>
        <v>0</v>
      </c>
      <c r="BJ303" s="18" t="s">
        <v>82</v>
      </c>
      <c r="BK303" s="217">
        <f>ROUND(I303*H303,2)</f>
        <v>0</v>
      </c>
      <c r="BL303" s="18" t="s">
        <v>257</v>
      </c>
      <c r="BM303" s="216" t="s">
        <v>1886</v>
      </c>
    </row>
    <row r="304" spans="1:63" s="12" customFormat="1" ht="22.8" customHeight="1">
      <c r="A304" s="12"/>
      <c r="B304" s="189"/>
      <c r="C304" s="190"/>
      <c r="D304" s="191" t="s">
        <v>73</v>
      </c>
      <c r="E304" s="203" t="s">
        <v>1887</v>
      </c>
      <c r="F304" s="203" t="s">
        <v>1888</v>
      </c>
      <c r="G304" s="190"/>
      <c r="H304" s="190"/>
      <c r="I304" s="193"/>
      <c r="J304" s="204">
        <f>BK304</f>
        <v>0</v>
      </c>
      <c r="K304" s="190"/>
      <c r="L304" s="195"/>
      <c r="M304" s="196"/>
      <c r="N304" s="197"/>
      <c r="O304" s="197"/>
      <c r="P304" s="198">
        <f>SUM(P305:P307)</f>
        <v>0</v>
      </c>
      <c r="Q304" s="197"/>
      <c r="R304" s="198">
        <f>SUM(R305:R307)</f>
        <v>0</v>
      </c>
      <c r="S304" s="197"/>
      <c r="T304" s="199">
        <f>SUM(T305:T307)</f>
        <v>0</v>
      </c>
      <c r="U304" s="12"/>
      <c r="V304" s="12"/>
      <c r="W304" s="12"/>
      <c r="X304" s="12"/>
      <c r="Y304" s="12"/>
      <c r="Z304" s="12"/>
      <c r="AA304" s="12"/>
      <c r="AB304" s="12"/>
      <c r="AC304" s="12"/>
      <c r="AD304" s="12"/>
      <c r="AE304" s="12"/>
      <c r="AR304" s="200" t="s">
        <v>84</v>
      </c>
      <c r="AT304" s="201" t="s">
        <v>73</v>
      </c>
      <c r="AU304" s="201" t="s">
        <v>82</v>
      </c>
      <c r="AY304" s="200" t="s">
        <v>148</v>
      </c>
      <c r="BK304" s="202">
        <f>SUM(BK305:BK307)</f>
        <v>0</v>
      </c>
    </row>
    <row r="305" spans="1:65" s="2" customFormat="1" ht="21.75" customHeight="1">
      <c r="A305" s="39"/>
      <c r="B305" s="40"/>
      <c r="C305" s="205" t="s">
        <v>1889</v>
      </c>
      <c r="D305" s="205" t="s">
        <v>151</v>
      </c>
      <c r="E305" s="206" t="s">
        <v>1660</v>
      </c>
      <c r="F305" s="207" t="s">
        <v>1890</v>
      </c>
      <c r="G305" s="208" t="s">
        <v>1023</v>
      </c>
      <c r="H305" s="209">
        <v>1</v>
      </c>
      <c r="I305" s="210"/>
      <c r="J305" s="211">
        <f>ROUND(I305*H305,2)</f>
        <v>0</v>
      </c>
      <c r="K305" s="207" t="s">
        <v>28</v>
      </c>
      <c r="L305" s="45"/>
      <c r="M305" s="212" t="s">
        <v>28</v>
      </c>
      <c r="N305" s="213" t="s">
        <v>45</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257</v>
      </c>
      <c r="AT305" s="216" t="s">
        <v>151</v>
      </c>
      <c r="AU305" s="216" t="s">
        <v>84</v>
      </c>
      <c r="AY305" s="18" t="s">
        <v>148</v>
      </c>
      <c r="BE305" s="217">
        <f>IF(N305="základní",J305,0)</f>
        <v>0</v>
      </c>
      <c r="BF305" s="217">
        <f>IF(N305="snížená",J305,0)</f>
        <v>0</v>
      </c>
      <c r="BG305" s="217">
        <f>IF(N305="zákl. přenesená",J305,0)</f>
        <v>0</v>
      </c>
      <c r="BH305" s="217">
        <f>IF(N305="sníž. přenesená",J305,0)</f>
        <v>0</v>
      </c>
      <c r="BI305" s="217">
        <f>IF(N305="nulová",J305,0)</f>
        <v>0</v>
      </c>
      <c r="BJ305" s="18" t="s">
        <v>82</v>
      </c>
      <c r="BK305" s="217">
        <f>ROUND(I305*H305,2)</f>
        <v>0</v>
      </c>
      <c r="BL305" s="18" t="s">
        <v>257</v>
      </c>
      <c r="BM305" s="216" t="s">
        <v>1891</v>
      </c>
    </row>
    <row r="306" spans="1:65" s="2" customFormat="1" ht="16.5" customHeight="1">
      <c r="A306" s="39"/>
      <c r="B306" s="40"/>
      <c r="C306" s="205" t="s">
        <v>1892</v>
      </c>
      <c r="D306" s="205" t="s">
        <v>151</v>
      </c>
      <c r="E306" s="206" t="s">
        <v>1663</v>
      </c>
      <c r="F306" s="207" t="s">
        <v>1664</v>
      </c>
      <c r="G306" s="208" t="s">
        <v>1023</v>
      </c>
      <c r="H306" s="209">
        <v>1</v>
      </c>
      <c r="I306" s="210"/>
      <c r="J306" s="211">
        <f>ROUND(I306*H306,2)</f>
        <v>0</v>
      </c>
      <c r="K306" s="207" t="s">
        <v>28</v>
      </c>
      <c r="L306" s="45"/>
      <c r="M306" s="212" t="s">
        <v>28</v>
      </c>
      <c r="N306" s="213" t="s">
        <v>45</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257</v>
      </c>
      <c r="AT306" s="216" t="s">
        <v>151</v>
      </c>
      <c r="AU306" s="216" t="s">
        <v>84</v>
      </c>
      <c r="AY306" s="18" t="s">
        <v>148</v>
      </c>
      <c r="BE306" s="217">
        <f>IF(N306="základní",J306,0)</f>
        <v>0</v>
      </c>
      <c r="BF306" s="217">
        <f>IF(N306="snížená",J306,0)</f>
        <v>0</v>
      </c>
      <c r="BG306" s="217">
        <f>IF(N306="zákl. přenesená",J306,0)</f>
        <v>0</v>
      </c>
      <c r="BH306" s="217">
        <f>IF(N306="sníž. přenesená",J306,0)</f>
        <v>0</v>
      </c>
      <c r="BI306" s="217">
        <f>IF(N306="nulová",J306,0)</f>
        <v>0</v>
      </c>
      <c r="BJ306" s="18" t="s">
        <v>82</v>
      </c>
      <c r="BK306" s="217">
        <f>ROUND(I306*H306,2)</f>
        <v>0</v>
      </c>
      <c r="BL306" s="18" t="s">
        <v>257</v>
      </c>
      <c r="BM306" s="216" t="s">
        <v>1893</v>
      </c>
    </row>
    <row r="307" spans="1:65" s="2" customFormat="1" ht="16.5" customHeight="1">
      <c r="A307" s="39"/>
      <c r="B307" s="40"/>
      <c r="C307" s="205" t="s">
        <v>1894</v>
      </c>
      <c r="D307" s="205" t="s">
        <v>151</v>
      </c>
      <c r="E307" s="206" t="s">
        <v>1666</v>
      </c>
      <c r="F307" s="207" t="s">
        <v>1667</v>
      </c>
      <c r="G307" s="208" t="s">
        <v>1023</v>
      </c>
      <c r="H307" s="209">
        <v>8</v>
      </c>
      <c r="I307" s="210"/>
      <c r="J307" s="211">
        <f>ROUND(I307*H307,2)</f>
        <v>0</v>
      </c>
      <c r="K307" s="207" t="s">
        <v>28</v>
      </c>
      <c r="L307" s="45"/>
      <c r="M307" s="212" t="s">
        <v>28</v>
      </c>
      <c r="N307" s="213" t="s">
        <v>45</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257</v>
      </c>
      <c r="AT307" s="216" t="s">
        <v>151</v>
      </c>
      <c r="AU307" s="216" t="s">
        <v>84</v>
      </c>
      <c r="AY307" s="18" t="s">
        <v>148</v>
      </c>
      <c r="BE307" s="217">
        <f>IF(N307="základní",J307,0)</f>
        <v>0</v>
      </c>
      <c r="BF307" s="217">
        <f>IF(N307="snížená",J307,0)</f>
        <v>0</v>
      </c>
      <c r="BG307" s="217">
        <f>IF(N307="zákl. přenesená",J307,0)</f>
        <v>0</v>
      </c>
      <c r="BH307" s="217">
        <f>IF(N307="sníž. přenesená",J307,0)</f>
        <v>0</v>
      </c>
      <c r="BI307" s="217">
        <f>IF(N307="nulová",J307,0)</f>
        <v>0</v>
      </c>
      <c r="BJ307" s="18" t="s">
        <v>82</v>
      </c>
      <c r="BK307" s="217">
        <f>ROUND(I307*H307,2)</f>
        <v>0</v>
      </c>
      <c r="BL307" s="18" t="s">
        <v>257</v>
      </c>
      <c r="BM307" s="216" t="s">
        <v>1895</v>
      </c>
    </row>
    <row r="308" spans="1:63" s="12" customFormat="1" ht="22.8" customHeight="1">
      <c r="A308" s="12"/>
      <c r="B308" s="189"/>
      <c r="C308" s="190"/>
      <c r="D308" s="191" t="s">
        <v>73</v>
      </c>
      <c r="E308" s="203" t="s">
        <v>1896</v>
      </c>
      <c r="F308" s="203" t="s">
        <v>1897</v>
      </c>
      <c r="G308" s="190"/>
      <c r="H308" s="190"/>
      <c r="I308" s="193"/>
      <c r="J308" s="204">
        <f>BK308</f>
        <v>0</v>
      </c>
      <c r="K308" s="190"/>
      <c r="L308" s="195"/>
      <c r="M308" s="196"/>
      <c r="N308" s="197"/>
      <c r="O308" s="197"/>
      <c r="P308" s="198">
        <f>SUM(P309:P322)</f>
        <v>0</v>
      </c>
      <c r="Q308" s="197"/>
      <c r="R308" s="198">
        <f>SUM(R309:R322)</f>
        <v>0</v>
      </c>
      <c r="S308" s="197"/>
      <c r="T308" s="199">
        <f>SUM(T309:T322)</f>
        <v>0</v>
      </c>
      <c r="U308" s="12"/>
      <c r="V308" s="12"/>
      <c r="W308" s="12"/>
      <c r="X308" s="12"/>
      <c r="Y308" s="12"/>
      <c r="Z308" s="12"/>
      <c r="AA308" s="12"/>
      <c r="AB308" s="12"/>
      <c r="AC308" s="12"/>
      <c r="AD308" s="12"/>
      <c r="AE308" s="12"/>
      <c r="AR308" s="200" t="s">
        <v>84</v>
      </c>
      <c r="AT308" s="201" t="s">
        <v>73</v>
      </c>
      <c r="AU308" s="201" t="s">
        <v>82</v>
      </c>
      <c r="AY308" s="200" t="s">
        <v>148</v>
      </c>
      <c r="BK308" s="202">
        <f>SUM(BK309:BK322)</f>
        <v>0</v>
      </c>
    </row>
    <row r="309" spans="1:65" s="2" customFormat="1" ht="16.5" customHeight="1">
      <c r="A309" s="39"/>
      <c r="B309" s="40"/>
      <c r="C309" s="205" t="s">
        <v>1898</v>
      </c>
      <c r="D309" s="205" t="s">
        <v>151</v>
      </c>
      <c r="E309" s="206" t="s">
        <v>1669</v>
      </c>
      <c r="F309" s="207" t="s">
        <v>1670</v>
      </c>
      <c r="G309" s="208" t="s">
        <v>197</v>
      </c>
      <c r="H309" s="209">
        <v>6</v>
      </c>
      <c r="I309" s="210"/>
      <c r="J309" s="211">
        <f>ROUND(I309*H309,2)</f>
        <v>0</v>
      </c>
      <c r="K309" s="207" t="s">
        <v>28</v>
      </c>
      <c r="L309" s="45"/>
      <c r="M309" s="212" t="s">
        <v>28</v>
      </c>
      <c r="N309" s="213" t="s">
        <v>45</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257</v>
      </c>
      <c r="AT309" s="216" t="s">
        <v>151</v>
      </c>
      <c r="AU309" s="216" t="s">
        <v>84</v>
      </c>
      <c r="AY309" s="18" t="s">
        <v>148</v>
      </c>
      <c r="BE309" s="217">
        <f>IF(N309="základní",J309,0)</f>
        <v>0</v>
      </c>
      <c r="BF309" s="217">
        <f>IF(N309="snížená",J309,0)</f>
        <v>0</v>
      </c>
      <c r="BG309" s="217">
        <f>IF(N309="zákl. přenesená",J309,0)</f>
        <v>0</v>
      </c>
      <c r="BH309" s="217">
        <f>IF(N309="sníž. přenesená",J309,0)</f>
        <v>0</v>
      </c>
      <c r="BI309" s="217">
        <f>IF(N309="nulová",J309,0)</f>
        <v>0</v>
      </c>
      <c r="BJ309" s="18" t="s">
        <v>82</v>
      </c>
      <c r="BK309" s="217">
        <f>ROUND(I309*H309,2)</f>
        <v>0</v>
      </c>
      <c r="BL309" s="18" t="s">
        <v>257</v>
      </c>
      <c r="BM309" s="216" t="s">
        <v>1899</v>
      </c>
    </row>
    <row r="310" spans="1:65" s="2" customFormat="1" ht="16.5" customHeight="1">
      <c r="A310" s="39"/>
      <c r="B310" s="40"/>
      <c r="C310" s="205" t="s">
        <v>1900</v>
      </c>
      <c r="D310" s="205" t="s">
        <v>151</v>
      </c>
      <c r="E310" s="206" t="s">
        <v>1672</v>
      </c>
      <c r="F310" s="207" t="s">
        <v>1673</v>
      </c>
      <c r="G310" s="208" t="s">
        <v>197</v>
      </c>
      <c r="H310" s="209">
        <v>20</v>
      </c>
      <c r="I310" s="210"/>
      <c r="J310" s="211">
        <f>ROUND(I310*H310,2)</f>
        <v>0</v>
      </c>
      <c r="K310" s="207" t="s">
        <v>28</v>
      </c>
      <c r="L310" s="45"/>
      <c r="M310" s="212" t="s">
        <v>28</v>
      </c>
      <c r="N310" s="213" t="s">
        <v>45</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257</v>
      </c>
      <c r="AT310" s="216" t="s">
        <v>151</v>
      </c>
      <c r="AU310" s="216" t="s">
        <v>84</v>
      </c>
      <c r="AY310" s="18" t="s">
        <v>148</v>
      </c>
      <c r="BE310" s="217">
        <f>IF(N310="základní",J310,0)</f>
        <v>0</v>
      </c>
      <c r="BF310" s="217">
        <f>IF(N310="snížená",J310,0)</f>
        <v>0</v>
      </c>
      <c r="BG310" s="217">
        <f>IF(N310="zákl. přenesená",J310,0)</f>
        <v>0</v>
      </c>
      <c r="BH310" s="217">
        <f>IF(N310="sníž. přenesená",J310,0)</f>
        <v>0</v>
      </c>
      <c r="BI310" s="217">
        <f>IF(N310="nulová",J310,0)</f>
        <v>0</v>
      </c>
      <c r="BJ310" s="18" t="s">
        <v>82</v>
      </c>
      <c r="BK310" s="217">
        <f>ROUND(I310*H310,2)</f>
        <v>0</v>
      </c>
      <c r="BL310" s="18" t="s">
        <v>257</v>
      </c>
      <c r="BM310" s="216" t="s">
        <v>1901</v>
      </c>
    </row>
    <row r="311" spans="1:65" s="2" customFormat="1" ht="16.5" customHeight="1">
      <c r="A311" s="39"/>
      <c r="B311" s="40"/>
      <c r="C311" s="205" t="s">
        <v>1902</v>
      </c>
      <c r="D311" s="205" t="s">
        <v>151</v>
      </c>
      <c r="E311" s="206" t="s">
        <v>1675</v>
      </c>
      <c r="F311" s="207" t="s">
        <v>1676</v>
      </c>
      <c r="G311" s="208" t="s">
        <v>197</v>
      </c>
      <c r="H311" s="209">
        <v>100</v>
      </c>
      <c r="I311" s="210"/>
      <c r="J311" s="211">
        <f>ROUND(I311*H311,2)</f>
        <v>0</v>
      </c>
      <c r="K311" s="207" t="s">
        <v>28</v>
      </c>
      <c r="L311" s="45"/>
      <c r="M311" s="212" t="s">
        <v>28</v>
      </c>
      <c r="N311" s="213" t="s">
        <v>45</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257</v>
      </c>
      <c r="AT311" s="216" t="s">
        <v>151</v>
      </c>
      <c r="AU311" s="216" t="s">
        <v>84</v>
      </c>
      <c r="AY311" s="18" t="s">
        <v>148</v>
      </c>
      <c r="BE311" s="217">
        <f>IF(N311="základní",J311,0)</f>
        <v>0</v>
      </c>
      <c r="BF311" s="217">
        <f>IF(N311="snížená",J311,0)</f>
        <v>0</v>
      </c>
      <c r="BG311" s="217">
        <f>IF(N311="zákl. přenesená",J311,0)</f>
        <v>0</v>
      </c>
      <c r="BH311" s="217">
        <f>IF(N311="sníž. přenesená",J311,0)</f>
        <v>0</v>
      </c>
      <c r="BI311" s="217">
        <f>IF(N311="nulová",J311,0)</f>
        <v>0</v>
      </c>
      <c r="BJ311" s="18" t="s">
        <v>82</v>
      </c>
      <c r="BK311" s="217">
        <f>ROUND(I311*H311,2)</f>
        <v>0</v>
      </c>
      <c r="BL311" s="18" t="s">
        <v>257</v>
      </c>
      <c r="BM311" s="216" t="s">
        <v>1903</v>
      </c>
    </row>
    <row r="312" spans="1:65" s="2" customFormat="1" ht="16.5" customHeight="1">
      <c r="A312" s="39"/>
      <c r="B312" s="40"/>
      <c r="C312" s="205" t="s">
        <v>1904</v>
      </c>
      <c r="D312" s="205" t="s">
        <v>151</v>
      </c>
      <c r="E312" s="206" t="s">
        <v>1678</v>
      </c>
      <c r="F312" s="207" t="s">
        <v>1679</v>
      </c>
      <c r="G312" s="208" t="s">
        <v>197</v>
      </c>
      <c r="H312" s="209">
        <v>6</v>
      </c>
      <c r="I312" s="210"/>
      <c r="J312" s="211">
        <f>ROUND(I312*H312,2)</f>
        <v>0</v>
      </c>
      <c r="K312" s="207" t="s">
        <v>28</v>
      </c>
      <c r="L312" s="45"/>
      <c r="M312" s="212" t="s">
        <v>28</v>
      </c>
      <c r="N312" s="213" t="s">
        <v>45</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257</v>
      </c>
      <c r="AT312" s="216" t="s">
        <v>151</v>
      </c>
      <c r="AU312" s="216" t="s">
        <v>84</v>
      </c>
      <c r="AY312" s="18" t="s">
        <v>148</v>
      </c>
      <c r="BE312" s="217">
        <f>IF(N312="základní",J312,0)</f>
        <v>0</v>
      </c>
      <c r="BF312" s="217">
        <f>IF(N312="snížená",J312,0)</f>
        <v>0</v>
      </c>
      <c r="BG312" s="217">
        <f>IF(N312="zákl. přenesená",J312,0)</f>
        <v>0</v>
      </c>
      <c r="BH312" s="217">
        <f>IF(N312="sníž. přenesená",J312,0)</f>
        <v>0</v>
      </c>
      <c r="BI312" s="217">
        <f>IF(N312="nulová",J312,0)</f>
        <v>0</v>
      </c>
      <c r="BJ312" s="18" t="s">
        <v>82</v>
      </c>
      <c r="BK312" s="217">
        <f>ROUND(I312*H312,2)</f>
        <v>0</v>
      </c>
      <c r="BL312" s="18" t="s">
        <v>257</v>
      </c>
      <c r="BM312" s="216" t="s">
        <v>1905</v>
      </c>
    </row>
    <row r="313" spans="1:65" s="2" customFormat="1" ht="16.5" customHeight="1">
      <c r="A313" s="39"/>
      <c r="B313" s="40"/>
      <c r="C313" s="205" t="s">
        <v>1906</v>
      </c>
      <c r="D313" s="205" t="s">
        <v>151</v>
      </c>
      <c r="E313" s="206" t="s">
        <v>1684</v>
      </c>
      <c r="F313" s="207" t="s">
        <v>1685</v>
      </c>
      <c r="G313" s="208" t="s">
        <v>197</v>
      </c>
      <c r="H313" s="209">
        <v>15</v>
      </c>
      <c r="I313" s="210"/>
      <c r="J313" s="211">
        <f>ROUND(I313*H313,2)</f>
        <v>0</v>
      </c>
      <c r="K313" s="207" t="s">
        <v>28</v>
      </c>
      <c r="L313" s="45"/>
      <c r="M313" s="212" t="s">
        <v>28</v>
      </c>
      <c r="N313" s="213" t="s">
        <v>45</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257</v>
      </c>
      <c r="AT313" s="216" t="s">
        <v>151</v>
      </c>
      <c r="AU313" s="216" t="s">
        <v>84</v>
      </c>
      <c r="AY313" s="18" t="s">
        <v>148</v>
      </c>
      <c r="BE313" s="217">
        <f>IF(N313="základní",J313,0)</f>
        <v>0</v>
      </c>
      <c r="BF313" s="217">
        <f>IF(N313="snížená",J313,0)</f>
        <v>0</v>
      </c>
      <c r="BG313" s="217">
        <f>IF(N313="zákl. přenesená",J313,0)</f>
        <v>0</v>
      </c>
      <c r="BH313" s="217">
        <f>IF(N313="sníž. přenesená",J313,0)</f>
        <v>0</v>
      </c>
      <c r="BI313" s="217">
        <f>IF(N313="nulová",J313,0)</f>
        <v>0</v>
      </c>
      <c r="BJ313" s="18" t="s">
        <v>82</v>
      </c>
      <c r="BK313" s="217">
        <f>ROUND(I313*H313,2)</f>
        <v>0</v>
      </c>
      <c r="BL313" s="18" t="s">
        <v>257</v>
      </c>
      <c r="BM313" s="216" t="s">
        <v>1907</v>
      </c>
    </row>
    <row r="314" spans="1:65" s="2" customFormat="1" ht="16.5" customHeight="1">
      <c r="A314" s="39"/>
      <c r="B314" s="40"/>
      <c r="C314" s="205" t="s">
        <v>1908</v>
      </c>
      <c r="D314" s="205" t="s">
        <v>151</v>
      </c>
      <c r="E314" s="206" t="s">
        <v>1687</v>
      </c>
      <c r="F314" s="207" t="s">
        <v>1688</v>
      </c>
      <c r="G314" s="208" t="s">
        <v>197</v>
      </c>
      <c r="H314" s="209">
        <v>55</v>
      </c>
      <c r="I314" s="210"/>
      <c r="J314" s="211">
        <f>ROUND(I314*H314,2)</f>
        <v>0</v>
      </c>
      <c r="K314" s="207" t="s">
        <v>28</v>
      </c>
      <c r="L314" s="45"/>
      <c r="M314" s="212" t="s">
        <v>28</v>
      </c>
      <c r="N314" s="213" t="s">
        <v>45</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257</v>
      </c>
      <c r="AT314" s="216" t="s">
        <v>151</v>
      </c>
      <c r="AU314" s="216" t="s">
        <v>84</v>
      </c>
      <c r="AY314" s="18" t="s">
        <v>148</v>
      </c>
      <c r="BE314" s="217">
        <f>IF(N314="základní",J314,0)</f>
        <v>0</v>
      </c>
      <c r="BF314" s="217">
        <f>IF(N314="snížená",J314,0)</f>
        <v>0</v>
      </c>
      <c r="BG314" s="217">
        <f>IF(N314="zákl. přenesená",J314,0)</f>
        <v>0</v>
      </c>
      <c r="BH314" s="217">
        <f>IF(N314="sníž. přenesená",J314,0)</f>
        <v>0</v>
      </c>
      <c r="BI314" s="217">
        <f>IF(N314="nulová",J314,0)</f>
        <v>0</v>
      </c>
      <c r="BJ314" s="18" t="s">
        <v>82</v>
      </c>
      <c r="BK314" s="217">
        <f>ROUND(I314*H314,2)</f>
        <v>0</v>
      </c>
      <c r="BL314" s="18" t="s">
        <v>257</v>
      </c>
      <c r="BM314" s="216" t="s">
        <v>1909</v>
      </c>
    </row>
    <row r="315" spans="1:65" s="2" customFormat="1" ht="16.5" customHeight="1">
      <c r="A315" s="39"/>
      <c r="B315" s="40"/>
      <c r="C315" s="205" t="s">
        <v>1910</v>
      </c>
      <c r="D315" s="205" t="s">
        <v>151</v>
      </c>
      <c r="E315" s="206" t="s">
        <v>1690</v>
      </c>
      <c r="F315" s="207" t="s">
        <v>1691</v>
      </c>
      <c r="G315" s="208" t="s">
        <v>197</v>
      </c>
      <c r="H315" s="209">
        <v>1800</v>
      </c>
      <c r="I315" s="210"/>
      <c r="J315" s="211">
        <f>ROUND(I315*H315,2)</f>
        <v>0</v>
      </c>
      <c r="K315" s="207" t="s">
        <v>28</v>
      </c>
      <c r="L315" s="45"/>
      <c r="M315" s="212" t="s">
        <v>28</v>
      </c>
      <c r="N315" s="213" t="s">
        <v>45</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257</v>
      </c>
      <c r="AT315" s="216" t="s">
        <v>151</v>
      </c>
      <c r="AU315" s="216" t="s">
        <v>84</v>
      </c>
      <c r="AY315" s="18" t="s">
        <v>148</v>
      </c>
      <c r="BE315" s="217">
        <f>IF(N315="základní",J315,0)</f>
        <v>0</v>
      </c>
      <c r="BF315" s="217">
        <f>IF(N315="snížená",J315,0)</f>
        <v>0</v>
      </c>
      <c r="BG315" s="217">
        <f>IF(N315="zákl. přenesená",J315,0)</f>
        <v>0</v>
      </c>
      <c r="BH315" s="217">
        <f>IF(N315="sníž. přenesená",J315,0)</f>
        <v>0</v>
      </c>
      <c r="BI315" s="217">
        <f>IF(N315="nulová",J315,0)</f>
        <v>0</v>
      </c>
      <c r="BJ315" s="18" t="s">
        <v>82</v>
      </c>
      <c r="BK315" s="217">
        <f>ROUND(I315*H315,2)</f>
        <v>0</v>
      </c>
      <c r="BL315" s="18" t="s">
        <v>257</v>
      </c>
      <c r="BM315" s="216" t="s">
        <v>1911</v>
      </c>
    </row>
    <row r="316" spans="1:65" s="2" customFormat="1" ht="16.5" customHeight="1">
      <c r="A316" s="39"/>
      <c r="B316" s="40"/>
      <c r="C316" s="205" t="s">
        <v>1912</v>
      </c>
      <c r="D316" s="205" t="s">
        <v>151</v>
      </c>
      <c r="E316" s="206" t="s">
        <v>1693</v>
      </c>
      <c r="F316" s="207" t="s">
        <v>1694</v>
      </c>
      <c r="G316" s="208" t="s">
        <v>197</v>
      </c>
      <c r="H316" s="209">
        <v>680</v>
      </c>
      <c r="I316" s="210"/>
      <c r="J316" s="211">
        <f>ROUND(I316*H316,2)</f>
        <v>0</v>
      </c>
      <c r="K316" s="207" t="s">
        <v>28</v>
      </c>
      <c r="L316" s="45"/>
      <c r="M316" s="212" t="s">
        <v>28</v>
      </c>
      <c r="N316" s="213" t="s">
        <v>45</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257</v>
      </c>
      <c r="AT316" s="216" t="s">
        <v>151</v>
      </c>
      <c r="AU316" s="216" t="s">
        <v>84</v>
      </c>
      <c r="AY316" s="18" t="s">
        <v>148</v>
      </c>
      <c r="BE316" s="217">
        <f>IF(N316="základní",J316,0)</f>
        <v>0</v>
      </c>
      <c r="BF316" s="217">
        <f>IF(N316="snížená",J316,0)</f>
        <v>0</v>
      </c>
      <c r="BG316" s="217">
        <f>IF(N316="zákl. přenesená",J316,0)</f>
        <v>0</v>
      </c>
      <c r="BH316" s="217">
        <f>IF(N316="sníž. přenesená",J316,0)</f>
        <v>0</v>
      </c>
      <c r="BI316" s="217">
        <f>IF(N316="nulová",J316,0)</f>
        <v>0</v>
      </c>
      <c r="BJ316" s="18" t="s">
        <v>82</v>
      </c>
      <c r="BK316" s="217">
        <f>ROUND(I316*H316,2)</f>
        <v>0</v>
      </c>
      <c r="BL316" s="18" t="s">
        <v>257</v>
      </c>
      <c r="BM316" s="216" t="s">
        <v>1913</v>
      </c>
    </row>
    <row r="317" spans="1:65" s="2" customFormat="1" ht="16.5" customHeight="1">
      <c r="A317" s="39"/>
      <c r="B317" s="40"/>
      <c r="C317" s="205" t="s">
        <v>1914</v>
      </c>
      <c r="D317" s="205" t="s">
        <v>151</v>
      </c>
      <c r="E317" s="206" t="s">
        <v>1696</v>
      </c>
      <c r="F317" s="207" t="s">
        <v>1697</v>
      </c>
      <c r="G317" s="208" t="s">
        <v>197</v>
      </c>
      <c r="H317" s="209">
        <v>100</v>
      </c>
      <c r="I317" s="210"/>
      <c r="J317" s="211">
        <f>ROUND(I317*H317,2)</f>
        <v>0</v>
      </c>
      <c r="K317" s="207" t="s">
        <v>28</v>
      </c>
      <c r="L317" s="45"/>
      <c r="M317" s="212" t="s">
        <v>28</v>
      </c>
      <c r="N317" s="213" t="s">
        <v>45</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257</v>
      </c>
      <c r="AT317" s="216" t="s">
        <v>151</v>
      </c>
      <c r="AU317" s="216" t="s">
        <v>84</v>
      </c>
      <c r="AY317" s="18" t="s">
        <v>148</v>
      </c>
      <c r="BE317" s="217">
        <f>IF(N317="základní",J317,0)</f>
        <v>0</v>
      </c>
      <c r="BF317" s="217">
        <f>IF(N317="snížená",J317,0)</f>
        <v>0</v>
      </c>
      <c r="BG317" s="217">
        <f>IF(N317="zákl. přenesená",J317,0)</f>
        <v>0</v>
      </c>
      <c r="BH317" s="217">
        <f>IF(N317="sníž. přenesená",J317,0)</f>
        <v>0</v>
      </c>
      <c r="BI317" s="217">
        <f>IF(N317="nulová",J317,0)</f>
        <v>0</v>
      </c>
      <c r="BJ317" s="18" t="s">
        <v>82</v>
      </c>
      <c r="BK317" s="217">
        <f>ROUND(I317*H317,2)</f>
        <v>0</v>
      </c>
      <c r="BL317" s="18" t="s">
        <v>257</v>
      </c>
      <c r="BM317" s="216" t="s">
        <v>1915</v>
      </c>
    </row>
    <row r="318" spans="1:65" s="2" customFormat="1" ht="16.5" customHeight="1">
      <c r="A318" s="39"/>
      <c r="B318" s="40"/>
      <c r="C318" s="205" t="s">
        <v>1916</v>
      </c>
      <c r="D318" s="205" t="s">
        <v>151</v>
      </c>
      <c r="E318" s="206" t="s">
        <v>1699</v>
      </c>
      <c r="F318" s="207" t="s">
        <v>1700</v>
      </c>
      <c r="G318" s="208" t="s">
        <v>197</v>
      </c>
      <c r="H318" s="209">
        <v>150</v>
      </c>
      <c r="I318" s="210"/>
      <c r="J318" s="211">
        <f>ROUND(I318*H318,2)</f>
        <v>0</v>
      </c>
      <c r="K318" s="207" t="s">
        <v>28</v>
      </c>
      <c r="L318" s="45"/>
      <c r="M318" s="212" t="s">
        <v>28</v>
      </c>
      <c r="N318" s="213" t="s">
        <v>45</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257</v>
      </c>
      <c r="AT318" s="216" t="s">
        <v>151</v>
      </c>
      <c r="AU318" s="216" t="s">
        <v>84</v>
      </c>
      <c r="AY318" s="18" t="s">
        <v>148</v>
      </c>
      <c r="BE318" s="217">
        <f>IF(N318="základní",J318,0)</f>
        <v>0</v>
      </c>
      <c r="BF318" s="217">
        <f>IF(N318="snížená",J318,0)</f>
        <v>0</v>
      </c>
      <c r="BG318" s="217">
        <f>IF(N318="zákl. přenesená",J318,0)</f>
        <v>0</v>
      </c>
      <c r="BH318" s="217">
        <f>IF(N318="sníž. přenesená",J318,0)</f>
        <v>0</v>
      </c>
      <c r="BI318" s="217">
        <f>IF(N318="nulová",J318,0)</f>
        <v>0</v>
      </c>
      <c r="BJ318" s="18" t="s">
        <v>82</v>
      </c>
      <c r="BK318" s="217">
        <f>ROUND(I318*H318,2)</f>
        <v>0</v>
      </c>
      <c r="BL318" s="18" t="s">
        <v>257</v>
      </c>
      <c r="BM318" s="216" t="s">
        <v>1917</v>
      </c>
    </row>
    <row r="319" spans="1:65" s="2" customFormat="1" ht="16.5" customHeight="1">
      <c r="A319" s="39"/>
      <c r="B319" s="40"/>
      <c r="C319" s="205" t="s">
        <v>1918</v>
      </c>
      <c r="D319" s="205" t="s">
        <v>151</v>
      </c>
      <c r="E319" s="206" t="s">
        <v>1702</v>
      </c>
      <c r="F319" s="207" t="s">
        <v>1703</v>
      </c>
      <c r="G319" s="208" t="s">
        <v>197</v>
      </c>
      <c r="H319" s="209">
        <v>120</v>
      </c>
      <c r="I319" s="210"/>
      <c r="J319" s="211">
        <f>ROUND(I319*H319,2)</f>
        <v>0</v>
      </c>
      <c r="K319" s="207" t="s">
        <v>28</v>
      </c>
      <c r="L319" s="45"/>
      <c r="M319" s="212" t="s">
        <v>28</v>
      </c>
      <c r="N319" s="213" t="s">
        <v>45</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257</v>
      </c>
      <c r="AT319" s="216" t="s">
        <v>151</v>
      </c>
      <c r="AU319" s="216" t="s">
        <v>84</v>
      </c>
      <c r="AY319" s="18" t="s">
        <v>148</v>
      </c>
      <c r="BE319" s="217">
        <f>IF(N319="základní",J319,0)</f>
        <v>0</v>
      </c>
      <c r="BF319" s="217">
        <f>IF(N319="snížená",J319,0)</f>
        <v>0</v>
      </c>
      <c r="BG319" s="217">
        <f>IF(N319="zákl. přenesená",J319,0)</f>
        <v>0</v>
      </c>
      <c r="BH319" s="217">
        <f>IF(N319="sníž. přenesená",J319,0)</f>
        <v>0</v>
      </c>
      <c r="BI319" s="217">
        <f>IF(N319="nulová",J319,0)</f>
        <v>0</v>
      </c>
      <c r="BJ319" s="18" t="s">
        <v>82</v>
      </c>
      <c r="BK319" s="217">
        <f>ROUND(I319*H319,2)</f>
        <v>0</v>
      </c>
      <c r="BL319" s="18" t="s">
        <v>257</v>
      </c>
      <c r="BM319" s="216" t="s">
        <v>1919</v>
      </c>
    </row>
    <row r="320" spans="1:65" s="2" customFormat="1" ht="16.5" customHeight="1">
      <c r="A320" s="39"/>
      <c r="B320" s="40"/>
      <c r="C320" s="205" t="s">
        <v>1920</v>
      </c>
      <c r="D320" s="205" t="s">
        <v>151</v>
      </c>
      <c r="E320" s="206" t="s">
        <v>1705</v>
      </c>
      <c r="F320" s="207" t="s">
        <v>1706</v>
      </c>
      <c r="G320" s="208" t="s">
        <v>197</v>
      </c>
      <c r="H320" s="209">
        <v>100</v>
      </c>
      <c r="I320" s="210"/>
      <c r="J320" s="211">
        <f>ROUND(I320*H320,2)</f>
        <v>0</v>
      </c>
      <c r="K320" s="207" t="s">
        <v>28</v>
      </c>
      <c r="L320" s="45"/>
      <c r="M320" s="212" t="s">
        <v>28</v>
      </c>
      <c r="N320" s="213" t="s">
        <v>45</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257</v>
      </c>
      <c r="AT320" s="216" t="s">
        <v>151</v>
      </c>
      <c r="AU320" s="216" t="s">
        <v>84</v>
      </c>
      <c r="AY320" s="18" t="s">
        <v>148</v>
      </c>
      <c r="BE320" s="217">
        <f>IF(N320="základní",J320,0)</f>
        <v>0</v>
      </c>
      <c r="BF320" s="217">
        <f>IF(N320="snížená",J320,0)</f>
        <v>0</v>
      </c>
      <c r="BG320" s="217">
        <f>IF(N320="zákl. přenesená",J320,0)</f>
        <v>0</v>
      </c>
      <c r="BH320" s="217">
        <f>IF(N320="sníž. přenesená",J320,0)</f>
        <v>0</v>
      </c>
      <c r="BI320" s="217">
        <f>IF(N320="nulová",J320,0)</f>
        <v>0</v>
      </c>
      <c r="BJ320" s="18" t="s">
        <v>82</v>
      </c>
      <c r="BK320" s="217">
        <f>ROUND(I320*H320,2)</f>
        <v>0</v>
      </c>
      <c r="BL320" s="18" t="s">
        <v>257</v>
      </c>
      <c r="BM320" s="216" t="s">
        <v>1921</v>
      </c>
    </row>
    <row r="321" spans="1:65" s="2" customFormat="1" ht="12">
      <c r="A321" s="39"/>
      <c r="B321" s="40"/>
      <c r="C321" s="205" t="s">
        <v>1922</v>
      </c>
      <c r="D321" s="205" t="s">
        <v>151</v>
      </c>
      <c r="E321" s="206" t="s">
        <v>1923</v>
      </c>
      <c r="F321" s="207" t="s">
        <v>1924</v>
      </c>
      <c r="G321" s="208" t="s">
        <v>1023</v>
      </c>
      <c r="H321" s="209">
        <v>36</v>
      </c>
      <c r="I321" s="210"/>
      <c r="J321" s="211">
        <f>ROUND(I321*H321,2)</f>
        <v>0</v>
      </c>
      <c r="K321" s="207" t="s">
        <v>28</v>
      </c>
      <c r="L321" s="45"/>
      <c r="M321" s="212" t="s">
        <v>28</v>
      </c>
      <c r="N321" s="213" t="s">
        <v>45</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257</v>
      </c>
      <c r="AT321" s="216" t="s">
        <v>151</v>
      </c>
      <c r="AU321" s="216" t="s">
        <v>84</v>
      </c>
      <c r="AY321" s="18" t="s">
        <v>148</v>
      </c>
      <c r="BE321" s="217">
        <f>IF(N321="základní",J321,0)</f>
        <v>0</v>
      </c>
      <c r="BF321" s="217">
        <f>IF(N321="snížená",J321,0)</f>
        <v>0</v>
      </c>
      <c r="BG321" s="217">
        <f>IF(N321="zákl. přenesená",J321,0)</f>
        <v>0</v>
      </c>
      <c r="BH321" s="217">
        <f>IF(N321="sníž. přenesená",J321,0)</f>
        <v>0</v>
      </c>
      <c r="BI321" s="217">
        <f>IF(N321="nulová",J321,0)</f>
        <v>0</v>
      </c>
      <c r="BJ321" s="18" t="s">
        <v>82</v>
      </c>
      <c r="BK321" s="217">
        <f>ROUND(I321*H321,2)</f>
        <v>0</v>
      </c>
      <c r="BL321" s="18" t="s">
        <v>257</v>
      </c>
      <c r="BM321" s="216" t="s">
        <v>1925</v>
      </c>
    </row>
    <row r="322" spans="1:65" s="2" customFormat="1" ht="12">
      <c r="A322" s="39"/>
      <c r="B322" s="40"/>
      <c r="C322" s="205" t="s">
        <v>1926</v>
      </c>
      <c r="D322" s="205" t="s">
        <v>151</v>
      </c>
      <c r="E322" s="206" t="s">
        <v>1927</v>
      </c>
      <c r="F322" s="207" t="s">
        <v>1928</v>
      </c>
      <c r="G322" s="208" t="s">
        <v>1023</v>
      </c>
      <c r="H322" s="209">
        <v>164</v>
      </c>
      <c r="I322" s="210"/>
      <c r="J322" s="211">
        <f>ROUND(I322*H322,2)</f>
        <v>0</v>
      </c>
      <c r="K322" s="207" t="s">
        <v>28</v>
      </c>
      <c r="L322" s="45"/>
      <c r="M322" s="212" t="s">
        <v>28</v>
      </c>
      <c r="N322" s="213" t="s">
        <v>45</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257</v>
      </c>
      <c r="AT322" s="216" t="s">
        <v>151</v>
      </c>
      <c r="AU322" s="216" t="s">
        <v>84</v>
      </c>
      <c r="AY322" s="18" t="s">
        <v>148</v>
      </c>
      <c r="BE322" s="217">
        <f>IF(N322="základní",J322,0)</f>
        <v>0</v>
      </c>
      <c r="BF322" s="217">
        <f>IF(N322="snížená",J322,0)</f>
        <v>0</v>
      </c>
      <c r="BG322" s="217">
        <f>IF(N322="zákl. přenesená",J322,0)</f>
        <v>0</v>
      </c>
      <c r="BH322" s="217">
        <f>IF(N322="sníž. přenesená",J322,0)</f>
        <v>0</v>
      </c>
      <c r="BI322" s="217">
        <f>IF(N322="nulová",J322,0)</f>
        <v>0</v>
      </c>
      <c r="BJ322" s="18" t="s">
        <v>82</v>
      </c>
      <c r="BK322" s="217">
        <f>ROUND(I322*H322,2)</f>
        <v>0</v>
      </c>
      <c r="BL322" s="18" t="s">
        <v>257</v>
      </c>
      <c r="BM322" s="216" t="s">
        <v>1929</v>
      </c>
    </row>
    <row r="323" spans="1:63" s="12" customFormat="1" ht="22.8" customHeight="1">
      <c r="A323" s="12"/>
      <c r="B323" s="189"/>
      <c r="C323" s="190"/>
      <c r="D323" s="191" t="s">
        <v>73</v>
      </c>
      <c r="E323" s="203" t="s">
        <v>215</v>
      </c>
      <c r="F323" s="203" t="s">
        <v>1930</v>
      </c>
      <c r="G323" s="190"/>
      <c r="H323" s="190"/>
      <c r="I323" s="193"/>
      <c r="J323" s="204">
        <f>BK323</f>
        <v>0</v>
      </c>
      <c r="K323" s="190"/>
      <c r="L323" s="195"/>
      <c r="M323" s="196"/>
      <c r="N323" s="197"/>
      <c r="O323" s="197"/>
      <c r="P323" s="198">
        <f>SUM(P324:P331)</f>
        <v>0</v>
      </c>
      <c r="Q323" s="197"/>
      <c r="R323" s="198">
        <f>SUM(R324:R331)</f>
        <v>0</v>
      </c>
      <c r="S323" s="197"/>
      <c r="T323" s="199">
        <f>SUM(T324:T331)</f>
        <v>0</v>
      </c>
      <c r="U323" s="12"/>
      <c r="V323" s="12"/>
      <c r="W323" s="12"/>
      <c r="X323" s="12"/>
      <c r="Y323" s="12"/>
      <c r="Z323" s="12"/>
      <c r="AA323" s="12"/>
      <c r="AB323" s="12"/>
      <c r="AC323" s="12"/>
      <c r="AD323" s="12"/>
      <c r="AE323" s="12"/>
      <c r="AR323" s="200" t="s">
        <v>84</v>
      </c>
      <c r="AT323" s="201" t="s">
        <v>73</v>
      </c>
      <c r="AU323" s="201" t="s">
        <v>82</v>
      </c>
      <c r="AY323" s="200" t="s">
        <v>148</v>
      </c>
      <c r="BK323" s="202">
        <f>SUM(BK324:BK331)</f>
        <v>0</v>
      </c>
    </row>
    <row r="324" spans="1:65" s="2" customFormat="1" ht="12">
      <c r="A324" s="39"/>
      <c r="B324" s="40"/>
      <c r="C324" s="205" t="s">
        <v>1931</v>
      </c>
      <c r="D324" s="205" t="s">
        <v>151</v>
      </c>
      <c r="E324" s="206" t="s">
        <v>1932</v>
      </c>
      <c r="F324" s="207" t="s">
        <v>1933</v>
      </c>
      <c r="G324" s="208" t="s">
        <v>1023</v>
      </c>
      <c r="H324" s="209">
        <v>7</v>
      </c>
      <c r="I324" s="210"/>
      <c r="J324" s="211">
        <f>ROUND(I324*H324,2)</f>
        <v>0</v>
      </c>
      <c r="K324" s="207" t="s">
        <v>28</v>
      </c>
      <c r="L324" s="45"/>
      <c r="M324" s="212" t="s">
        <v>28</v>
      </c>
      <c r="N324" s="213" t="s">
        <v>45</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257</v>
      </c>
      <c r="AT324" s="216" t="s">
        <v>151</v>
      </c>
      <c r="AU324" s="216" t="s">
        <v>84</v>
      </c>
      <c r="AY324" s="18" t="s">
        <v>148</v>
      </c>
      <c r="BE324" s="217">
        <f>IF(N324="základní",J324,0)</f>
        <v>0</v>
      </c>
      <c r="BF324" s="217">
        <f>IF(N324="snížená",J324,0)</f>
        <v>0</v>
      </c>
      <c r="BG324" s="217">
        <f>IF(N324="zákl. přenesená",J324,0)</f>
        <v>0</v>
      </c>
      <c r="BH324" s="217">
        <f>IF(N324="sníž. přenesená",J324,0)</f>
        <v>0</v>
      </c>
      <c r="BI324" s="217">
        <f>IF(N324="nulová",J324,0)</f>
        <v>0</v>
      </c>
      <c r="BJ324" s="18" t="s">
        <v>82</v>
      </c>
      <c r="BK324" s="217">
        <f>ROUND(I324*H324,2)</f>
        <v>0</v>
      </c>
      <c r="BL324" s="18" t="s">
        <v>257</v>
      </c>
      <c r="BM324" s="216" t="s">
        <v>1934</v>
      </c>
    </row>
    <row r="325" spans="1:65" s="2" customFormat="1" ht="16.5" customHeight="1">
      <c r="A325" s="39"/>
      <c r="B325" s="40"/>
      <c r="C325" s="205" t="s">
        <v>1935</v>
      </c>
      <c r="D325" s="205" t="s">
        <v>151</v>
      </c>
      <c r="E325" s="206" t="s">
        <v>1936</v>
      </c>
      <c r="F325" s="207" t="s">
        <v>1937</v>
      </c>
      <c r="G325" s="208" t="s">
        <v>1023</v>
      </c>
      <c r="H325" s="209">
        <v>153</v>
      </c>
      <c r="I325" s="210"/>
      <c r="J325" s="211">
        <f>ROUND(I325*H325,2)</f>
        <v>0</v>
      </c>
      <c r="K325" s="207" t="s">
        <v>28</v>
      </c>
      <c r="L325" s="45"/>
      <c r="M325" s="212" t="s">
        <v>28</v>
      </c>
      <c r="N325" s="213" t="s">
        <v>45</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257</v>
      </c>
      <c r="AT325" s="216" t="s">
        <v>151</v>
      </c>
      <c r="AU325" s="216" t="s">
        <v>84</v>
      </c>
      <c r="AY325" s="18" t="s">
        <v>148</v>
      </c>
      <c r="BE325" s="217">
        <f>IF(N325="základní",J325,0)</f>
        <v>0</v>
      </c>
      <c r="BF325" s="217">
        <f>IF(N325="snížená",J325,0)</f>
        <v>0</v>
      </c>
      <c r="BG325" s="217">
        <f>IF(N325="zákl. přenesená",J325,0)</f>
        <v>0</v>
      </c>
      <c r="BH325" s="217">
        <f>IF(N325="sníž. přenesená",J325,0)</f>
        <v>0</v>
      </c>
      <c r="BI325" s="217">
        <f>IF(N325="nulová",J325,0)</f>
        <v>0</v>
      </c>
      <c r="BJ325" s="18" t="s">
        <v>82</v>
      </c>
      <c r="BK325" s="217">
        <f>ROUND(I325*H325,2)</f>
        <v>0</v>
      </c>
      <c r="BL325" s="18" t="s">
        <v>257</v>
      </c>
      <c r="BM325" s="216" t="s">
        <v>1938</v>
      </c>
    </row>
    <row r="326" spans="1:65" s="2" customFormat="1" ht="21.75" customHeight="1">
      <c r="A326" s="39"/>
      <c r="B326" s="40"/>
      <c r="C326" s="205" t="s">
        <v>1939</v>
      </c>
      <c r="D326" s="205" t="s">
        <v>151</v>
      </c>
      <c r="E326" s="206" t="s">
        <v>1940</v>
      </c>
      <c r="F326" s="207" t="s">
        <v>1941</v>
      </c>
      <c r="G326" s="208" t="s">
        <v>197</v>
      </c>
      <c r="H326" s="209">
        <v>200</v>
      </c>
      <c r="I326" s="210"/>
      <c r="J326" s="211">
        <f>ROUND(I326*H326,2)</f>
        <v>0</v>
      </c>
      <c r="K326" s="207" t="s">
        <v>28</v>
      </c>
      <c r="L326" s="45"/>
      <c r="M326" s="212" t="s">
        <v>28</v>
      </c>
      <c r="N326" s="213" t="s">
        <v>45</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257</v>
      </c>
      <c r="AT326" s="216" t="s">
        <v>151</v>
      </c>
      <c r="AU326" s="216" t="s">
        <v>84</v>
      </c>
      <c r="AY326" s="18" t="s">
        <v>148</v>
      </c>
      <c r="BE326" s="217">
        <f>IF(N326="základní",J326,0)</f>
        <v>0</v>
      </c>
      <c r="BF326" s="217">
        <f>IF(N326="snížená",J326,0)</f>
        <v>0</v>
      </c>
      <c r="BG326" s="217">
        <f>IF(N326="zákl. přenesená",J326,0)</f>
        <v>0</v>
      </c>
      <c r="BH326" s="217">
        <f>IF(N326="sníž. přenesená",J326,0)</f>
        <v>0</v>
      </c>
      <c r="BI326" s="217">
        <f>IF(N326="nulová",J326,0)</f>
        <v>0</v>
      </c>
      <c r="BJ326" s="18" t="s">
        <v>82</v>
      </c>
      <c r="BK326" s="217">
        <f>ROUND(I326*H326,2)</f>
        <v>0</v>
      </c>
      <c r="BL326" s="18" t="s">
        <v>257</v>
      </c>
      <c r="BM326" s="216" t="s">
        <v>1942</v>
      </c>
    </row>
    <row r="327" spans="1:65" s="2" customFormat="1" ht="21.75" customHeight="1">
      <c r="A327" s="39"/>
      <c r="B327" s="40"/>
      <c r="C327" s="205" t="s">
        <v>1943</v>
      </c>
      <c r="D327" s="205" t="s">
        <v>151</v>
      </c>
      <c r="E327" s="206" t="s">
        <v>1944</v>
      </c>
      <c r="F327" s="207" t="s">
        <v>1945</v>
      </c>
      <c r="G327" s="208" t="s">
        <v>197</v>
      </c>
      <c r="H327" s="209">
        <v>25</v>
      </c>
      <c r="I327" s="210"/>
      <c r="J327" s="211">
        <f>ROUND(I327*H327,2)</f>
        <v>0</v>
      </c>
      <c r="K327" s="207" t="s">
        <v>28</v>
      </c>
      <c r="L327" s="45"/>
      <c r="M327" s="212" t="s">
        <v>28</v>
      </c>
      <c r="N327" s="213" t="s">
        <v>45</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257</v>
      </c>
      <c r="AT327" s="216" t="s">
        <v>151</v>
      </c>
      <c r="AU327" s="216" t="s">
        <v>84</v>
      </c>
      <c r="AY327" s="18" t="s">
        <v>148</v>
      </c>
      <c r="BE327" s="217">
        <f>IF(N327="základní",J327,0)</f>
        <v>0</v>
      </c>
      <c r="BF327" s="217">
        <f>IF(N327="snížená",J327,0)</f>
        <v>0</v>
      </c>
      <c r="BG327" s="217">
        <f>IF(N327="zákl. přenesená",J327,0)</f>
        <v>0</v>
      </c>
      <c r="BH327" s="217">
        <f>IF(N327="sníž. přenesená",J327,0)</f>
        <v>0</v>
      </c>
      <c r="BI327" s="217">
        <f>IF(N327="nulová",J327,0)</f>
        <v>0</v>
      </c>
      <c r="BJ327" s="18" t="s">
        <v>82</v>
      </c>
      <c r="BK327" s="217">
        <f>ROUND(I327*H327,2)</f>
        <v>0</v>
      </c>
      <c r="BL327" s="18" t="s">
        <v>257</v>
      </c>
      <c r="BM327" s="216" t="s">
        <v>1946</v>
      </c>
    </row>
    <row r="328" spans="1:65" s="2" customFormat="1" ht="12">
      <c r="A328" s="39"/>
      <c r="B328" s="40"/>
      <c r="C328" s="205" t="s">
        <v>1947</v>
      </c>
      <c r="D328" s="205" t="s">
        <v>151</v>
      </c>
      <c r="E328" s="206" t="s">
        <v>1948</v>
      </c>
      <c r="F328" s="207" t="s">
        <v>1949</v>
      </c>
      <c r="G328" s="208" t="s">
        <v>197</v>
      </c>
      <c r="H328" s="209">
        <v>6</v>
      </c>
      <c r="I328" s="210"/>
      <c r="J328" s="211">
        <f>ROUND(I328*H328,2)</f>
        <v>0</v>
      </c>
      <c r="K328" s="207" t="s">
        <v>28</v>
      </c>
      <c r="L328" s="45"/>
      <c r="M328" s="212" t="s">
        <v>28</v>
      </c>
      <c r="N328" s="213" t="s">
        <v>45</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257</v>
      </c>
      <c r="AT328" s="216" t="s">
        <v>151</v>
      </c>
      <c r="AU328" s="216" t="s">
        <v>84</v>
      </c>
      <c r="AY328" s="18" t="s">
        <v>148</v>
      </c>
      <c r="BE328" s="217">
        <f>IF(N328="základní",J328,0)</f>
        <v>0</v>
      </c>
      <c r="BF328" s="217">
        <f>IF(N328="snížená",J328,0)</f>
        <v>0</v>
      </c>
      <c r="BG328" s="217">
        <f>IF(N328="zákl. přenesená",J328,0)</f>
        <v>0</v>
      </c>
      <c r="BH328" s="217">
        <f>IF(N328="sníž. přenesená",J328,0)</f>
        <v>0</v>
      </c>
      <c r="BI328" s="217">
        <f>IF(N328="nulová",J328,0)</f>
        <v>0</v>
      </c>
      <c r="BJ328" s="18" t="s">
        <v>82</v>
      </c>
      <c r="BK328" s="217">
        <f>ROUND(I328*H328,2)</f>
        <v>0</v>
      </c>
      <c r="BL328" s="18" t="s">
        <v>257</v>
      </c>
      <c r="BM328" s="216" t="s">
        <v>1950</v>
      </c>
    </row>
    <row r="329" spans="1:65" s="2" customFormat="1" ht="12">
      <c r="A329" s="39"/>
      <c r="B329" s="40"/>
      <c r="C329" s="205" t="s">
        <v>1951</v>
      </c>
      <c r="D329" s="205" t="s">
        <v>151</v>
      </c>
      <c r="E329" s="206" t="s">
        <v>1952</v>
      </c>
      <c r="F329" s="207" t="s">
        <v>1953</v>
      </c>
      <c r="G329" s="208" t="s">
        <v>197</v>
      </c>
      <c r="H329" s="209">
        <v>200</v>
      </c>
      <c r="I329" s="210"/>
      <c r="J329" s="211">
        <f>ROUND(I329*H329,2)</f>
        <v>0</v>
      </c>
      <c r="K329" s="207" t="s">
        <v>28</v>
      </c>
      <c r="L329" s="45"/>
      <c r="M329" s="212" t="s">
        <v>28</v>
      </c>
      <c r="N329" s="213" t="s">
        <v>45</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257</v>
      </c>
      <c r="AT329" s="216" t="s">
        <v>151</v>
      </c>
      <c r="AU329" s="216" t="s">
        <v>84</v>
      </c>
      <c r="AY329" s="18" t="s">
        <v>148</v>
      </c>
      <c r="BE329" s="217">
        <f>IF(N329="základní",J329,0)</f>
        <v>0</v>
      </c>
      <c r="BF329" s="217">
        <f>IF(N329="snížená",J329,0)</f>
        <v>0</v>
      </c>
      <c r="BG329" s="217">
        <f>IF(N329="zákl. přenesená",J329,0)</f>
        <v>0</v>
      </c>
      <c r="BH329" s="217">
        <f>IF(N329="sníž. přenesená",J329,0)</f>
        <v>0</v>
      </c>
      <c r="BI329" s="217">
        <f>IF(N329="nulová",J329,0)</f>
        <v>0</v>
      </c>
      <c r="BJ329" s="18" t="s">
        <v>82</v>
      </c>
      <c r="BK329" s="217">
        <f>ROUND(I329*H329,2)</f>
        <v>0</v>
      </c>
      <c r="BL329" s="18" t="s">
        <v>257</v>
      </c>
      <c r="BM329" s="216" t="s">
        <v>1954</v>
      </c>
    </row>
    <row r="330" spans="1:65" s="2" customFormat="1" ht="12">
      <c r="A330" s="39"/>
      <c r="B330" s="40"/>
      <c r="C330" s="205" t="s">
        <v>1955</v>
      </c>
      <c r="D330" s="205" t="s">
        <v>151</v>
      </c>
      <c r="E330" s="206" t="s">
        <v>1956</v>
      </c>
      <c r="F330" s="207" t="s">
        <v>1957</v>
      </c>
      <c r="G330" s="208" t="s">
        <v>197</v>
      </c>
      <c r="H330" s="209">
        <v>25</v>
      </c>
      <c r="I330" s="210"/>
      <c r="J330" s="211">
        <f>ROUND(I330*H330,2)</f>
        <v>0</v>
      </c>
      <c r="K330" s="207" t="s">
        <v>28</v>
      </c>
      <c r="L330" s="45"/>
      <c r="M330" s="212" t="s">
        <v>28</v>
      </c>
      <c r="N330" s="213" t="s">
        <v>45</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257</v>
      </c>
      <c r="AT330" s="216" t="s">
        <v>151</v>
      </c>
      <c r="AU330" s="216" t="s">
        <v>84</v>
      </c>
      <c r="AY330" s="18" t="s">
        <v>148</v>
      </c>
      <c r="BE330" s="217">
        <f>IF(N330="základní",J330,0)</f>
        <v>0</v>
      </c>
      <c r="BF330" s="217">
        <f>IF(N330="snížená",J330,0)</f>
        <v>0</v>
      </c>
      <c r="BG330" s="217">
        <f>IF(N330="zákl. přenesená",J330,0)</f>
        <v>0</v>
      </c>
      <c r="BH330" s="217">
        <f>IF(N330="sníž. přenesená",J330,0)</f>
        <v>0</v>
      </c>
      <c r="BI330" s="217">
        <f>IF(N330="nulová",J330,0)</f>
        <v>0</v>
      </c>
      <c r="BJ330" s="18" t="s">
        <v>82</v>
      </c>
      <c r="BK330" s="217">
        <f>ROUND(I330*H330,2)</f>
        <v>0</v>
      </c>
      <c r="BL330" s="18" t="s">
        <v>257</v>
      </c>
      <c r="BM330" s="216" t="s">
        <v>1958</v>
      </c>
    </row>
    <row r="331" spans="1:65" s="2" customFormat="1" ht="12">
      <c r="A331" s="39"/>
      <c r="B331" s="40"/>
      <c r="C331" s="205" t="s">
        <v>1959</v>
      </c>
      <c r="D331" s="205" t="s">
        <v>151</v>
      </c>
      <c r="E331" s="206" t="s">
        <v>1960</v>
      </c>
      <c r="F331" s="207" t="s">
        <v>1961</v>
      </c>
      <c r="G331" s="208" t="s">
        <v>197</v>
      </c>
      <c r="H331" s="209">
        <v>6</v>
      </c>
      <c r="I331" s="210"/>
      <c r="J331" s="211">
        <f>ROUND(I331*H331,2)</f>
        <v>0</v>
      </c>
      <c r="K331" s="207" t="s">
        <v>28</v>
      </c>
      <c r="L331" s="45"/>
      <c r="M331" s="212" t="s">
        <v>28</v>
      </c>
      <c r="N331" s="213" t="s">
        <v>45</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257</v>
      </c>
      <c r="AT331" s="216" t="s">
        <v>151</v>
      </c>
      <c r="AU331" s="216" t="s">
        <v>84</v>
      </c>
      <c r="AY331" s="18" t="s">
        <v>148</v>
      </c>
      <c r="BE331" s="217">
        <f>IF(N331="základní",J331,0)</f>
        <v>0</v>
      </c>
      <c r="BF331" s="217">
        <f>IF(N331="snížená",J331,0)</f>
        <v>0</v>
      </c>
      <c r="BG331" s="217">
        <f>IF(N331="zákl. přenesená",J331,0)</f>
        <v>0</v>
      </c>
      <c r="BH331" s="217">
        <f>IF(N331="sníž. přenesená",J331,0)</f>
        <v>0</v>
      </c>
      <c r="BI331" s="217">
        <f>IF(N331="nulová",J331,0)</f>
        <v>0</v>
      </c>
      <c r="BJ331" s="18" t="s">
        <v>82</v>
      </c>
      <c r="BK331" s="217">
        <f>ROUND(I331*H331,2)</f>
        <v>0</v>
      </c>
      <c r="BL331" s="18" t="s">
        <v>257</v>
      </c>
      <c r="BM331" s="216" t="s">
        <v>1962</v>
      </c>
    </row>
    <row r="332" spans="1:63" s="12" customFormat="1" ht="25.9" customHeight="1">
      <c r="A332" s="12"/>
      <c r="B332" s="189"/>
      <c r="C332" s="190"/>
      <c r="D332" s="191" t="s">
        <v>73</v>
      </c>
      <c r="E332" s="192" t="s">
        <v>1963</v>
      </c>
      <c r="F332" s="192" t="s">
        <v>1964</v>
      </c>
      <c r="G332" s="190"/>
      <c r="H332" s="190"/>
      <c r="I332" s="193"/>
      <c r="J332" s="194">
        <f>BK332</f>
        <v>0</v>
      </c>
      <c r="K332" s="190"/>
      <c r="L332" s="195"/>
      <c r="M332" s="196"/>
      <c r="N332" s="197"/>
      <c r="O332" s="197"/>
      <c r="P332" s="198">
        <f>SUM(P333:P339)</f>
        <v>0</v>
      </c>
      <c r="Q332" s="197"/>
      <c r="R332" s="198">
        <f>SUM(R333:R339)</f>
        <v>0</v>
      </c>
      <c r="S332" s="197"/>
      <c r="T332" s="199">
        <f>SUM(T333:T339)</f>
        <v>0</v>
      </c>
      <c r="U332" s="12"/>
      <c r="V332" s="12"/>
      <c r="W332" s="12"/>
      <c r="X332" s="12"/>
      <c r="Y332" s="12"/>
      <c r="Z332" s="12"/>
      <c r="AA332" s="12"/>
      <c r="AB332" s="12"/>
      <c r="AC332" s="12"/>
      <c r="AD332" s="12"/>
      <c r="AE332" s="12"/>
      <c r="AR332" s="200" t="s">
        <v>84</v>
      </c>
      <c r="AT332" s="201" t="s">
        <v>73</v>
      </c>
      <c r="AU332" s="201" t="s">
        <v>74</v>
      </c>
      <c r="AY332" s="200" t="s">
        <v>148</v>
      </c>
      <c r="BK332" s="202">
        <f>SUM(BK333:BK339)</f>
        <v>0</v>
      </c>
    </row>
    <row r="333" spans="1:65" s="2" customFormat="1" ht="16.5" customHeight="1">
      <c r="A333" s="39"/>
      <c r="B333" s="40"/>
      <c r="C333" s="205" t="s">
        <v>1965</v>
      </c>
      <c r="D333" s="205" t="s">
        <v>151</v>
      </c>
      <c r="E333" s="206" t="s">
        <v>1966</v>
      </c>
      <c r="F333" s="207" t="s">
        <v>895</v>
      </c>
      <c r="G333" s="208" t="s">
        <v>1011</v>
      </c>
      <c r="H333" s="209">
        <v>90</v>
      </c>
      <c r="I333" s="210"/>
      <c r="J333" s="211">
        <f>ROUND(I333*H333,2)</f>
        <v>0</v>
      </c>
      <c r="K333" s="207" t="s">
        <v>28</v>
      </c>
      <c r="L333" s="45"/>
      <c r="M333" s="212" t="s">
        <v>28</v>
      </c>
      <c r="N333" s="213" t="s">
        <v>45</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257</v>
      </c>
      <c r="AT333" s="216" t="s">
        <v>151</v>
      </c>
      <c r="AU333" s="216" t="s">
        <v>82</v>
      </c>
      <c r="AY333" s="18" t="s">
        <v>148</v>
      </c>
      <c r="BE333" s="217">
        <f>IF(N333="základní",J333,0)</f>
        <v>0</v>
      </c>
      <c r="BF333" s="217">
        <f>IF(N333="snížená",J333,0)</f>
        <v>0</v>
      </c>
      <c r="BG333" s="217">
        <f>IF(N333="zákl. přenesená",J333,0)</f>
        <v>0</v>
      </c>
      <c r="BH333" s="217">
        <f>IF(N333="sníž. přenesená",J333,0)</f>
        <v>0</v>
      </c>
      <c r="BI333" s="217">
        <f>IF(N333="nulová",J333,0)</f>
        <v>0</v>
      </c>
      <c r="BJ333" s="18" t="s">
        <v>82</v>
      </c>
      <c r="BK333" s="217">
        <f>ROUND(I333*H333,2)</f>
        <v>0</v>
      </c>
      <c r="BL333" s="18" t="s">
        <v>257</v>
      </c>
      <c r="BM333" s="216" t="s">
        <v>1967</v>
      </c>
    </row>
    <row r="334" spans="1:65" s="2" customFormat="1" ht="16.5" customHeight="1">
      <c r="A334" s="39"/>
      <c r="B334" s="40"/>
      <c r="C334" s="205" t="s">
        <v>1968</v>
      </c>
      <c r="D334" s="205" t="s">
        <v>151</v>
      </c>
      <c r="E334" s="206" t="s">
        <v>1969</v>
      </c>
      <c r="F334" s="207" t="s">
        <v>1970</v>
      </c>
      <c r="G334" s="208" t="s">
        <v>1011</v>
      </c>
      <c r="H334" s="209">
        <v>8</v>
      </c>
      <c r="I334" s="210"/>
      <c r="J334" s="211">
        <f>ROUND(I334*H334,2)</f>
        <v>0</v>
      </c>
      <c r="K334" s="207" t="s">
        <v>28</v>
      </c>
      <c r="L334" s="45"/>
      <c r="M334" s="212" t="s">
        <v>28</v>
      </c>
      <c r="N334" s="213" t="s">
        <v>45</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257</v>
      </c>
      <c r="AT334" s="216" t="s">
        <v>151</v>
      </c>
      <c r="AU334" s="216" t="s">
        <v>82</v>
      </c>
      <c r="AY334" s="18" t="s">
        <v>148</v>
      </c>
      <c r="BE334" s="217">
        <f>IF(N334="základní",J334,0)</f>
        <v>0</v>
      </c>
      <c r="BF334" s="217">
        <f>IF(N334="snížená",J334,0)</f>
        <v>0</v>
      </c>
      <c r="BG334" s="217">
        <f>IF(N334="zákl. přenesená",J334,0)</f>
        <v>0</v>
      </c>
      <c r="BH334" s="217">
        <f>IF(N334="sníž. přenesená",J334,0)</f>
        <v>0</v>
      </c>
      <c r="BI334" s="217">
        <f>IF(N334="nulová",J334,0)</f>
        <v>0</v>
      </c>
      <c r="BJ334" s="18" t="s">
        <v>82</v>
      </c>
      <c r="BK334" s="217">
        <f>ROUND(I334*H334,2)</f>
        <v>0</v>
      </c>
      <c r="BL334" s="18" t="s">
        <v>257</v>
      </c>
      <c r="BM334" s="216" t="s">
        <v>1971</v>
      </c>
    </row>
    <row r="335" spans="1:65" s="2" customFormat="1" ht="16.5" customHeight="1">
      <c r="A335" s="39"/>
      <c r="B335" s="40"/>
      <c r="C335" s="205" t="s">
        <v>1972</v>
      </c>
      <c r="D335" s="205" t="s">
        <v>151</v>
      </c>
      <c r="E335" s="206" t="s">
        <v>1973</v>
      </c>
      <c r="F335" s="207" t="s">
        <v>1974</v>
      </c>
      <c r="G335" s="208" t="s">
        <v>1011</v>
      </c>
      <c r="H335" s="209">
        <v>30</v>
      </c>
      <c r="I335" s="210"/>
      <c r="J335" s="211">
        <f>ROUND(I335*H335,2)</f>
        <v>0</v>
      </c>
      <c r="K335" s="207" t="s">
        <v>28</v>
      </c>
      <c r="L335" s="45"/>
      <c r="M335" s="212" t="s">
        <v>28</v>
      </c>
      <c r="N335" s="213" t="s">
        <v>45</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257</v>
      </c>
      <c r="AT335" s="216" t="s">
        <v>151</v>
      </c>
      <c r="AU335" s="216" t="s">
        <v>82</v>
      </c>
      <c r="AY335" s="18" t="s">
        <v>148</v>
      </c>
      <c r="BE335" s="217">
        <f>IF(N335="základní",J335,0)</f>
        <v>0</v>
      </c>
      <c r="BF335" s="217">
        <f>IF(N335="snížená",J335,0)</f>
        <v>0</v>
      </c>
      <c r="BG335" s="217">
        <f>IF(N335="zákl. přenesená",J335,0)</f>
        <v>0</v>
      </c>
      <c r="BH335" s="217">
        <f>IF(N335="sníž. přenesená",J335,0)</f>
        <v>0</v>
      </c>
      <c r="BI335" s="217">
        <f>IF(N335="nulová",J335,0)</f>
        <v>0</v>
      </c>
      <c r="BJ335" s="18" t="s">
        <v>82</v>
      </c>
      <c r="BK335" s="217">
        <f>ROUND(I335*H335,2)</f>
        <v>0</v>
      </c>
      <c r="BL335" s="18" t="s">
        <v>257</v>
      </c>
      <c r="BM335" s="216" t="s">
        <v>1975</v>
      </c>
    </row>
    <row r="336" spans="1:65" s="2" customFormat="1" ht="16.5" customHeight="1">
      <c r="A336" s="39"/>
      <c r="B336" s="40"/>
      <c r="C336" s="205" t="s">
        <v>1976</v>
      </c>
      <c r="D336" s="205" t="s">
        <v>151</v>
      </c>
      <c r="E336" s="206" t="s">
        <v>1977</v>
      </c>
      <c r="F336" s="207" t="s">
        <v>1978</v>
      </c>
      <c r="G336" s="208" t="s">
        <v>1979</v>
      </c>
      <c r="H336" s="269"/>
      <c r="I336" s="210"/>
      <c r="J336" s="211">
        <f>ROUND(I336*H336,2)</f>
        <v>0</v>
      </c>
      <c r="K336" s="207" t="s">
        <v>28</v>
      </c>
      <c r="L336" s="45"/>
      <c r="M336" s="212" t="s">
        <v>28</v>
      </c>
      <c r="N336" s="213" t="s">
        <v>45</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257</v>
      </c>
      <c r="AT336" s="216" t="s">
        <v>151</v>
      </c>
      <c r="AU336" s="216" t="s">
        <v>82</v>
      </c>
      <c r="AY336" s="18" t="s">
        <v>148</v>
      </c>
      <c r="BE336" s="217">
        <f>IF(N336="základní",J336,0)</f>
        <v>0</v>
      </c>
      <c r="BF336" s="217">
        <f>IF(N336="snížená",J336,0)</f>
        <v>0</v>
      </c>
      <c r="BG336" s="217">
        <f>IF(N336="zákl. přenesená",J336,0)</f>
        <v>0</v>
      </c>
      <c r="BH336" s="217">
        <f>IF(N336="sníž. přenesená",J336,0)</f>
        <v>0</v>
      </c>
      <c r="BI336" s="217">
        <f>IF(N336="nulová",J336,0)</f>
        <v>0</v>
      </c>
      <c r="BJ336" s="18" t="s">
        <v>82</v>
      </c>
      <c r="BK336" s="217">
        <f>ROUND(I336*H336,2)</f>
        <v>0</v>
      </c>
      <c r="BL336" s="18" t="s">
        <v>257</v>
      </c>
      <c r="BM336" s="216" t="s">
        <v>1980</v>
      </c>
    </row>
    <row r="337" spans="1:65" s="2" customFormat="1" ht="16.5" customHeight="1">
      <c r="A337" s="39"/>
      <c r="B337" s="40"/>
      <c r="C337" s="205" t="s">
        <v>1981</v>
      </c>
      <c r="D337" s="205" t="s">
        <v>151</v>
      </c>
      <c r="E337" s="206" t="s">
        <v>1982</v>
      </c>
      <c r="F337" s="207" t="s">
        <v>1983</v>
      </c>
      <c r="G337" s="208" t="s">
        <v>1979</v>
      </c>
      <c r="H337" s="269"/>
      <c r="I337" s="210"/>
      <c r="J337" s="211">
        <f>ROUND(I337*H337,2)</f>
        <v>0</v>
      </c>
      <c r="K337" s="207" t="s">
        <v>28</v>
      </c>
      <c r="L337" s="45"/>
      <c r="M337" s="212" t="s">
        <v>28</v>
      </c>
      <c r="N337" s="213" t="s">
        <v>45</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257</v>
      </c>
      <c r="AT337" s="216" t="s">
        <v>151</v>
      </c>
      <c r="AU337" s="216" t="s">
        <v>82</v>
      </c>
      <c r="AY337" s="18" t="s">
        <v>148</v>
      </c>
      <c r="BE337" s="217">
        <f>IF(N337="základní",J337,0)</f>
        <v>0</v>
      </c>
      <c r="BF337" s="217">
        <f>IF(N337="snížená",J337,0)</f>
        <v>0</v>
      </c>
      <c r="BG337" s="217">
        <f>IF(N337="zákl. přenesená",J337,0)</f>
        <v>0</v>
      </c>
      <c r="BH337" s="217">
        <f>IF(N337="sníž. přenesená",J337,0)</f>
        <v>0</v>
      </c>
      <c r="BI337" s="217">
        <f>IF(N337="nulová",J337,0)</f>
        <v>0</v>
      </c>
      <c r="BJ337" s="18" t="s">
        <v>82</v>
      </c>
      <c r="BK337" s="217">
        <f>ROUND(I337*H337,2)</f>
        <v>0</v>
      </c>
      <c r="BL337" s="18" t="s">
        <v>257</v>
      </c>
      <c r="BM337" s="216" t="s">
        <v>1984</v>
      </c>
    </row>
    <row r="338" spans="1:65" s="2" customFormat="1" ht="16.5" customHeight="1">
      <c r="A338" s="39"/>
      <c r="B338" s="40"/>
      <c r="C338" s="205" t="s">
        <v>1985</v>
      </c>
      <c r="D338" s="205" t="s">
        <v>151</v>
      </c>
      <c r="E338" s="206" t="s">
        <v>1986</v>
      </c>
      <c r="F338" s="207" t="s">
        <v>1987</v>
      </c>
      <c r="G338" s="208" t="s">
        <v>1979</v>
      </c>
      <c r="H338" s="269"/>
      <c r="I338" s="210"/>
      <c r="J338" s="211">
        <f>ROUND(I338*H338,2)</f>
        <v>0</v>
      </c>
      <c r="K338" s="207" t="s">
        <v>28</v>
      </c>
      <c r="L338" s="45"/>
      <c r="M338" s="212" t="s">
        <v>28</v>
      </c>
      <c r="N338" s="213" t="s">
        <v>45</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257</v>
      </c>
      <c r="AT338" s="216" t="s">
        <v>151</v>
      </c>
      <c r="AU338" s="216" t="s">
        <v>82</v>
      </c>
      <c r="AY338" s="18" t="s">
        <v>148</v>
      </c>
      <c r="BE338" s="217">
        <f>IF(N338="základní",J338,0)</f>
        <v>0</v>
      </c>
      <c r="BF338" s="217">
        <f>IF(N338="snížená",J338,0)</f>
        <v>0</v>
      </c>
      <c r="BG338" s="217">
        <f>IF(N338="zákl. přenesená",J338,0)</f>
        <v>0</v>
      </c>
      <c r="BH338" s="217">
        <f>IF(N338="sníž. přenesená",J338,0)</f>
        <v>0</v>
      </c>
      <c r="BI338" s="217">
        <f>IF(N338="nulová",J338,0)</f>
        <v>0</v>
      </c>
      <c r="BJ338" s="18" t="s">
        <v>82</v>
      </c>
      <c r="BK338" s="217">
        <f>ROUND(I338*H338,2)</f>
        <v>0</v>
      </c>
      <c r="BL338" s="18" t="s">
        <v>257</v>
      </c>
      <c r="BM338" s="216" t="s">
        <v>1988</v>
      </c>
    </row>
    <row r="339" spans="1:65" s="2" customFormat="1" ht="16.5" customHeight="1">
      <c r="A339" s="39"/>
      <c r="B339" s="40"/>
      <c r="C339" s="205" t="s">
        <v>1989</v>
      </c>
      <c r="D339" s="205" t="s">
        <v>151</v>
      </c>
      <c r="E339" s="206" t="s">
        <v>1990</v>
      </c>
      <c r="F339" s="207" t="s">
        <v>1991</v>
      </c>
      <c r="G339" s="208" t="s">
        <v>154</v>
      </c>
      <c r="H339" s="209">
        <v>1</v>
      </c>
      <c r="I339" s="210"/>
      <c r="J339" s="211">
        <f>ROUND(I339*H339,2)</f>
        <v>0</v>
      </c>
      <c r="K339" s="207" t="s">
        <v>28</v>
      </c>
      <c r="L339" s="45"/>
      <c r="M339" s="264" t="s">
        <v>28</v>
      </c>
      <c r="N339" s="265" t="s">
        <v>45</v>
      </c>
      <c r="O339" s="266"/>
      <c r="P339" s="267">
        <f>O339*H339</f>
        <v>0</v>
      </c>
      <c r="Q339" s="267">
        <v>0</v>
      </c>
      <c r="R339" s="267">
        <f>Q339*H339</f>
        <v>0</v>
      </c>
      <c r="S339" s="267">
        <v>0</v>
      </c>
      <c r="T339" s="268">
        <f>S339*H339</f>
        <v>0</v>
      </c>
      <c r="U339" s="39"/>
      <c r="V339" s="39"/>
      <c r="W339" s="39"/>
      <c r="X339" s="39"/>
      <c r="Y339" s="39"/>
      <c r="Z339" s="39"/>
      <c r="AA339" s="39"/>
      <c r="AB339" s="39"/>
      <c r="AC339" s="39"/>
      <c r="AD339" s="39"/>
      <c r="AE339" s="39"/>
      <c r="AR339" s="216" t="s">
        <v>257</v>
      </c>
      <c r="AT339" s="216" t="s">
        <v>151</v>
      </c>
      <c r="AU339" s="216" t="s">
        <v>82</v>
      </c>
      <c r="AY339" s="18" t="s">
        <v>148</v>
      </c>
      <c r="BE339" s="217">
        <f>IF(N339="základní",J339,0)</f>
        <v>0</v>
      </c>
      <c r="BF339" s="217">
        <f>IF(N339="snížená",J339,0)</f>
        <v>0</v>
      </c>
      <c r="BG339" s="217">
        <f>IF(N339="zákl. přenesená",J339,0)</f>
        <v>0</v>
      </c>
      <c r="BH339" s="217">
        <f>IF(N339="sníž. přenesená",J339,0)</f>
        <v>0</v>
      </c>
      <c r="BI339" s="217">
        <f>IF(N339="nulová",J339,0)</f>
        <v>0</v>
      </c>
      <c r="BJ339" s="18" t="s">
        <v>82</v>
      </c>
      <c r="BK339" s="217">
        <f>ROUND(I339*H339,2)</f>
        <v>0</v>
      </c>
      <c r="BL339" s="18" t="s">
        <v>257</v>
      </c>
      <c r="BM339" s="216" t="s">
        <v>1992</v>
      </c>
    </row>
    <row r="340" spans="1:31" s="2" customFormat="1" ht="6.95" customHeight="1">
      <c r="A340" s="39"/>
      <c r="B340" s="60"/>
      <c r="C340" s="61"/>
      <c r="D340" s="61"/>
      <c r="E340" s="61"/>
      <c r="F340" s="61"/>
      <c r="G340" s="61"/>
      <c r="H340" s="61"/>
      <c r="I340" s="61"/>
      <c r="J340" s="61"/>
      <c r="K340" s="61"/>
      <c r="L340" s="45"/>
      <c r="M340" s="39"/>
      <c r="O340" s="39"/>
      <c r="P340" s="39"/>
      <c r="Q340" s="39"/>
      <c r="R340" s="39"/>
      <c r="S340" s="39"/>
      <c r="T340" s="39"/>
      <c r="U340" s="39"/>
      <c r="V340" s="39"/>
      <c r="W340" s="39"/>
      <c r="X340" s="39"/>
      <c r="Y340" s="39"/>
      <c r="Z340" s="39"/>
      <c r="AA340" s="39"/>
      <c r="AB340" s="39"/>
      <c r="AC340" s="39"/>
      <c r="AD340" s="39"/>
      <c r="AE340" s="39"/>
    </row>
  </sheetData>
  <sheetProtection password="CC35" sheet="1" objects="1" scenarios="1" formatColumns="0" formatRows="0" autoFilter="0"/>
  <autoFilter ref="C92:K339"/>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1993</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29</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34</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28</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ROUND(J106,2)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ROUND((SUM(BE106:BE266)),2)</f>
        <v>0</v>
      </c>
      <c r="G33" s="39"/>
      <c r="H33" s="39"/>
      <c r="I33" s="149">
        <v>0.21</v>
      </c>
      <c r="J33" s="148">
        <f>ROUND(((SUM(BE106:BE266))*I33),2)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ROUND((SUM(BF106:BF266)),2)</f>
        <v>0</v>
      </c>
      <c r="G34" s="39"/>
      <c r="H34" s="39"/>
      <c r="I34" s="149">
        <v>0.15</v>
      </c>
      <c r="J34" s="148">
        <f>ROUND(((SUM(BF106:BF266))*I34),2)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ROUND((SUM(BG106:BG266)),2)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ROUND((SUM(BH106:BH266)),2)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ROUND((SUM(BI106:BI266)),2)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05 - Slaboproud</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Město Litvínov</v>
      </c>
      <c r="G54" s="41"/>
      <c r="H54" s="41"/>
      <c r="I54" s="33" t="s">
        <v>33</v>
      </c>
      <c r="J54" s="37" t="str">
        <f>E21</f>
        <v>DPT projekty, Ostrov</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J106</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1994</v>
      </c>
      <c r="E60" s="169"/>
      <c r="F60" s="169"/>
      <c r="G60" s="169"/>
      <c r="H60" s="169"/>
      <c r="I60" s="169"/>
      <c r="J60" s="170">
        <f>J107</f>
        <v>0</v>
      </c>
      <c r="K60" s="167"/>
      <c r="L60" s="171"/>
      <c r="S60" s="9"/>
      <c r="T60" s="9"/>
      <c r="U60" s="9"/>
      <c r="V60" s="9"/>
      <c r="W60" s="9"/>
      <c r="X60" s="9"/>
      <c r="Y60" s="9"/>
      <c r="Z60" s="9"/>
      <c r="AA60" s="9"/>
      <c r="AB60" s="9"/>
      <c r="AC60" s="9"/>
      <c r="AD60" s="9"/>
      <c r="AE60" s="9"/>
    </row>
    <row r="61" spans="1:31" s="10" customFormat="1" ht="19.9" customHeight="1">
      <c r="A61" s="10"/>
      <c r="B61" s="172"/>
      <c r="C61" s="173"/>
      <c r="D61" s="174" t="s">
        <v>1995</v>
      </c>
      <c r="E61" s="175"/>
      <c r="F61" s="175"/>
      <c r="G61" s="175"/>
      <c r="H61" s="175"/>
      <c r="I61" s="175"/>
      <c r="J61" s="176">
        <f>J108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1996</v>
      </c>
      <c r="E62" s="175"/>
      <c r="F62" s="175"/>
      <c r="G62" s="175"/>
      <c r="H62" s="175"/>
      <c r="I62" s="175"/>
      <c r="J62" s="176">
        <f>J114</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1997</v>
      </c>
      <c r="E63" s="175"/>
      <c r="F63" s="175"/>
      <c r="G63" s="175"/>
      <c r="H63" s="175"/>
      <c r="I63" s="175"/>
      <c r="J63" s="176">
        <f>J118</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1998</v>
      </c>
      <c r="E64" s="169"/>
      <c r="F64" s="169"/>
      <c r="G64" s="169"/>
      <c r="H64" s="169"/>
      <c r="I64" s="169"/>
      <c r="J64" s="170">
        <f>J127</f>
        <v>0</v>
      </c>
      <c r="K64" s="167"/>
      <c r="L64" s="171"/>
      <c r="S64" s="9"/>
      <c r="T64" s="9"/>
      <c r="U64" s="9"/>
      <c r="V64" s="9"/>
      <c r="W64" s="9"/>
      <c r="X64" s="9"/>
      <c r="Y64" s="9"/>
      <c r="Z64" s="9"/>
      <c r="AA64" s="9"/>
      <c r="AB64" s="9"/>
      <c r="AC64" s="9"/>
      <c r="AD64" s="9"/>
      <c r="AE64" s="9"/>
    </row>
    <row r="65" spans="1:31" s="10" customFormat="1" ht="19.9" customHeight="1">
      <c r="A65" s="10"/>
      <c r="B65" s="172"/>
      <c r="C65" s="173"/>
      <c r="D65" s="174" t="s">
        <v>1995</v>
      </c>
      <c r="E65" s="175"/>
      <c r="F65" s="175"/>
      <c r="G65" s="175"/>
      <c r="H65" s="175"/>
      <c r="I65" s="175"/>
      <c r="J65" s="176">
        <f>J128</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1996</v>
      </c>
      <c r="E66" s="175"/>
      <c r="F66" s="175"/>
      <c r="G66" s="175"/>
      <c r="H66" s="175"/>
      <c r="I66" s="175"/>
      <c r="J66" s="176">
        <f>J154</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1997</v>
      </c>
      <c r="E67" s="175"/>
      <c r="F67" s="175"/>
      <c r="G67" s="175"/>
      <c r="H67" s="175"/>
      <c r="I67" s="175"/>
      <c r="J67" s="176">
        <f>J161</f>
        <v>0</v>
      </c>
      <c r="K67" s="173"/>
      <c r="L67" s="177"/>
      <c r="S67" s="10"/>
      <c r="T67" s="10"/>
      <c r="U67" s="10"/>
      <c r="V67" s="10"/>
      <c r="W67" s="10"/>
      <c r="X67" s="10"/>
      <c r="Y67" s="10"/>
      <c r="Z67" s="10"/>
      <c r="AA67" s="10"/>
      <c r="AB67" s="10"/>
      <c r="AC67" s="10"/>
      <c r="AD67" s="10"/>
      <c r="AE67" s="10"/>
    </row>
    <row r="68" spans="1:31" s="9" customFormat="1" ht="24.95" customHeight="1">
      <c r="A68" s="9"/>
      <c r="B68" s="166"/>
      <c r="C68" s="167"/>
      <c r="D68" s="168" t="s">
        <v>1999</v>
      </c>
      <c r="E68" s="169"/>
      <c r="F68" s="169"/>
      <c r="G68" s="169"/>
      <c r="H68" s="169"/>
      <c r="I68" s="169"/>
      <c r="J68" s="170">
        <f>J170</f>
        <v>0</v>
      </c>
      <c r="K68" s="167"/>
      <c r="L68" s="171"/>
      <c r="S68" s="9"/>
      <c r="T68" s="9"/>
      <c r="U68" s="9"/>
      <c r="V68" s="9"/>
      <c r="W68" s="9"/>
      <c r="X68" s="9"/>
      <c r="Y68" s="9"/>
      <c r="Z68" s="9"/>
      <c r="AA68" s="9"/>
      <c r="AB68" s="9"/>
      <c r="AC68" s="9"/>
      <c r="AD68" s="9"/>
      <c r="AE68" s="9"/>
    </row>
    <row r="69" spans="1:31" s="10" customFormat="1" ht="19.9" customHeight="1">
      <c r="A69" s="10"/>
      <c r="B69" s="172"/>
      <c r="C69" s="173"/>
      <c r="D69" s="174" t="s">
        <v>1995</v>
      </c>
      <c r="E69" s="175"/>
      <c r="F69" s="175"/>
      <c r="G69" s="175"/>
      <c r="H69" s="175"/>
      <c r="I69" s="175"/>
      <c r="J69" s="176">
        <f>J171</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1996</v>
      </c>
      <c r="E70" s="175"/>
      <c r="F70" s="175"/>
      <c r="G70" s="175"/>
      <c r="H70" s="175"/>
      <c r="I70" s="175"/>
      <c r="J70" s="176">
        <f>J174</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1997</v>
      </c>
      <c r="E71" s="175"/>
      <c r="F71" s="175"/>
      <c r="G71" s="175"/>
      <c r="H71" s="175"/>
      <c r="I71" s="175"/>
      <c r="J71" s="176">
        <f>J177</f>
        <v>0</v>
      </c>
      <c r="K71" s="173"/>
      <c r="L71" s="177"/>
      <c r="S71" s="10"/>
      <c r="T71" s="10"/>
      <c r="U71" s="10"/>
      <c r="V71" s="10"/>
      <c r="W71" s="10"/>
      <c r="X71" s="10"/>
      <c r="Y71" s="10"/>
      <c r="Z71" s="10"/>
      <c r="AA71" s="10"/>
      <c r="AB71" s="10"/>
      <c r="AC71" s="10"/>
      <c r="AD71" s="10"/>
      <c r="AE71" s="10"/>
    </row>
    <row r="72" spans="1:31" s="9" customFormat="1" ht="24.95" customHeight="1">
      <c r="A72" s="9"/>
      <c r="B72" s="166"/>
      <c r="C72" s="167"/>
      <c r="D72" s="168" t="s">
        <v>2000</v>
      </c>
      <c r="E72" s="169"/>
      <c r="F72" s="169"/>
      <c r="G72" s="169"/>
      <c r="H72" s="169"/>
      <c r="I72" s="169"/>
      <c r="J72" s="170">
        <f>J186</f>
        <v>0</v>
      </c>
      <c r="K72" s="167"/>
      <c r="L72" s="171"/>
      <c r="S72" s="9"/>
      <c r="T72" s="9"/>
      <c r="U72" s="9"/>
      <c r="V72" s="9"/>
      <c r="W72" s="9"/>
      <c r="X72" s="9"/>
      <c r="Y72" s="9"/>
      <c r="Z72" s="9"/>
      <c r="AA72" s="9"/>
      <c r="AB72" s="9"/>
      <c r="AC72" s="9"/>
      <c r="AD72" s="9"/>
      <c r="AE72" s="9"/>
    </row>
    <row r="73" spans="1:31" s="10" customFormat="1" ht="19.9" customHeight="1">
      <c r="A73" s="10"/>
      <c r="B73" s="172"/>
      <c r="C73" s="173"/>
      <c r="D73" s="174" t="s">
        <v>1995</v>
      </c>
      <c r="E73" s="175"/>
      <c r="F73" s="175"/>
      <c r="G73" s="175"/>
      <c r="H73" s="175"/>
      <c r="I73" s="175"/>
      <c r="J73" s="176">
        <f>J187</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2001</v>
      </c>
      <c r="E74" s="175"/>
      <c r="F74" s="175"/>
      <c r="G74" s="175"/>
      <c r="H74" s="175"/>
      <c r="I74" s="175"/>
      <c r="J74" s="176">
        <f>J195</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2002</v>
      </c>
      <c r="E75" s="175"/>
      <c r="F75" s="175"/>
      <c r="G75" s="175"/>
      <c r="H75" s="175"/>
      <c r="I75" s="175"/>
      <c r="J75" s="176">
        <f>J204</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2003</v>
      </c>
      <c r="E76" s="175"/>
      <c r="F76" s="175"/>
      <c r="G76" s="175"/>
      <c r="H76" s="175"/>
      <c r="I76" s="175"/>
      <c r="J76" s="176">
        <f>J210</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2004</v>
      </c>
      <c r="E77" s="175"/>
      <c r="F77" s="175"/>
      <c r="G77" s="175"/>
      <c r="H77" s="175"/>
      <c r="I77" s="175"/>
      <c r="J77" s="176">
        <f>J217</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1997</v>
      </c>
      <c r="E78" s="175"/>
      <c r="F78" s="175"/>
      <c r="G78" s="175"/>
      <c r="H78" s="175"/>
      <c r="I78" s="175"/>
      <c r="J78" s="176">
        <f>J220</f>
        <v>0</v>
      </c>
      <c r="K78" s="173"/>
      <c r="L78" s="177"/>
      <c r="S78" s="10"/>
      <c r="T78" s="10"/>
      <c r="U78" s="10"/>
      <c r="V78" s="10"/>
      <c r="W78" s="10"/>
      <c r="X78" s="10"/>
      <c r="Y78" s="10"/>
      <c r="Z78" s="10"/>
      <c r="AA78" s="10"/>
      <c r="AB78" s="10"/>
      <c r="AC78" s="10"/>
      <c r="AD78" s="10"/>
      <c r="AE78" s="10"/>
    </row>
    <row r="79" spans="1:31" s="9" customFormat="1" ht="24.95" customHeight="1">
      <c r="A79" s="9"/>
      <c r="B79" s="166"/>
      <c r="C79" s="167"/>
      <c r="D79" s="168" t="s">
        <v>2005</v>
      </c>
      <c r="E79" s="169"/>
      <c r="F79" s="169"/>
      <c r="G79" s="169"/>
      <c r="H79" s="169"/>
      <c r="I79" s="169"/>
      <c r="J79" s="170">
        <f>J226</f>
        <v>0</v>
      </c>
      <c r="K79" s="167"/>
      <c r="L79" s="171"/>
      <c r="S79" s="9"/>
      <c r="T79" s="9"/>
      <c r="U79" s="9"/>
      <c r="V79" s="9"/>
      <c r="W79" s="9"/>
      <c r="X79" s="9"/>
      <c r="Y79" s="9"/>
      <c r="Z79" s="9"/>
      <c r="AA79" s="9"/>
      <c r="AB79" s="9"/>
      <c r="AC79" s="9"/>
      <c r="AD79" s="9"/>
      <c r="AE79" s="9"/>
    </row>
    <row r="80" spans="1:31" s="10" customFormat="1" ht="19.9" customHeight="1">
      <c r="A80" s="10"/>
      <c r="B80" s="172"/>
      <c r="C80" s="173"/>
      <c r="D80" s="174" t="s">
        <v>1995</v>
      </c>
      <c r="E80" s="175"/>
      <c r="F80" s="175"/>
      <c r="G80" s="175"/>
      <c r="H80" s="175"/>
      <c r="I80" s="175"/>
      <c r="J80" s="176">
        <f>J227</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1996</v>
      </c>
      <c r="E81" s="175"/>
      <c r="F81" s="175"/>
      <c r="G81" s="175"/>
      <c r="H81" s="175"/>
      <c r="I81" s="175"/>
      <c r="J81" s="176">
        <f>J232</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1997</v>
      </c>
      <c r="E82" s="175"/>
      <c r="F82" s="175"/>
      <c r="G82" s="175"/>
      <c r="H82" s="175"/>
      <c r="I82" s="175"/>
      <c r="J82" s="176">
        <f>J236</f>
        <v>0</v>
      </c>
      <c r="K82" s="173"/>
      <c r="L82" s="177"/>
      <c r="S82" s="10"/>
      <c r="T82" s="10"/>
      <c r="U82" s="10"/>
      <c r="V82" s="10"/>
      <c r="W82" s="10"/>
      <c r="X82" s="10"/>
      <c r="Y82" s="10"/>
      <c r="Z82" s="10"/>
      <c r="AA82" s="10"/>
      <c r="AB82" s="10"/>
      <c r="AC82" s="10"/>
      <c r="AD82" s="10"/>
      <c r="AE82" s="10"/>
    </row>
    <row r="83" spans="1:31" s="9" customFormat="1" ht="24.95" customHeight="1">
      <c r="A83" s="9"/>
      <c r="B83" s="166"/>
      <c r="C83" s="167"/>
      <c r="D83" s="168" t="s">
        <v>2006</v>
      </c>
      <c r="E83" s="169"/>
      <c r="F83" s="169"/>
      <c r="G83" s="169"/>
      <c r="H83" s="169"/>
      <c r="I83" s="169"/>
      <c r="J83" s="170">
        <f>J247</f>
        <v>0</v>
      </c>
      <c r="K83" s="167"/>
      <c r="L83" s="171"/>
      <c r="S83" s="9"/>
      <c r="T83" s="9"/>
      <c r="U83" s="9"/>
      <c r="V83" s="9"/>
      <c r="W83" s="9"/>
      <c r="X83" s="9"/>
      <c r="Y83" s="9"/>
      <c r="Z83" s="9"/>
      <c r="AA83" s="9"/>
      <c r="AB83" s="9"/>
      <c r="AC83" s="9"/>
      <c r="AD83" s="9"/>
      <c r="AE83" s="9"/>
    </row>
    <row r="84" spans="1:31" s="10" customFormat="1" ht="19.9" customHeight="1">
      <c r="A84" s="10"/>
      <c r="B84" s="172"/>
      <c r="C84" s="173"/>
      <c r="D84" s="174" t="s">
        <v>1995</v>
      </c>
      <c r="E84" s="175"/>
      <c r="F84" s="175"/>
      <c r="G84" s="175"/>
      <c r="H84" s="175"/>
      <c r="I84" s="175"/>
      <c r="J84" s="176">
        <f>J248</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1996</v>
      </c>
      <c r="E85" s="175"/>
      <c r="F85" s="175"/>
      <c r="G85" s="175"/>
      <c r="H85" s="175"/>
      <c r="I85" s="175"/>
      <c r="J85" s="176">
        <f>J252</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1997</v>
      </c>
      <c r="E86" s="175"/>
      <c r="F86" s="175"/>
      <c r="G86" s="175"/>
      <c r="H86" s="175"/>
      <c r="I86" s="175"/>
      <c r="J86" s="176">
        <f>J256</f>
        <v>0</v>
      </c>
      <c r="K86" s="173"/>
      <c r="L86" s="177"/>
      <c r="S86" s="10"/>
      <c r="T86" s="10"/>
      <c r="U86" s="10"/>
      <c r="V86" s="10"/>
      <c r="W86" s="10"/>
      <c r="X86" s="10"/>
      <c r="Y86" s="10"/>
      <c r="Z86" s="10"/>
      <c r="AA86" s="10"/>
      <c r="AB86" s="10"/>
      <c r="AC86" s="10"/>
      <c r="AD86" s="10"/>
      <c r="AE86" s="10"/>
    </row>
    <row r="87" spans="1:31" s="2" customFormat="1" ht="21.8"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6.95" customHeight="1">
      <c r="A88" s="39"/>
      <c r="B88" s="60"/>
      <c r="C88" s="61"/>
      <c r="D88" s="61"/>
      <c r="E88" s="61"/>
      <c r="F88" s="61"/>
      <c r="G88" s="61"/>
      <c r="H88" s="61"/>
      <c r="I88" s="61"/>
      <c r="J88" s="61"/>
      <c r="K88" s="61"/>
      <c r="L88" s="135"/>
      <c r="S88" s="39"/>
      <c r="T88" s="39"/>
      <c r="U88" s="39"/>
      <c r="V88" s="39"/>
      <c r="W88" s="39"/>
      <c r="X88" s="39"/>
      <c r="Y88" s="39"/>
      <c r="Z88" s="39"/>
      <c r="AA88" s="39"/>
      <c r="AB88" s="39"/>
      <c r="AC88" s="39"/>
      <c r="AD88" s="39"/>
      <c r="AE88" s="39"/>
    </row>
    <row r="92" spans="1:31" s="2" customFormat="1" ht="6.95" customHeight="1">
      <c r="A92" s="39"/>
      <c r="B92" s="62"/>
      <c r="C92" s="63"/>
      <c r="D92" s="63"/>
      <c r="E92" s="63"/>
      <c r="F92" s="63"/>
      <c r="G92" s="63"/>
      <c r="H92" s="63"/>
      <c r="I92" s="63"/>
      <c r="J92" s="63"/>
      <c r="K92" s="63"/>
      <c r="L92" s="135"/>
      <c r="S92" s="39"/>
      <c r="T92" s="39"/>
      <c r="U92" s="39"/>
      <c r="V92" s="39"/>
      <c r="W92" s="39"/>
      <c r="X92" s="39"/>
      <c r="Y92" s="39"/>
      <c r="Z92" s="39"/>
      <c r="AA92" s="39"/>
      <c r="AB92" s="39"/>
      <c r="AC92" s="39"/>
      <c r="AD92" s="39"/>
      <c r="AE92" s="39"/>
    </row>
    <row r="93" spans="1:31" s="2" customFormat="1" ht="24.95" customHeight="1">
      <c r="A93" s="39"/>
      <c r="B93" s="40"/>
      <c r="C93" s="24" t="s">
        <v>133</v>
      </c>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12" customHeight="1">
      <c r="A95" s="39"/>
      <c r="B95" s="40"/>
      <c r="C95" s="33" t="s">
        <v>16</v>
      </c>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26.25" customHeight="1">
      <c r="A96" s="39"/>
      <c r="B96" s="40"/>
      <c r="C96" s="41"/>
      <c r="D96" s="41"/>
      <c r="E96" s="161" t="str">
        <f>E7</f>
        <v>  Modernizace infrastruktury základních škol v Litvínově – škola Ruská 2059</v>
      </c>
      <c r="F96" s="33"/>
      <c r="G96" s="33"/>
      <c r="H96" s="33"/>
      <c r="I96" s="41"/>
      <c r="J96" s="41"/>
      <c r="K96" s="41"/>
      <c r="L96" s="135"/>
      <c r="S96" s="39"/>
      <c r="T96" s="39"/>
      <c r="U96" s="39"/>
      <c r="V96" s="39"/>
      <c r="W96" s="39"/>
      <c r="X96" s="39"/>
      <c r="Y96" s="39"/>
      <c r="Z96" s="39"/>
      <c r="AA96" s="39"/>
      <c r="AB96" s="39"/>
      <c r="AC96" s="39"/>
      <c r="AD96" s="39"/>
      <c r="AE96" s="39"/>
    </row>
    <row r="97" spans="1:31" s="2" customFormat="1" ht="12" customHeight="1">
      <c r="A97" s="39"/>
      <c r="B97" s="40"/>
      <c r="C97" s="33" t="s">
        <v>101</v>
      </c>
      <c r="D97" s="41"/>
      <c r="E97" s="41"/>
      <c r="F97" s="41"/>
      <c r="G97" s="41"/>
      <c r="H97" s="41"/>
      <c r="I97" s="41"/>
      <c r="J97" s="41"/>
      <c r="K97" s="41"/>
      <c r="L97" s="135"/>
      <c r="S97" s="39"/>
      <c r="T97" s="39"/>
      <c r="U97" s="39"/>
      <c r="V97" s="39"/>
      <c r="W97" s="39"/>
      <c r="X97" s="39"/>
      <c r="Y97" s="39"/>
      <c r="Z97" s="39"/>
      <c r="AA97" s="39"/>
      <c r="AB97" s="39"/>
      <c r="AC97" s="39"/>
      <c r="AD97" s="39"/>
      <c r="AE97" s="39"/>
    </row>
    <row r="98" spans="1:31" s="2" customFormat="1" ht="16.5" customHeight="1">
      <c r="A98" s="39"/>
      <c r="B98" s="40"/>
      <c r="C98" s="41"/>
      <c r="D98" s="41"/>
      <c r="E98" s="70" t="str">
        <f>E9</f>
        <v>05 - Slaboproud</v>
      </c>
      <c r="F98" s="41"/>
      <c r="G98" s="41"/>
      <c r="H98" s="41"/>
      <c r="I98" s="41"/>
      <c r="J98" s="41"/>
      <c r="K98" s="41"/>
      <c r="L98" s="13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2" customHeight="1">
      <c r="A100" s="39"/>
      <c r="B100" s="40"/>
      <c r="C100" s="33" t="s">
        <v>22</v>
      </c>
      <c r="D100" s="41"/>
      <c r="E100" s="41"/>
      <c r="F100" s="28" t="str">
        <f>F12</f>
        <v xml:space="preserve"> </v>
      </c>
      <c r="G100" s="41"/>
      <c r="H100" s="41"/>
      <c r="I100" s="33" t="s">
        <v>24</v>
      </c>
      <c r="J100" s="73" t="str">
        <f>IF(J12="","",J12)</f>
        <v>19. 3. 2021</v>
      </c>
      <c r="K100" s="41"/>
      <c r="L100" s="135"/>
      <c r="S100" s="39"/>
      <c r="T100" s="39"/>
      <c r="U100" s="39"/>
      <c r="V100" s="39"/>
      <c r="W100" s="39"/>
      <c r="X100" s="39"/>
      <c r="Y100" s="39"/>
      <c r="Z100" s="39"/>
      <c r="AA100" s="39"/>
      <c r="AB100" s="39"/>
      <c r="AC100" s="39"/>
      <c r="AD100" s="39"/>
      <c r="AE100" s="39"/>
    </row>
    <row r="101" spans="1:31" s="2" customFormat="1" ht="6.95" customHeight="1">
      <c r="A101" s="39"/>
      <c r="B101" s="40"/>
      <c r="C101" s="41"/>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pans="1:31" s="2" customFormat="1" ht="15.15" customHeight="1">
      <c r="A102" s="39"/>
      <c r="B102" s="40"/>
      <c r="C102" s="33" t="s">
        <v>26</v>
      </c>
      <c r="D102" s="41"/>
      <c r="E102" s="41"/>
      <c r="F102" s="28" t="str">
        <f>E15</f>
        <v>Město Litvínov</v>
      </c>
      <c r="G102" s="41"/>
      <c r="H102" s="41"/>
      <c r="I102" s="33" t="s">
        <v>33</v>
      </c>
      <c r="J102" s="37" t="str">
        <f>E21</f>
        <v>DPT projekty, Ostrov</v>
      </c>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31</v>
      </c>
      <c r="D103" s="41"/>
      <c r="E103" s="41"/>
      <c r="F103" s="28" t="str">
        <f>IF(E18="","",E18)</f>
        <v>Vyplň údaj</v>
      </c>
      <c r="G103" s="41"/>
      <c r="H103" s="41"/>
      <c r="I103" s="33" t="s">
        <v>36</v>
      </c>
      <c r="J103" s="37" t="str">
        <f>E24</f>
        <v>Tomanová Ing.</v>
      </c>
      <c r="K103" s="41"/>
      <c r="L103" s="135"/>
      <c r="S103" s="39"/>
      <c r="T103" s="39"/>
      <c r="U103" s="39"/>
      <c r="V103" s="39"/>
      <c r="W103" s="39"/>
      <c r="X103" s="39"/>
      <c r="Y103" s="39"/>
      <c r="Z103" s="39"/>
      <c r="AA103" s="39"/>
      <c r="AB103" s="39"/>
      <c r="AC103" s="39"/>
      <c r="AD103" s="39"/>
      <c r="AE103" s="39"/>
    </row>
    <row r="104" spans="1:31" s="2" customFormat="1" ht="10.3" customHeight="1">
      <c r="A104" s="39"/>
      <c r="B104" s="40"/>
      <c r="C104" s="41"/>
      <c r="D104" s="41"/>
      <c r="E104" s="41"/>
      <c r="F104" s="41"/>
      <c r="G104" s="41"/>
      <c r="H104" s="41"/>
      <c r="I104" s="41"/>
      <c r="J104" s="41"/>
      <c r="K104" s="41"/>
      <c r="L104" s="135"/>
      <c r="S104" s="39"/>
      <c r="T104" s="39"/>
      <c r="U104" s="39"/>
      <c r="V104" s="39"/>
      <c r="W104" s="39"/>
      <c r="X104" s="39"/>
      <c r="Y104" s="39"/>
      <c r="Z104" s="39"/>
      <c r="AA104" s="39"/>
      <c r="AB104" s="39"/>
      <c r="AC104" s="39"/>
      <c r="AD104" s="39"/>
      <c r="AE104" s="39"/>
    </row>
    <row r="105" spans="1:31" s="11" customFormat="1" ht="29.25" customHeight="1">
      <c r="A105" s="178"/>
      <c r="B105" s="179"/>
      <c r="C105" s="180" t="s">
        <v>134</v>
      </c>
      <c r="D105" s="181" t="s">
        <v>59</v>
      </c>
      <c r="E105" s="181" t="s">
        <v>55</v>
      </c>
      <c r="F105" s="181" t="s">
        <v>56</v>
      </c>
      <c r="G105" s="181" t="s">
        <v>135</v>
      </c>
      <c r="H105" s="181" t="s">
        <v>136</v>
      </c>
      <c r="I105" s="181" t="s">
        <v>137</v>
      </c>
      <c r="J105" s="181" t="s">
        <v>106</v>
      </c>
      <c r="K105" s="182" t="s">
        <v>138</v>
      </c>
      <c r="L105" s="183"/>
      <c r="M105" s="93" t="s">
        <v>28</v>
      </c>
      <c r="N105" s="94" t="s">
        <v>44</v>
      </c>
      <c r="O105" s="94" t="s">
        <v>139</v>
      </c>
      <c r="P105" s="94" t="s">
        <v>140</v>
      </c>
      <c r="Q105" s="94" t="s">
        <v>141</v>
      </c>
      <c r="R105" s="94" t="s">
        <v>142</v>
      </c>
      <c r="S105" s="94" t="s">
        <v>143</v>
      </c>
      <c r="T105" s="95" t="s">
        <v>144</v>
      </c>
      <c r="U105" s="178"/>
      <c r="V105" s="178"/>
      <c r="W105" s="178"/>
      <c r="X105" s="178"/>
      <c r="Y105" s="178"/>
      <c r="Z105" s="178"/>
      <c r="AA105" s="178"/>
      <c r="AB105" s="178"/>
      <c r="AC105" s="178"/>
      <c r="AD105" s="178"/>
      <c r="AE105" s="178"/>
    </row>
    <row r="106" spans="1:63" s="2" customFormat="1" ht="22.8" customHeight="1">
      <c r="A106" s="39"/>
      <c r="B106" s="40"/>
      <c r="C106" s="100" t="s">
        <v>145</v>
      </c>
      <c r="D106" s="41"/>
      <c r="E106" s="41"/>
      <c r="F106" s="41"/>
      <c r="G106" s="41"/>
      <c r="H106" s="41"/>
      <c r="I106" s="41"/>
      <c r="J106" s="184">
        <f>BK106</f>
        <v>0</v>
      </c>
      <c r="K106" s="41"/>
      <c r="L106" s="45"/>
      <c r="M106" s="96"/>
      <c r="N106" s="185"/>
      <c r="O106" s="97"/>
      <c r="P106" s="186">
        <f>P107+P127+P170+P186+P226+P247</f>
        <v>0</v>
      </c>
      <c r="Q106" s="97"/>
      <c r="R106" s="186">
        <f>R107+R127+R170+R186+R226+R247</f>
        <v>0</v>
      </c>
      <c r="S106" s="97"/>
      <c r="T106" s="187">
        <f>T107+T127+T170+T186+T226+T247</f>
        <v>0</v>
      </c>
      <c r="U106" s="39"/>
      <c r="V106" s="39"/>
      <c r="W106" s="39"/>
      <c r="X106" s="39"/>
      <c r="Y106" s="39"/>
      <c r="Z106" s="39"/>
      <c r="AA106" s="39"/>
      <c r="AB106" s="39"/>
      <c r="AC106" s="39"/>
      <c r="AD106" s="39"/>
      <c r="AE106" s="39"/>
      <c r="AT106" s="18" t="s">
        <v>73</v>
      </c>
      <c r="AU106" s="18" t="s">
        <v>107</v>
      </c>
      <c r="BK106" s="188">
        <f>BK107+BK127+BK170+BK186+BK226+BK247</f>
        <v>0</v>
      </c>
    </row>
    <row r="107" spans="1:63" s="12" customFormat="1" ht="25.9" customHeight="1">
      <c r="A107" s="12"/>
      <c r="B107" s="189"/>
      <c r="C107" s="190"/>
      <c r="D107" s="191" t="s">
        <v>73</v>
      </c>
      <c r="E107" s="192" t="s">
        <v>2007</v>
      </c>
      <c r="F107" s="192" t="s">
        <v>2008</v>
      </c>
      <c r="G107" s="190"/>
      <c r="H107" s="190"/>
      <c r="I107" s="193"/>
      <c r="J107" s="194">
        <f>BK107</f>
        <v>0</v>
      </c>
      <c r="K107" s="190"/>
      <c r="L107" s="195"/>
      <c r="M107" s="196"/>
      <c r="N107" s="197"/>
      <c r="O107" s="197"/>
      <c r="P107" s="198">
        <f>P108+P114+P118</f>
        <v>0</v>
      </c>
      <c r="Q107" s="197"/>
      <c r="R107" s="198">
        <f>R108+R114+R118</f>
        <v>0</v>
      </c>
      <c r="S107" s="197"/>
      <c r="T107" s="199">
        <f>T108+T114+T118</f>
        <v>0</v>
      </c>
      <c r="U107" s="12"/>
      <c r="V107" s="12"/>
      <c r="W107" s="12"/>
      <c r="X107" s="12"/>
      <c r="Y107" s="12"/>
      <c r="Z107" s="12"/>
      <c r="AA107" s="12"/>
      <c r="AB107" s="12"/>
      <c r="AC107" s="12"/>
      <c r="AD107" s="12"/>
      <c r="AE107" s="12"/>
      <c r="AR107" s="200" t="s">
        <v>82</v>
      </c>
      <c r="AT107" s="201" t="s">
        <v>73</v>
      </c>
      <c r="AU107" s="201" t="s">
        <v>74</v>
      </c>
      <c r="AY107" s="200" t="s">
        <v>148</v>
      </c>
      <c r="BK107" s="202">
        <f>BK108+BK114+BK118</f>
        <v>0</v>
      </c>
    </row>
    <row r="108" spans="1:63" s="12" customFormat="1" ht="22.8" customHeight="1">
      <c r="A108" s="12"/>
      <c r="B108" s="189"/>
      <c r="C108" s="190"/>
      <c r="D108" s="191" t="s">
        <v>73</v>
      </c>
      <c r="E108" s="203" t="s">
        <v>2009</v>
      </c>
      <c r="F108" s="203" t="s">
        <v>2010</v>
      </c>
      <c r="G108" s="190"/>
      <c r="H108" s="190"/>
      <c r="I108" s="193"/>
      <c r="J108" s="204">
        <f>BK108</f>
        <v>0</v>
      </c>
      <c r="K108" s="190"/>
      <c r="L108" s="195"/>
      <c r="M108" s="196"/>
      <c r="N108" s="197"/>
      <c r="O108" s="197"/>
      <c r="P108" s="198">
        <f>SUM(P109:P113)</f>
        <v>0</v>
      </c>
      <c r="Q108" s="197"/>
      <c r="R108" s="198">
        <f>SUM(R109:R113)</f>
        <v>0</v>
      </c>
      <c r="S108" s="197"/>
      <c r="T108" s="199">
        <f>SUM(T109:T113)</f>
        <v>0</v>
      </c>
      <c r="U108" s="12"/>
      <c r="V108" s="12"/>
      <c r="W108" s="12"/>
      <c r="X108" s="12"/>
      <c r="Y108" s="12"/>
      <c r="Z108" s="12"/>
      <c r="AA108" s="12"/>
      <c r="AB108" s="12"/>
      <c r="AC108" s="12"/>
      <c r="AD108" s="12"/>
      <c r="AE108" s="12"/>
      <c r="AR108" s="200" t="s">
        <v>82</v>
      </c>
      <c r="AT108" s="201" t="s">
        <v>73</v>
      </c>
      <c r="AU108" s="201" t="s">
        <v>82</v>
      </c>
      <c r="AY108" s="200" t="s">
        <v>148</v>
      </c>
      <c r="BK108" s="202">
        <f>SUM(BK109:BK113)</f>
        <v>0</v>
      </c>
    </row>
    <row r="109" spans="1:65" s="2" customFormat="1" ht="21.75" customHeight="1">
      <c r="A109" s="39"/>
      <c r="B109" s="40"/>
      <c r="C109" s="205" t="s">
        <v>82</v>
      </c>
      <c r="D109" s="205" t="s">
        <v>151</v>
      </c>
      <c r="E109" s="206" t="s">
        <v>2011</v>
      </c>
      <c r="F109" s="207" t="s">
        <v>2012</v>
      </c>
      <c r="G109" s="208" t="s">
        <v>1023</v>
      </c>
      <c r="H109" s="209">
        <v>1</v>
      </c>
      <c r="I109" s="210"/>
      <c r="J109" s="211">
        <f>ROUND(I109*H109,2)</f>
        <v>0</v>
      </c>
      <c r="K109" s="207" t="s">
        <v>28</v>
      </c>
      <c r="L109" s="45"/>
      <c r="M109" s="212" t="s">
        <v>28</v>
      </c>
      <c r="N109" s="213" t="s">
        <v>45</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155</v>
      </c>
      <c r="AT109" s="216" t="s">
        <v>151</v>
      </c>
      <c r="AU109" s="216" t="s">
        <v>84</v>
      </c>
      <c r="AY109" s="18" t="s">
        <v>148</v>
      </c>
      <c r="BE109" s="217">
        <f>IF(N109="základní",J109,0)</f>
        <v>0</v>
      </c>
      <c r="BF109" s="217">
        <f>IF(N109="snížená",J109,0)</f>
        <v>0</v>
      </c>
      <c r="BG109" s="217">
        <f>IF(N109="zákl. přenesená",J109,0)</f>
        <v>0</v>
      </c>
      <c r="BH109" s="217">
        <f>IF(N109="sníž. přenesená",J109,0)</f>
        <v>0</v>
      </c>
      <c r="BI109" s="217">
        <f>IF(N109="nulová",J109,0)</f>
        <v>0</v>
      </c>
      <c r="BJ109" s="18" t="s">
        <v>82</v>
      </c>
      <c r="BK109" s="217">
        <f>ROUND(I109*H109,2)</f>
        <v>0</v>
      </c>
      <c r="BL109" s="18" t="s">
        <v>155</v>
      </c>
      <c r="BM109" s="216" t="s">
        <v>2013</v>
      </c>
    </row>
    <row r="110" spans="1:65" s="2" customFormat="1" ht="16.5" customHeight="1">
      <c r="A110" s="39"/>
      <c r="B110" s="40"/>
      <c r="C110" s="205" t="s">
        <v>84</v>
      </c>
      <c r="D110" s="205" t="s">
        <v>151</v>
      </c>
      <c r="E110" s="206" t="s">
        <v>2014</v>
      </c>
      <c r="F110" s="207" t="s">
        <v>2015</v>
      </c>
      <c r="G110" s="208" t="s">
        <v>1023</v>
      </c>
      <c r="H110" s="209">
        <v>1</v>
      </c>
      <c r="I110" s="210"/>
      <c r="J110" s="211">
        <f>ROUND(I110*H110,2)</f>
        <v>0</v>
      </c>
      <c r="K110" s="207" t="s">
        <v>28</v>
      </c>
      <c r="L110" s="45"/>
      <c r="M110" s="212" t="s">
        <v>28</v>
      </c>
      <c r="N110" s="213" t="s">
        <v>45</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155</v>
      </c>
      <c r="AT110" s="216" t="s">
        <v>151</v>
      </c>
      <c r="AU110" s="216" t="s">
        <v>84</v>
      </c>
      <c r="AY110" s="18" t="s">
        <v>148</v>
      </c>
      <c r="BE110" s="217">
        <f>IF(N110="základní",J110,0)</f>
        <v>0</v>
      </c>
      <c r="BF110" s="217">
        <f>IF(N110="snížená",J110,0)</f>
        <v>0</v>
      </c>
      <c r="BG110" s="217">
        <f>IF(N110="zákl. přenesená",J110,0)</f>
        <v>0</v>
      </c>
      <c r="BH110" s="217">
        <f>IF(N110="sníž. přenesená",J110,0)</f>
        <v>0</v>
      </c>
      <c r="BI110" s="217">
        <f>IF(N110="nulová",J110,0)</f>
        <v>0</v>
      </c>
      <c r="BJ110" s="18" t="s">
        <v>82</v>
      </c>
      <c r="BK110" s="217">
        <f>ROUND(I110*H110,2)</f>
        <v>0</v>
      </c>
      <c r="BL110" s="18" t="s">
        <v>155</v>
      </c>
      <c r="BM110" s="216" t="s">
        <v>2016</v>
      </c>
    </row>
    <row r="111" spans="1:65" s="2" customFormat="1" ht="12">
      <c r="A111" s="39"/>
      <c r="B111" s="40"/>
      <c r="C111" s="205" t="s">
        <v>149</v>
      </c>
      <c r="D111" s="205" t="s">
        <v>151</v>
      </c>
      <c r="E111" s="206" t="s">
        <v>2017</v>
      </c>
      <c r="F111" s="207" t="s">
        <v>2018</v>
      </c>
      <c r="G111" s="208" t="s">
        <v>1023</v>
      </c>
      <c r="H111" s="209">
        <v>1</v>
      </c>
      <c r="I111" s="210"/>
      <c r="J111" s="211">
        <f>ROUND(I111*H111,2)</f>
        <v>0</v>
      </c>
      <c r="K111" s="207" t="s">
        <v>28</v>
      </c>
      <c r="L111" s="45"/>
      <c r="M111" s="212" t="s">
        <v>28</v>
      </c>
      <c r="N111" s="213" t="s">
        <v>45</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155</v>
      </c>
      <c r="AT111" s="216" t="s">
        <v>151</v>
      </c>
      <c r="AU111" s="216" t="s">
        <v>84</v>
      </c>
      <c r="AY111" s="18" t="s">
        <v>148</v>
      </c>
      <c r="BE111" s="217">
        <f>IF(N111="základní",J111,0)</f>
        <v>0</v>
      </c>
      <c r="BF111" s="217">
        <f>IF(N111="snížená",J111,0)</f>
        <v>0</v>
      </c>
      <c r="BG111" s="217">
        <f>IF(N111="zákl. přenesená",J111,0)</f>
        <v>0</v>
      </c>
      <c r="BH111" s="217">
        <f>IF(N111="sníž. přenesená",J111,0)</f>
        <v>0</v>
      </c>
      <c r="BI111" s="217">
        <f>IF(N111="nulová",J111,0)</f>
        <v>0</v>
      </c>
      <c r="BJ111" s="18" t="s">
        <v>82</v>
      </c>
      <c r="BK111" s="217">
        <f>ROUND(I111*H111,2)</f>
        <v>0</v>
      </c>
      <c r="BL111" s="18" t="s">
        <v>155</v>
      </c>
      <c r="BM111" s="216" t="s">
        <v>2019</v>
      </c>
    </row>
    <row r="112" spans="1:65" s="2" customFormat="1" ht="16.5" customHeight="1">
      <c r="A112" s="39"/>
      <c r="B112" s="40"/>
      <c r="C112" s="205" t="s">
        <v>155</v>
      </c>
      <c r="D112" s="205" t="s">
        <v>151</v>
      </c>
      <c r="E112" s="206" t="s">
        <v>2020</v>
      </c>
      <c r="F112" s="207" t="s">
        <v>2021</v>
      </c>
      <c r="G112" s="208" t="s">
        <v>1023</v>
      </c>
      <c r="H112" s="209">
        <v>1</v>
      </c>
      <c r="I112" s="210"/>
      <c r="J112" s="211">
        <f>ROUND(I112*H112,2)</f>
        <v>0</v>
      </c>
      <c r="K112" s="207" t="s">
        <v>28</v>
      </c>
      <c r="L112" s="45"/>
      <c r="M112" s="212" t="s">
        <v>28</v>
      </c>
      <c r="N112" s="213" t="s">
        <v>45</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155</v>
      </c>
      <c r="AT112" s="216" t="s">
        <v>151</v>
      </c>
      <c r="AU112" s="216" t="s">
        <v>84</v>
      </c>
      <c r="AY112" s="18" t="s">
        <v>148</v>
      </c>
      <c r="BE112" s="217">
        <f>IF(N112="základní",J112,0)</f>
        <v>0</v>
      </c>
      <c r="BF112" s="217">
        <f>IF(N112="snížená",J112,0)</f>
        <v>0</v>
      </c>
      <c r="BG112" s="217">
        <f>IF(N112="zákl. přenesená",J112,0)</f>
        <v>0</v>
      </c>
      <c r="BH112" s="217">
        <f>IF(N112="sníž. přenesená",J112,0)</f>
        <v>0</v>
      </c>
      <c r="BI112" s="217">
        <f>IF(N112="nulová",J112,0)</f>
        <v>0</v>
      </c>
      <c r="BJ112" s="18" t="s">
        <v>82</v>
      </c>
      <c r="BK112" s="217">
        <f>ROUND(I112*H112,2)</f>
        <v>0</v>
      </c>
      <c r="BL112" s="18" t="s">
        <v>155</v>
      </c>
      <c r="BM112" s="216" t="s">
        <v>2022</v>
      </c>
    </row>
    <row r="113" spans="1:65" s="2" customFormat="1" ht="21.75" customHeight="1">
      <c r="A113" s="39"/>
      <c r="B113" s="40"/>
      <c r="C113" s="205" t="s">
        <v>179</v>
      </c>
      <c r="D113" s="205" t="s">
        <v>151</v>
      </c>
      <c r="E113" s="206" t="s">
        <v>2023</v>
      </c>
      <c r="F113" s="207" t="s">
        <v>2024</v>
      </c>
      <c r="G113" s="208" t="s">
        <v>1023</v>
      </c>
      <c r="H113" s="209">
        <v>4</v>
      </c>
      <c r="I113" s="210"/>
      <c r="J113" s="211">
        <f>ROUND(I113*H113,2)</f>
        <v>0</v>
      </c>
      <c r="K113" s="207" t="s">
        <v>28</v>
      </c>
      <c r="L113" s="45"/>
      <c r="M113" s="212" t="s">
        <v>28</v>
      </c>
      <c r="N113" s="213" t="s">
        <v>45</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155</v>
      </c>
      <c r="AT113" s="216" t="s">
        <v>151</v>
      </c>
      <c r="AU113" s="216" t="s">
        <v>84</v>
      </c>
      <c r="AY113" s="18" t="s">
        <v>148</v>
      </c>
      <c r="BE113" s="217">
        <f>IF(N113="základní",J113,0)</f>
        <v>0</v>
      </c>
      <c r="BF113" s="217">
        <f>IF(N113="snížená",J113,0)</f>
        <v>0</v>
      </c>
      <c r="BG113" s="217">
        <f>IF(N113="zákl. přenesená",J113,0)</f>
        <v>0</v>
      </c>
      <c r="BH113" s="217">
        <f>IF(N113="sníž. přenesená",J113,0)</f>
        <v>0</v>
      </c>
      <c r="BI113" s="217">
        <f>IF(N113="nulová",J113,0)</f>
        <v>0</v>
      </c>
      <c r="BJ113" s="18" t="s">
        <v>82</v>
      </c>
      <c r="BK113" s="217">
        <f>ROUND(I113*H113,2)</f>
        <v>0</v>
      </c>
      <c r="BL113" s="18" t="s">
        <v>155</v>
      </c>
      <c r="BM113" s="216" t="s">
        <v>2025</v>
      </c>
    </row>
    <row r="114" spans="1:63" s="12" customFormat="1" ht="22.8" customHeight="1">
      <c r="A114" s="12"/>
      <c r="B114" s="189"/>
      <c r="C114" s="190"/>
      <c r="D114" s="191" t="s">
        <v>73</v>
      </c>
      <c r="E114" s="203" t="s">
        <v>2026</v>
      </c>
      <c r="F114" s="203" t="s">
        <v>2027</v>
      </c>
      <c r="G114" s="190"/>
      <c r="H114" s="190"/>
      <c r="I114" s="193"/>
      <c r="J114" s="204">
        <f>BK114</f>
        <v>0</v>
      </c>
      <c r="K114" s="190"/>
      <c r="L114" s="195"/>
      <c r="M114" s="196"/>
      <c r="N114" s="197"/>
      <c r="O114" s="197"/>
      <c r="P114" s="198">
        <f>SUM(P115:P117)</f>
        <v>0</v>
      </c>
      <c r="Q114" s="197"/>
      <c r="R114" s="198">
        <f>SUM(R115:R117)</f>
        <v>0</v>
      </c>
      <c r="S114" s="197"/>
      <c r="T114" s="199">
        <f>SUM(T115:T117)</f>
        <v>0</v>
      </c>
      <c r="U114" s="12"/>
      <c r="V114" s="12"/>
      <c r="W114" s="12"/>
      <c r="X114" s="12"/>
      <c r="Y114" s="12"/>
      <c r="Z114" s="12"/>
      <c r="AA114" s="12"/>
      <c r="AB114" s="12"/>
      <c r="AC114" s="12"/>
      <c r="AD114" s="12"/>
      <c r="AE114" s="12"/>
      <c r="AR114" s="200" t="s">
        <v>82</v>
      </c>
      <c r="AT114" s="201" t="s">
        <v>73</v>
      </c>
      <c r="AU114" s="201" t="s">
        <v>82</v>
      </c>
      <c r="AY114" s="200" t="s">
        <v>148</v>
      </c>
      <c r="BK114" s="202">
        <f>SUM(BK115:BK117)</f>
        <v>0</v>
      </c>
    </row>
    <row r="115" spans="1:65" s="2" customFormat="1" ht="16.5" customHeight="1">
      <c r="A115" s="39"/>
      <c r="B115" s="40"/>
      <c r="C115" s="205" t="s">
        <v>190</v>
      </c>
      <c r="D115" s="205" t="s">
        <v>151</v>
      </c>
      <c r="E115" s="206" t="s">
        <v>2028</v>
      </c>
      <c r="F115" s="207" t="s">
        <v>2029</v>
      </c>
      <c r="G115" s="208" t="s">
        <v>197</v>
      </c>
      <c r="H115" s="209">
        <v>40</v>
      </c>
      <c r="I115" s="210"/>
      <c r="J115" s="211">
        <f>ROUND(I115*H115,2)</f>
        <v>0</v>
      </c>
      <c r="K115" s="207" t="s">
        <v>28</v>
      </c>
      <c r="L115" s="45"/>
      <c r="M115" s="212" t="s">
        <v>28</v>
      </c>
      <c r="N115" s="213" t="s">
        <v>45</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155</v>
      </c>
      <c r="AT115" s="216" t="s">
        <v>151</v>
      </c>
      <c r="AU115" s="216" t="s">
        <v>84</v>
      </c>
      <c r="AY115" s="18" t="s">
        <v>148</v>
      </c>
      <c r="BE115" s="217">
        <f>IF(N115="základní",J115,0)</f>
        <v>0</v>
      </c>
      <c r="BF115" s="217">
        <f>IF(N115="snížená",J115,0)</f>
        <v>0</v>
      </c>
      <c r="BG115" s="217">
        <f>IF(N115="zákl. přenesená",J115,0)</f>
        <v>0</v>
      </c>
      <c r="BH115" s="217">
        <f>IF(N115="sníž. přenesená",J115,0)</f>
        <v>0</v>
      </c>
      <c r="BI115" s="217">
        <f>IF(N115="nulová",J115,0)</f>
        <v>0</v>
      </c>
      <c r="BJ115" s="18" t="s">
        <v>82</v>
      </c>
      <c r="BK115" s="217">
        <f>ROUND(I115*H115,2)</f>
        <v>0</v>
      </c>
      <c r="BL115" s="18" t="s">
        <v>155</v>
      </c>
      <c r="BM115" s="216" t="s">
        <v>2030</v>
      </c>
    </row>
    <row r="116" spans="1:65" s="2" customFormat="1" ht="16.5" customHeight="1">
      <c r="A116" s="39"/>
      <c r="B116" s="40"/>
      <c r="C116" s="205" t="s">
        <v>194</v>
      </c>
      <c r="D116" s="205" t="s">
        <v>151</v>
      </c>
      <c r="E116" s="206" t="s">
        <v>2031</v>
      </c>
      <c r="F116" s="207" t="s">
        <v>2032</v>
      </c>
      <c r="G116" s="208" t="s">
        <v>197</v>
      </c>
      <c r="H116" s="209">
        <v>120</v>
      </c>
      <c r="I116" s="210"/>
      <c r="J116" s="211">
        <f>ROUND(I116*H116,2)</f>
        <v>0</v>
      </c>
      <c r="K116" s="207" t="s">
        <v>28</v>
      </c>
      <c r="L116" s="45"/>
      <c r="M116" s="212" t="s">
        <v>28</v>
      </c>
      <c r="N116" s="213" t="s">
        <v>45</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155</v>
      </c>
      <c r="AT116" s="216" t="s">
        <v>151</v>
      </c>
      <c r="AU116" s="216" t="s">
        <v>84</v>
      </c>
      <c r="AY116" s="18" t="s">
        <v>148</v>
      </c>
      <c r="BE116" s="217">
        <f>IF(N116="základní",J116,0)</f>
        <v>0</v>
      </c>
      <c r="BF116" s="217">
        <f>IF(N116="snížená",J116,0)</f>
        <v>0</v>
      </c>
      <c r="BG116" s="217">
        <f>IF(N116="zákl. přenesená",J116,0)</f>
        <v>0</v>
      </c>
      <c r="BH116" s="217">
        <f>IF(N116="sníž. přenesená",J116,0)</f>
        <v>0</v>
      </c>
      <c r="BI116" s="217">
        <f>IF(N116="nulová",J116,0)</f>
        <v>0</v>
      </c>
      <c r="BJ116" s="18" t="s">
        <v>82</v>
      </c>
      <c r="BK116" s="217">
        <f>ROUND(I116*H116,2)</f>
        <v>0</v>
      </c>
      <c r="BL116" s="18" t="s">
        <v>155</v>
      </c>
      <c r="BM116" s="216" t="s">
        <v>2033</v>
      </c>
    </row>
    <row r="117" spans="1:65" s="2" customFormat="1" ht="21.75" customHeight="1">
      <c r="A117" s="39"/>
      <c r="B117" s="40"/>
      <c r="C117" s="205" t="s">
        <v>200</v>
      </c>
      <c r="D117" s="205" t="s">
        <v>151</v>
      </c>
      <c r="E117" s="206" t="s">
        <v>2034</v>
      </c>
      <c r="F117" s="207" t="s">
        <v>2035</v>
      </c>
      <c r="G117" s="208" t="s">
        <v>197</v>
      </c>
      <c r="H117" s="209">
        <v>25</v>
      </c>
      <c r="I117" s="210"/>
      <c r="J117" s="211">
        <f>ROUND(I117*H117,2)</f>
        <v>0</v>
      </c>
      <c r="K117" s="207" t="s">
        <v>28</v>
      </c>
      <c r="L117" s="45"/>
      <c r="M117" s="212" t="s">
        <v>28</v>
      </c>
      <c r="N117" s="213" t="s">
        <v>45</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155</v>
      </c>
      <c r="AT117" s="216" t="s">
        <v>151</v>
      </c>
      <c r="AU117" s="216" t="s">
        <v>84</v>
      </c>
      <c r="AY117" s="18" t="s">
        <v>148</v>
      </c>
      <c r="BE117" s="217">
        <f>IF(N117="základní",J117,0)</f>
        <v>0</v>
      </c>
      <c r="BF117" s="217">
        <f>IF(N117="snížená",J117,0)</f>
        <v>0</v>
      </c>
      <c r="BG117" s="217">
        <f>IF(N117="zákl. přenesená",J117,0)</f>
        <v>0</v>
      </c>
      <c r="BH117" s="217">
        <f>IF(N117="sníž. přenesená",J117,0)</f>
        <v>0</v>
      </c>
      <c r="BI117" s="217">
        <f>IF(N117="nulová",J117,0)</f>
        <v>0</v>
      </c>
      <c r="BJ117" s="18" t="s">
        <v>82</v>
      </c>
      <c r="BK117" s="217">
        <f>ROUND(I117*H117,2)</f>
        <v>0</v>
      </c>
      <c r="BL117" s="18" t="s">
        <v>155</v>
      </c>
      <c r="BM117" s="216" t="s">
        <v>2036</v>
      </c>
    </row>
    <row r="118" spans="1:63" s="12" customFormat="1" ht="22.8" customHeight="1">
      <c r="A118" s="12"/>
      <c r="B118" s="189"/>
      <c r="C118" s="190"/>
      <c r="D118" s="191" t="s">
        <v>73</v>
      </c>
      <c r="E118" s="203" t="s">
        <v>2037</v>
      </c>
      <c r="F118" s="203" t="s">
        <v>2038</v>
      </c>
      <c r="G118" s="190"/>
      <c r="H118" s="190"/>
      <c r="I118" s="193"/>
      <c r="J118" s="204">
        <f>BK118</f>
        <v>0</v>
      </c>
      <c r="K118" s="190"/>
      <c r="L118" s="195"/>
      <c r="M118" s="196"/>
      <c r="N118" s="197"/>
      <c r="O118" s="197"/>
      <c r="P118" s="198">
        <f>SUM(P119:P126)</f>
        <v>0</v>
      </c>
      <c r="Q118" s="197"/>
      <c r="R118" s="198">
        <f>SUM(R119:R126)</f>
        <v>0</v>
      </c>
      <c r="S118" s="197"/>
      <c r="T118" s="199">
        <f>SUM(T119:T126)</f>
        <v>0</v>
      </c>
      <c r="U118" s="12"/>
      <c r="V118" s="12"/>
      <c r="W118" s="12"/>
      <c r="X118" s="12"/>
      <c r="Y118" s="12"/>
      <c r="Z118" s="12"/>
      <c r="AA118" s="12"/>
      <c r="AB118" s="12"/>
      <c r="AC118" s="12"/>
      <c r="AD118" s="12"/>
      <c r="AE118" s="12"/>
      <c r="AR118" s="200" t="s">
        <v>82</v>
      </c>
      <c r="AT118" s="201" t="s">
        <v>73</v>
      </c>
      <c r="AU118" s="201" t="s">
        <v>82</v>
      </c>
      <c r="AY118" s="200" t="s">
        <v>148</v>
      </c>
      <c r="BK118" s="202">
        <f>SUM(BK119:BK126)</f>
        <v>0</v>
      </c>
    </row>
    <row r="119" spans="1:65" s="2" customFormat="1" ht="16.5" customHeight="1">
      <c r="A119" s="39"/>
      <c r="B119" s="40"/>
      <c r="C119" s="205" t="s">
        <v>208</v>
      </c>
      <c r="D119" s="205" t="s">
        <v>151</v>
      </c>
      <c r="E119" s="206" t="s">
        <v>2039</v>
      </c>
      <c r="F119" s="207" t="s">
        <v>2040</v>
      </c>
      <c r="G119" s="208" t="s">
        <v>154</v>
      </c>
      <c r="H119" s="209">
        <v>1</v>
      </c>
      <c r="I119" s="210"/>
      <c r="J119" s="211">
        <f>ROUND(I119*H119,2)</f>
        <v>0</v>
      </c>
      <c r="K119" s="207" t="s">
        <v>28</v>
      </c>
      <c r="L119" s="45"/>
      <c r="M119" s="212" t="s">
        <v>28</v>
      </c>
      <c r="N119" s="213" t="s">
        <v>45</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155</v>
      </c>
      <c r="AT119" s="216" t="s">
        <v>151</v>
      </c>
      <c r="AU119" s="216" t="s">
        <v>84</v>
      </c>
      <c r="AY119" s="18" t="s">
        <v>148</v>
      </c>
      <c r="BE119" s="217">
        <f>IF(N119="základní",J119,0)</f>
        <v>0</v>
      </c>
      <c r="BF119" s="217">
        <f>IF(N119="snížená",J119,0)</f>
        <v>0</v>
      </c>
      <c r="BG119" s="217">
        <f>IF(N119="zákl. přenesená",J119,0)</f>
        <v>0</v>
      </c>
      <c r="BH119" s="217">
        <f>IF(N119="sníž. přenesená",J119,0)</f>
        <v>0</v>
      </c>
      <c r="BI119" s="217">
        <f>IF(N119="nulová",J119,0)</f>
        <v>0</v>
      </c>
      <c r="BJ119" s="18" t="s">
        <v>82</v>
      </c>
      <c r="BK119" s="217">
        <f>ROUND(I119*H119,2)</f>
        <v>0</v>
      </c>
      <c r="BL119" s="18" t="s">
        <v>155</v>
      </c>
      <c r="BM119" s="216" t="s">
        <v>2041</v>
      </c>
    </row>
    <row r="120" spans="1:65" s="2" customFormat="1" ht="16.5" customHeight="1">
      <c r="A120" s="39"/>
      <c r="B120" s="40"/>
      <c r="C120" s="205" t="s">
        <v>215</v>
      </c>
      <c r="D120" s="205" t="s">
        <v>151</v>
      </c>
      <c r="E120" s="206" t="s">
        <v>2042</v>
      </c>
      <c r="F120" s="207" t="s">
        <v>2043</v>
      </c>
      <c r="G120" s="208" t="s">
        <v>154</v>
      </c>
      <c r="H120" s="209">
        <v>1</v>
      </c>
      <c r="I120" s="210"/>
      <c r="J120" s="211">
        <f>ROUND(I120*H120,2)</f>
        <v>0</v>
      </c>
      <c r="K120" s="207" t="s">
        <v>28</v>
      </c>
      <c r="L120" s="45"/>
      <c r="M120" s="212" t="s">
        <v>28</v>
      </c>
      <c r="N120" s="213" t="s">
        <v>45</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155</v>
      </c>
      <c r="AT120" s="216" t="s">
        <v>151</v>
      </c>
      <c r="AU120" s="216" t="s">
        <v>84</v>
      </c>
      <c r="AY120" s="18" t="s">
        <v>148</v>
      </c>
      <c r="BE120" s="217">
        <f>IF(N120="základní",J120,0)</f>
        <v>0</v>
      </c>
      <c r="BF120" s="217">
        <f>IF(N120="snížená",J120,0)</f>
        <v>0</v>
      </c>
      <c r="BG120" s="217">
        <f>IF(N120="zákl. přenesená",J120,0)</f>
        <v>0</v>
      </c>
      <c r="BH120" s="217">
        <f>IF(N120="sníž. přenesená",J120,0)</f>
        <v>0</v>
      </c>
      <c r="BI120" s="217">
        <f>IF(N120="nulová",J120,0)</f>
        <v>0</v>
      </c>
      <c r="BJ120" s="18" t="s">
        <v>82</v>
      </c>
      <c r="BK120" s="217">
        <f>ROUND(I120*H120,2)</f>
        <v>0</v>
      </c>
      <c r="BL120" s="18" t="s">
        <v>155</v>
      </c>
      <c r="BM120" s="216" t="s">
        <v>2044</v>
      </c>
    </row>
    <row r="121" spans="1:65" s="2" customFormat="1" ht="16.5" customHeight="1">
      <c r="A121" s="39"/>
      <c r="B121" s="40"/>
      <c r="C121" s="205" t="s">
        <v>219</v>
      </c>
      <c r="D121" s="205" t="s">
        <v>151</v>
      </c>
      <c r="E121" s="206" t="s">
        <v>2045</v>
      </c>
      <c r="F121" s="207" t="s">
        <v>2046</v>
      </c>
      <c r="G121" s="208" t="s">
        <v>154</v>
      </c>
      <c r="H121" s="209">
        <v>1</v>
      </c>
      <c r="I121" s="210"/>
      <c r="J121" s="211">
        <f>ROUND(I121*H121,2)</f>
        <v>0</v>
      </c>
      <c r="K121" s="207" t="s">
        <v>28</v>
      </c>
      <c r="L121" s="45"/>
      <c r="M121" s="212" t="s">
        <v>28</v>
      </c>
      <c r="N121" s="213" t="s">
        <v>45</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155</v>
      </c>
      <c r="AT121" s="216" t="s">
        <v>151</v>
      </c>
      <c r="AU121" s="216" t="s">
        <v>84</v>
      </c>
      <c r="AY121" s="18" t="s">
        <v>148</v>
      </c>
      <c r="BE121" s="217">
        <f>IF(N121="základní",J121,0)</f>
        <v>0</v>
      </c>
      <c r="BF121" s="217">
        <f>IF(N121="snížená",J121,0)</f>
        <v>0</v>
      </c>
      <c r="BG121" s="217">
        <f>IF(N121="zákl. přenesená",J121,0)</f>
        <v>0</v>
      </c>
      <c r="BH121" s="217">
        <f>IF(N121="sníž. přenesená",J121,0)</f>
        <v>0</v>
      </c>
      <c r="BI121" s="217">
        <f>IF(N121="nulová",J121,0)</f>
        <v>0</v>
      </c>
      <c r="BJ121" s="18" t="s">
        <v>82</v>
      </c>
      <c r="BK121" s="217">
        <f>ROUND(I121*H121,2)</f>
        <v>0</v>
      </c>
      <c r="BL121" s="18" t="s">
        <v>155</v>
      </c>
      <c r="BM121" s="216" t="s">
        <v>2047</v>
      </c>
    </row>
    <row r="122" spans="1:65" s="2" customFormat="1" ht="16.5" customHeight="1">
      <c r="A122" s="39"/>
      <c r="B122" s="40"/>
      <c r="C122" s="205" t="s">
        <v>206</v>
      </c>
      <c r="D122" s="205" t="s">
        <v>151</v>
      </c>
      <c r="E122" s="206" t="s">
        <v>2048</v>
      </c>
      <c r="F122" s="207" t="s">
        <v>2049</v>
      </c>
      <c r="G122" s="208" t="s">
        <v>154</v>
      </c>
      <c r="H122" s="209">
        <v>1</v>
      </c>
      <c r="I122" s="210"/>
      <c r="J122" s="211">
        <f>ROUND(I122*H122,2)</f>
        <v>0</v>
      </c>
      <c r="K122" s="207" t="s">
        <v>28</v>
      </c>
      <c r="L122" s="45"/>
      <c r="M122" s="212" t="s">
        <v>28</v>
      </c>
      <c r="N122" s="213" t="s">
        <v>45</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155</v>
      </c>
      <c r="AT122" s="216" t="s">
        <v>151</v>
      </c>
      <c r="AU122" s="216" t="s">
        <v>84</v>
      </c>
      <c r="AY122" s="18" t="s">
        <v>148</v>
      </c>
      <c r="BE122" s="217">
        <f>IF(N122="základní",J122,0)</f>
        <v>0</v>
      </c>
      <c r="BF122" s="217">
        <f>IF(N122="snížená",J122,0)</f>
        <v>0</v>
      </c>
      <c r="BG122" s="217">
        <f>IF(N122="zákl. přenesená",J122,0)</f>
        <v>0</v>
      </c>
      <c r="BH122" s="217">
        <f>IF(N122="sníž. přenesená",J122,0)</f>
        <v>0</v>
      </c>
      <c r="BI122" s="217">
        <f>IF(N122="nulová",J122,0)</f>
        <v>0</v>
      </c>
      <c r="BJ122" s="18" t="s">
        <v>82</v>
      </c>
      <c r="BK122" s="217">
        <f>ROUND(I122*H122,2)</f>
        <v>0</v>
      </c>
      <c r="BL122" s="18" t="s">
        <v>155</v>
      </c>
      <c r="BM122" s="216" t="s">
        <v>2050</v>
      </c>
    </row>
    <row r="123" spans="1:65" s="2" customFormat="1" ht="16.5" customHeight="1">
      <c r="A123" s="39"/>
      <c r="B123" s="40"/>
      <c r="C123" s="205" t="s">
        <v>238</v>
      </c>
      <c r="D123" s="205" t="s">
        <v>151</v>
      </c>
      <c r="E123" s="206" t="s">
        <v>2051</v>
      </c>
      <c r="F123" s="207" t="s">
        <v>2052</v>
      </c>
      <c r="G123" s="208" t="s">
        <v>154</v>
      </c>
      <c r="H123" s="209">
        <v>1</v>
      </c>
      <c r="I123" s="210"/>
      <c r="J123" s="211">
        <f>ROUND(I123*H123,2)</f>
        <v>0</v>
      </c>
      <c r="K123" s="207" t="s">
        <v>28</v>
      </c>
      <c r="L123" s="45"/>
      <c r="M123" s="212" t="s">
        <v>28</v>
      </c>
      <c r="N123" s="213" t="s">
        <v>45</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155</v>
      </c>
      <c r="AT123" s="216" t="s">
        <v>151</v>
      </c>
      <c r="AU123" s="216" t="s">
        <v>84</v>
      </c>
      <c r="AY123" s="18" t="s">
        <v>148</v>
      </c>
      <c r="BE123" s="217">
        <f>IF(N123="základní",J123,0)</f>
        <v>0</v>
      </c>
      <c r="BF123" s="217">
        <f>IF(N123="snížená",J123,0)</f>
        <v>0</v>
      </c>
      <c r="BG123" s="217">
        <f>IF(N123="zákl. přenesená",J123,0)</f>
        <v>0</v>
      </c>
      <c r="BH123" s="217">
        <f>IF(N123="sníž. přenesená",J123,0)</f>
        <v>0</v>
      </c>
      <c r="BI123" s="217">
        <f>IF(N123="nulová",J123,0)</f>
        <v>0</v>
      </c>
      <c r="BJ123" s="18" t="s">
        <v>82</v>
      </c>
      <c r="BK123" s="217">
        <f>ROUND(I123*H123,2)</f>
        <v>0</v>
      </c>
      <c r="BL123" s="18" t="s">
        <v>155</v>
      </c>
      <c r="BM123" s="216" t="s">
        <v>2053</v>
      </c>
    </row>
    <row r="124" spans="1:65" s="2" customFormat="1" ht="16.5" customHeight="1">
      <c r="A124" s="39"/>
      <c r="B124" s="40"/>
      <c r="C124" s="205" t="s">
        <v>247</v>
      </c>
      <c r="D124" s="205" t="s">
        <v>151</v>
      </c>
      <c r="E124" s="206" t="s">
        <v>2054</v>
      </c>
      <c r="F124" s="207" t="s">
        <v>2055</v>
      </c>
      <c r="G124" s="208" t="s">
        <v>154</v>
      </c>
      <c r="H124" s="209">
        <v>1</v>
      </c>
      <c r="I124" s="210"/>
      <c r="J124" s="211">
        <f>ROUND(I124*H124,2)</f>
        <v>0</v>
      </c>
      <c r="K124" s="207" t="s">
        <v>28</v>
      </c>
      <c r="L124" s="45"/>
      <c r="M124" s="212" t="s">
        <v>28</v>
      </c>
      <c r="N124" s="213" t="s">
        <v>45</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155</v>
      </c>
      <c r="AT124" s="216" t="s">
        <v>151</v>
      </c>
      <c r="AU124" s="216" t="s">
        <v>84</v>
      </c>
      <c r="AY124" s="18" t="s">
        <v>148</v>
      </c>
      <c r="BE124" s="217">
        <f>IF(N124="základní",J124,0)</f>
        <v>0</v>
      </c>
      <c r="BF124" s="217">
        <f>IF(N124="snížená",J124,0)</f>
        <v>0</v>
      </c>
      <c r="BG124" s="217">
        <f>IF(N124="zákl. přenesená",J124,0)</f>
        <v>0</v>
      </c>
      <c r="BH124" s="217">
        <f>IF(N124="sníž. přenesená",J124,0)</f>
        <v>0</v>
      </c>
      <c r="BI124" s="217">
        <f>IF(N124="nulová",J124,0)</f>
        <v>0</v>
      </c>
      <c r="BJ124" s="18" t="s">
        <v>82</v>
      </c>
      <c r="BK124" s="217">
        <f>ROUND(I124*H124,2)</f>
        <v>0</v>
      </c>
      <c r="BL124" s="18" t="s">
        <v>155</v>
      </c>
      <c r="BM124" s="216" t="s">
        <v>2056</v>
      </c>
    </row>
    <row r="125" spans="1:65" s="2" customFormat="1" ht="16.5" customHeight="1">
      <c r="A125" s="39"/>
      <c r="B125" s="40"/>
      <c r="C125" s="205" t="s">
        <v>8</v>
      </c>
      <c r="D125" s="205" t="s">
        <v>151</v>
      </c>
      <c r="E125" s="206" t="s">
        <v>2057</v>
      </c>
      <c r="F125" s="207" t="s">
        <v>2058</v>
      </c>
      <c r="G125" s="208" t="s">
        <v>154</v>
      </c>
      <c r="H125" s="209">
        <v>1</v>
      </c>
      <c r="I125" s="210"/>
      <c r="J125" s="211">
        <f>ROUND(I125*H125,2)</f>
        <v>0</v>
      </c>
      <c r="K125" s="207" t="s">
        <v>28</v>
      </c>
      <c r="L125" s="45"/>
      <c r="M125" s="212" t="s">
        <v>28</v>
      </c>
      <c r="N125" s="213" t="s">
        <v>45</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155</v>
      </c>
      <c r="AT125" s="216" t="s">
        <v>151</v>
      </c>
      <c r="AU125" s="216" t="s">
        <v>84</v>
      </c>
      <c r="AY125" s="18" t="s">
        <v>148</v>
      </c>
      <c r="BE125" s="217">
        <f>IF(N125="základní",J125,0)</f>
        <v>0</v>
      </c>
      <c r="BF125" s="217">
        <f>IF(N125="snížená",J125,0)</f>
        <v>0</v>
      </c>
      <c r="BG125" s="217">
        <f>IF(N125="zákl. přenesená",J125,0)</f>
        <v>0</v>
      </c>
      <c r="BH125" s="217">
        <f>IF(N125="sníž. přenesená",J125,0)</f>
        <v>0</v>
      </c>
      <c r="BI125" s="217">
        <f>IF(N125="nulová",J125,0)</f>
        <v>0</v>
      </c>
      <c r="BJ125" s="18" t="s">
        <v>82</v>
      </c>
      <c r="BK125" s="217">
        <f>ROUND(I125*H125,2)</f>
        <v>0</v>
      </c>
      <c r="BL125" s="18" t="s">
        <v>155</v>
      </c>
      <c r="BM125" s="216" t="s">
        <v>2059</v>
      </c>
    </row>
    <row r="126" spans="1:65" s="2" customFormat="1" ht="16.5" customHeight="1">
      <c r="A126" s="39"/>
      <c r="B126" s="40"/>
      <c r="C126" s="205" t="s">
        <v>257</v>
      </c>
      <c r="D126" s="205" t="s">
        <v>151</v>
      </c>
      <c r="E126" s="206" t="s">
        <v>2060</v>
      </c>
      <c r="F126" s="207" t="s">
        <v>2061</v>
      </c>
      <c r="G126" s="208" t="s">
        <v>154</v>
      </c>
      <c r="H126" s="209">
        <v>1</v>
      </c>
      <c r="I126" s="210"/>
      <c r="J126" s="211">
        <f>ROUND(I126*H126,2)</f>
        <v>0</v>
      </c>
      <c r="K126" s="207" t="s">
        <v>28</v>
      </c>
      <c r="L126" s="45"/>
      <c r="M126" s="212" t="s">
        <v>28</v>
      </c>
      <c r="N126" s="213" t="s">
        <v>45</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155</v>
      </c>
      <c r="AT126" s="216" t="s">
        <v>151</v>
      </c>
      <c r="AU126" s="216" t="s">
        <v>84</v>
      </c>
      <c r="AY126" s="18" t="s">
        <v>148</v>
      </c>
      <c r="BE126" s="217">
        <f>IF(N126="základní",J126,0)</f>
        <v>0</v>
      </c>
      <c r="BF126" s="217">
        <f>IF(N126="snížená",J126,0)</f>
        <v>0</v>
      </c>
      <c r="BG126" s="217">
        <f>IF(N126="zákl. přenesená",J126,0)</f>
        <v>0</v>
      </c>
      <c r="BH126" s="217">
        <f>IF(N126="sníž. přenesená",J126,0)</f>
        <v>0</v>
      </c>
      <c r="BI126" s="217">
        <f>IF(N126="nulová",J126,0)</f>
        <v>0</v>
      </c>
      <c r="BJ126" s="18" t="s">
        <v>82</v>
      </c>
      <c r="BK126" s="217">
        <f>ROUND(I126*H126,2)</f>
        <v>0</v>
      </c>
      <c r="BL126" s="18" t="s">
        <v>155</v>
      </c>
      <c r="BM126" s="216" t="s">
        <v>2062</v>
      </c>
    </row>
    <row r="127" spans="1:63" s="12" customFormat="1" ht="25.9" customHeight="1">
      <c r="A127" s="12"/>
      <c r="B127" s="189"/>
      <c r="C127" s="190"/>
      <c r="D127" s="191" t="s">
        <v>73</v>
      </c>
      <c r="E127" s="192" t="s">
        <v>2063</v>
      </c>
      <c r="F127" s="192" t="s">
        <v>2064</v>
      </c>
      <c r="G127" s="190"/>
      <c r="H127" s="190"/>
      <c r="I127" s="193"/>
      <c r="J127" s="194">
        <f>BK127</f>
        <v>0</v>
      </c>
      <c r="K127" s="190"/>
      <c r="L127" s="195"/>
      <c r="M127" s="196"/>
      <c r="N127" s="197"/>
      <c r="O127" s="197"/>
      <c r="P127" s="198">
        <f>P128+P154+P161</f>
        <v>0</v>
      </c>
      <c r="Q127" s="197"/>
      <c r="R127" s="198">
        <f>R128+R154+R161</f>
        <v>0</v>
      </c>
      <c r="S127" s="197"/>
      <c r="T127" s="199">
        <f>T128+T154+T161</f>
        <v>0</v>
      </c>
      <c r="U127" s="12"/>
      <c r="V127" s="12"/>
      <c r="W127" s="12"/>
      <c r="X127" s="12"/>
      <c r="Y127" s="12"/>
      <c r="Z127" s="12"/>
      <c r="AA127" s="12"/>
      <c r="AB127" s="12"/>
      <c r="AC127" s="12"/>
      <c r="AD127" s="12"/>
      <c r="AE127" s="12"/>
      <c r="AR127" s="200" t="s">
        <v>82</v>
      </c>
      <c r="AT127" s="201" t="s">
        <v>73</v>
      </c>
      <c r="AU127" s="201" t="s">
        <v>74</v>
      </c>
      <c r="AY127" s="200" t="s">
        <v>148</v>
      </c>
      <c r="BK127" s="202">
        <f>BK128+BK154+BK161</f>
        <v>0</v>
      </c>
    </row>
    <row r="128" spans="1:63" s="12" customFormat="1" ht="22.8" customHeight="1">
      <c r="A128" s="12"/>
      <c r="B128" s="189"/>
      <c r="C128" s="190"/>
      <c r="D128" s="191" t="s">
        <v>73</v>
      </c>
      <c r="E128" s="203" t="s">
        <v>2009</v>
      </c>
      <c r="F128" s="203" t="s">
        <v>2010</v>
      </c>
      <c r="G128" s="190"/>
      <c r="H128" s="190"/>
      <c r="I128" s="193"/>
      <c r="J128" s="204">
        <f>BK128</f>
        <v>0</v>
      </c>
      <c r="K128" s="190"/>
      <c r="L128" s="195"/>
      <c r="M128" s="196"/>
      <c r="N128" s="197"/>
      <c r="O128" s="197"/>
      <c r="P128" s="198">
        <f>SUM(P129:P153)</f>
        <v>0</v>
      </c>
      <c r="Q128" s="197"/>
      <c r="R128" s="198">
        <f>SUM(R129:R153)</f>
        <v>0</v>
      </c>
      <c r="S128" s="197"/>
      <c r="T128" s="199">
        <f>SUM(T129:T153)</f>
        <v>0</v>
      </c>
      <c r="U128" s="12"/>
      <c r="V128" s="12"/>
      <c r="W128" s="12"/>
      <c r="X128" s="12"/>
      <c r="Y128" s="12"/>
      <c r="Z128" s="12"/>
      <c r="AA128" s="12"/>
      <c r="AB128" s="12"/>
      <c r="AC128" s="12"/>
      <c r="AD128" s="12"/>
      <c r="AE128" s="12"/>
      <c r="AR128" s="200" t="s">
        <v>82</v>
      </c>
      <c r="AT128" s="201" t="s">
        <v>73</v>
      </c>
      <c r="AU128" s="201" t="s">
        <v>82</v>
      </c>
      <c r="AY128" s="200" t="s">
        <v>148</v>
      </c>
      <c r="BK128" s="202">
        <f>SUM(BK129:BK153)</f>
        <v>0</v>
      </c>
    </row>
    <row r="129" spans="1:65" s="2" customFormat="1" ht="12">
      <c r="A129" s="39"/>
      <c r="B129" s="40"/>
      <c r="C129" s="205" t="s">
        <v>268</v>
      </c>
      <c r="D129" s="205" t="s">
        <v>151</v>
      </c>
      <c r="E129" s="206" t="s">
        <v>2065</v>
      </c>
      <c r="F129" s="207" t="s">
        <v>2066</v>
      </c>
      <c r="G129" s="208" t="s">
        <v>1023</v>
      </c>
      <c r="H129" s="209">
        <v>1</v>
      </c>
      <c r="I129" s="210"/>
      <c r="J129" s="211">
        <f>ROUND(I129*H129,2)</f>
        <v>0</v>
      </c>
      <c r="K129" s="207" t="s">
        <v>28</v>
      </c>
      <c r="L129" s="45"/>
      <c r="M129" s="212" t="s">
        <v>28</v>
      </c>
      <c r="N129" s="213" t="s">
        <v>45</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257</v>
      </c>
      <c r="AT129" s="216" t="s">
        <v>151</v>
      </c>
      <c r="AU129" s="216" t="s">
        <v>84</v>
      </c>
      <c r="AY129" s="18" t="s">
        <v>148</v>
      </c>
      <c r="BE129" s="217">
        <f>IF(N129="základní",J129,0)</f>
        <v>0</v>
      </c>
      <c r="BF129" s="217">
        <f>IF(N129="snížená",J129,0)</f>
        <v>0</v>
      </c>
      <c r="BG129" s="217">
        <f>IF(N129="zákl. přenesená",J129,0)</f>
        <v>0</v>
      </c>
      <c r="BH129" s="217">
        <f>IF(N129="sníž. přenesená",J129,0)</f>
        <v>0</v>
      </c>
      <c r="BI129" s="217">
        <f>IF(N129="nulová",J129,0)</f>
        <v>0</v>
      </c>
      <c r="BJ129" s="18" t="s">
        <v>82</v>
      </c>
      <c r="BK129" s="217">
        <f>ROUND(I129*H129,2)</f>
        <v>0</v>
      </c>
      <c r="BL129" s="18" t="s">
        <v>257</v>
      </c>
      <c r="BM129" s="216" t="s">
        <v>2067</v>
      </c>
    </row>
    <row r="130" spans="1:65" s="2" customFormat="1" ht="12">
      <c r="A130" s="39"/>
      <c r="B130" s="40"/>
      <c r="C130" s="205" t="s">
        <v>274</v>
      </c>
      <c r="D130" s="205" t="s">
        <v>151</v>
      </c>
      <c r="E130" s="206" t="s">
        <v>2068</v>
      </c>
      <c r="F130" s="207" t="s">
        <v>2069</v>
      </c>
      <c r="G130" s="208" t="s">
        <v>1023</v>
      </c>
      <c r="H130" s="209">
        <v>4</v>
      </c>
      <c r="I130" s="210"/>
      <c r="J130" s="211">
        <f>ROUND(I130*H130,2)</f>
        <v>0</v>
      </c>
      <c r="K130" s="207" t="s">
        <v>28</v>
      </c>
      <c r="L130" s="45"/>
      <c r="M130" s="212" t="s">
        <v>28</v>
      </c>
      <c r="N130" s="213" t="s">
        <v>45</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257</v>
      </c>
      <c r="AT130" s="216" t="s">
        <v>151</v>
      </c>
      <c r="AU130" s="216" t="s">
        <v>84</v>
      </c>
      <c r="AY130" s="18" t="s">
        <v>148</v>
      </c>
      <c r="BE130" s="217">
        <f>IF(N130="základní",J130,0)</f>
        <v>0</v>
      </c>
      <c r="BF130" s="217">
        <f>IF(N130="snížená",J130,0)</f>
        <v>0</v>
      </c>
      <c r="BG130" s="217">
        <f>IF(N130="zákl. přenesená",J130,0)</f>
        <v>0</v>
      </c>
      <c r="BH130" s="217">
        <f>IF(N130="sníž. přenesená",J130,0)</f>
        <v>0</v>
      </c>
      <c r="BI130" s="217">
        <f>IF(N130="nulová",J130,0)</f>
        <v>0</v>
      </c>
      <c r="BJ130" s="18" t="s">
        <v>82</v>
      </c>
      <c r="BK130" s="217">
        <f>ROUND(I130*H130,2)</f>
        <v>0</v>
      </c>
      <c r="BL130" s="18" t="s">
        <v>257</v>
      </c>
      <c r="BM130" s="216" t="s">
        <v>2070</v>
      </c>
    </row>
    <row r="131" spans="1:65" s="2" customFormat="1" ht="12">
      <c r="A131" s="39"/>
      <c r="B131" s="40"/>
      <c r="C131" s="205" t="s">
        <v>279</v>
      </c>
      <c r="D131" s="205" t="s">
        <v>151</v>
      </c>
      <c r="E131" s="206" t="s">
        <v>2071</v>
      </c>
      <c r="F131" s="207" t="s">
        <v>2072</v>
      </c>
      <c r="G131" s="208" t="s">
        <v>1023</v>
      </c>
      <c r="H131" s="209">
        <v>1</v>
      </c>
      <c r="I131" s="210"/>
      <c r="J131" s="211">
        <f>ROUND(I131*H131,2)</f>
        <v>0</v>
      </c>
      <c r="K131" s="207" t="s">
        <v>28</v>
      </c>
      <c r="L131" s="45"/>
      <c r="M131" s="212" t="s">
        <v>28</v>
      </c>
      <c r="N131" s="213" t="s">
        <v>45</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257</v>
      </c>
      <c r="AT131" s="216" t="s">
        <v>151</v>
      </c>
      <c r="AU131" s="216" t="s">
        <v>84</v>
      </c>
      <c r="AY131" s="18" t="s">
        <v>148</v>
      </c>
      <c r="BE131" s="217">
        <f>IF(N131="základní",J131,0)</f>
        <v>0</v>
      </c>
      <c r="BF131" s="217">
        <f>IF(N131="snížená",J131,0)</f>
        <v>0</v>
      </c>
      <c r="BG131" s="217">
        <f>IF(N131="zákl. přenesená",J131,0)</f>
        <v>0</v>
      </c>
      <c r="BH131" s="217">
        <f>IF(N131="sníž. přenesená",J131,0)</f>
        <v>0</v>
      </c>
      <c r="BI131" s="217">
        <f>IF(N131="nulová",J131,0)</f>
        <v>0</v>
      </c>
      <c r="BJ131" s="18" t="s">
        <v>82</v>
      </c>
      <c r="BK131" s="217">
        <f>ROUND(I131*H131,2)</f>
        <v>0</v>
      </c>
      <c r="BL131" s="18" t="s">
        <v>257</v>
      </c>
      <c r="BM131" s="216" t="s">
        <v>2073</v>
      </c>
    </row>
    <row r="132" spans="1:65" s="2" customFormat="1" ht="16.5" customHeight="1">
      <c r="A132" s="39"/>
      <c r="B132" s="40"/>
      <c r="C132" s="205" t="s">
        <v>285</v>
      </c>
      <c r="D132" s="205" t="s">
        <v>151</v>
      </c>
      <c r="E132" s="206" t="s">
        <v>2074</v>
      </c>
      <c r="F132" s="207" t="s">
        <v>2075</v>
      </c>
      <c r="G132" s="208" t="s">
        <v>1023</v>
      </c>
      <c r="H132" s="209">
        <v>3</v>
      </c>
      <c r="I132" s="210"/>
      <c r="J132" s="211">
        <f>ROUND(I132*H132,2)</f>
        <v>0</v>
      </c>
      <c r="K132" s="207" t="s">
        <v>28</v>
      </c>
      <c r="L132" s="45"/>
      <c r="M132" s="212" t="s">
        <v>28</v>
      </c>
      <c r="N132" s="213" t="s">
        <v>45</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257</v>
      </c>
      <c r="AT132" s="216" t="s">
        <v>151</v>
      </c>
      <c r="AU132" s="216" t="s">
        <v>84</v>
      </c>
      <c r="AY132" s="18" t="s">
        <v>148</v>
      </c>
      <c r="BE132" s="217">
        <f>IF(N132="základní",J132,0)</f>
        <v>0</v>
      </c>
      <c r="BF132" s="217">
        <f>IF(N132="snížená",J132,0)</f>
        <v>0</v>
      </c>
      <c r="BG132" s="217">
        <f>IF(N132="zákl. přenesená",J132,0)</f>
        <v>0</v>
      </c>
      <c r="BH132" s="217">
        <f>IF(N132="sníž. přenesená",J132,0)</f>
        <v>0</v>
      </c>
      <c r="BI132" s="217">
        <f>IF(N132="nulová",J132,0)</f>
        <v>0</v>
      </c>
      <c r="BJ132" s="18" t="s">
        <v>82</v>
      </c>
      <c r="BK132" s="217">
        <f>ROUND(I132*H132,2)</f>
        <v>0</v>
      </c>
      <c r="BL132" s="18" t="s">
        <v>257</v>
      </c>
      <c r="BM132" s="216" t="s">
        <v>2076</v>
      </c>
    </row>
    <row r="133" spans="1:65" s="2" customFormat="1" ht="16.5" customHeight="1">
      <c r="A133" s="39"/>
      <c r="B133" s="40"/>
      <c r="C133" s="205" t="s">
        <v>7</v>
      </c>
      <c r="D133" s="205" t="s">
        <v>151</v>
      </c>
      <c r="E133" s="206" t="s">
        <v>2077</v>
      </c>
      <c r="F133" s="207" t="s">
        <v>2078</v>
      </c>
      <c r="G133" s="208" t="s">
        <v>1023</v>
      </c>
      <c r="H133" s="209">
        <v>2</v>
      </c>
      <c r="I133" s="210"/>
      <c r="J133" s="211">
        <f>ROUND(I133*H133,2)</f>
        <v>0</v>
      </c>
      <c r="K133" s="207" t="s">
        <v>28</v>
      </c>
      <c r="L133" s="45"/>
      <c r="M133" s="212" t="s">
        <v>28</v>
      </c>
      <c r="N133" s="213" t="s">
        <v>45</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257</v>
      </c>
      <c r="AT133" s="216" t="s">
        <v>151</v>
      </c>
      <c r="AU133" s="216" t="s">
        <v>84</v>
      </c>
      <c r="AY133" s="18" t="s">
        <v>148</v>
      </c>
      <c r="BE133" s="217">
        <f>IF(N133="základní",J133,0)</f>
        <v>0</v>
      </c>
      <c r="BF133" s="217">
        <f>IF(N133="snížená",J133,0)</f>
        <v>0</v>
      </c>
      <c r="BG133" s="217">
        <f>IF(N133="zákl. přenesená",J133,0)</f>
        <v>0</v>
      </c>
      <c r="BH133" s="217">
        <f>IF(N133="sníž. přenesená",J133,0)</f>
        <v>0</v>
      </c>
      <c r="BI133" s="217">
        <f>IF(N133="nulová",J133,0)</f>
        <v>0</v>
      </c>
      <c r="BJ133" s="18" t="s">
        <v>82</v>
      </c>
      <c r="BK133" s="217">
        <f>ROUND(I133*H133,2)</f>
        <v>0</v>
      </c>
      <c r="BL133" s="18" t="s">
        <v>257</v>
      </c>
      <c r="BM133" s="216" t="s">
        <v>2079</v>
      </c>
    </row>
    <row r="134" spans="1:65" s="2" customFormat="1" ht="16.5" customHeight="1">
      <c r="A134" s="39"/>
      <c r="B134" s="40"/>
      <c r="C134" s="205" t="s">
        <v>297</v>
      </c>
      <c r="D134" s="205" t="s">
        <v>151</v>
      </c>
      <c r="E134" s="206" t="s">
        <v>2080</v>
      </c>
      <c r="F134" s="207" t="s">
        <v>2081</v>
      </c>
      <c r="G134" s="208" t="s">
        <v>1023</v>
      </c>
      <c r="H134" s="209">
        <v>168</v>
      </c>
      <c r="I134" s="210"/>
      <c r="J134" s="211">
        <f>ROUND(I134*H134,2)</f>
        <v>0</v>
      </c>
      <c r="K134" s="207" t="s">
        <v>28</v>
      </c>
      <c r="L134" s="45"/>
      <c r="M134" s="212" t="s">
        <v>28</v>
      </c>
      <c r="N134" s="213" t="s">
        <v>45</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257</v>
      </c>
      <c r="AT134" s="216" t="s">
        <v>151</v>
      </c>
      <c r="AU134" s="216" t="s">
        <v>84</v>
      </c>
      <c r="AY134" s="18" t="s">
        <v>148</v>
      </c>
      <c r="BE134" s="217">
        <f>IF(N134="základní",J134,0)</f>
        <v>0</v>
      </c>
      <c r="BF134" s="217">
        <f>IF(N134="snížená",J134,0)</f>
        <v>0</v>
      </c>
      <c r="BG134" s="217">
        <f>IF(N134="zákl. přenesená",J134,0)</f>
        <v>0</v>
      </c>
      <c r="BH134" s="217">
        <f>IF(N134="sníž. přenesená",J134,0)</f>
        <v>0</v>
      </c>
      <c r="BI134" s="217">
        <f>IF(N134="nulová",J134,0)</f>
        <v>0</v>
      </c>
      <c r="BJ134" s="18" t="s">
        <v>82</v>
      </c>
      <c r="BK134" s="217">
        <f>ROUND(I134*H134,2)</f>
        <v>0</v>
      </c>
      <c r="BL134" s="18" t="s">
        <v>257</v>
      </c>
      <c r="BM134" s="216" t="s">
        <v>2082</v>
      </c>
    </row>
    <row r="135" spans="1:65" s="2" customFormat="1" ht="12">
      <c r="A135" s="39"/>
      <c r="B135" s="40"/>
      <c r="C135" s="205" t="s">
        <v>305</v>
      </c>
      <c r="D135" s="205" t="s">
        <v>151</v>
      </c>
      <c r="E135" s="206" t="s">
        <v>2083</v>
      </c>
      <c r="F135" s="207" t="s">
        <v>2084</v>
      </c>
      <c r="G135" s="208" t="s">
        <v>1023</v>
      </c>
      <c r="H135" s="209">
        <v>1</v>
      </c>
      <c r="I135" s="210"/>
      <c r="J135" s="211">
        <f>ROUND(I135*H135,2)</f>
        <v>0</v>
      </c>
      <c r="K135" s="207" t="s">
        <v>28</v>
      </c>
      <c r="L135" s="45"/>
      <c r="M135" s="212" t="s">
        <v>28</v>
      </c>
      <c r="N135" s="213" t="s">
        <v>45</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257</v>
      </c>
      <c r="AT135" s="216" t="s">
        <v>151</v>
      </c>
      <c r="AU135" s="216" t="s">
        <v>84</v>
      </c>
      <c r="AY135" s="18" t="s">
        <v>148</v>
      </c>
      <c r="BE135" s="217">
        <f>IF(N135="základní",J135,0)</f>
        <v>0</v>
      </c>
      <c r="BF135" s="217">
        <f>IF(N135="snížená",J135,0)</f>
        <v>0</v>
      </c>
      <c r="BG135" s="217">
        <f>IF(N135="zákl. přenesená",J135,0)</f>
        <v>0</v>
      </c>
      <c r="BH135" s="217">
        <f>IF(N135="sníž. přenesená",J135,0)</f>
        <v>0</v>
      </c>
      <c r="BI135" s="217">
        <f>IF(N135="nulová",J135,0)</f>
        <v>0</v>
      </c>
      <c r="BJ135" s="18" t="s">
        <v>82</v>
      </c>
      <c r="BK135" s="217">
        <f>ROUND(I135*H135,2)</f>
        <v>0</v>
      </c>
      <c r="BL135" s="18" t="s">
        <v>257</v>
      </c>
      <c r="BM135" s="216" t="s">
        <v>2085</v>
      </c>
    </row>
    <row r="136" spans="1:65" s="2" customFormat="1" ht="33" customHeight="1">
      <c r="A136" s="39"/>
      <c r="B136" s="40"/>
      <c r="C136" s="205" t="s">
        <v>310</v>
      </c>
      <c r="D136" s="205" t="s">
        <v>151</v>
      </c>
      <c r="E136" s="206" t="s">
        <v>2086</v>
      </c>
      <c r="F136" s="207" t="s">
        <v>2087</v>
      </c>
      <c r="G136" s="208" t="s">
        <v>1023</v>
      </c>
      <c r="H136" s="209">
        <v>2</v>
      </c>
      <c r="I136" s="210"/>
      <c r="J136" s="211">
        <f>ROUND(I136*H136,2)</f>
        <v>0</v>
      </c>
      <c r="K136" s="207" t="s">
        <v>28</v>
      </c>
      <c r="L136" s="45"/>
      <c r="M136" s="212" t="s">
        <v>28</v>
      </c>
      <c r="N136" s="213" t="s">
        <v>45</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257</v>
      </c>
      <c r="AT136" s="216" t="s">
        <v>151</v>
      </c>
      <c r="AU136" s="216" t="s">
        <v>84</v>
      </c>
      <c r="AY136" s="18" t="s">
        <v>148</v>
      </c>
      <c r="BE136" s="217">
        <f>IF(N136="základní",J136,0)</f>
        <v>0</v>
      </c>
      <c r="BF136" s="217">
        <f>IF(N136="snížená",J136,0)</f>
        <v>0</v>
      </c>
      <c r="BG136" s="217">
        <f>IF(N136="zákl. přenesená",J136,0)</f>
        <v>0</v>
      </c>
      <c r="BH136" s="217">
        <f>IF(N136="sníž. přenesená",J136,0)</f>
        <v>0</v>
      </c>
      <c r="BI136" s="217">
        <f>IF(N136="nulová",J136,0)</f>
        <v>0</v>
      </c>
      <c r="BJ136" s="18" t="s">
        <v>82</v>
      </c>
      <c r="BK136" s="217">
        <f>ROUND(I136*H136,2)</f>
        <v>0</v>
      </c>
      <c r="BL136" s="18" t="s">
        <v>257</v>
      </c>
      <c r="BM136" s="216" t="s">
        <v>2088</v>
      </c>
    </row>
    <row r="137" spans="1:65" s="2" customFormat="1" ht="12">
      <c r="A137" s="39"/>
      <c r="B137" s="40"/>
      <c r="C137" s="205" t="s">
        <v>315</v>
      </c>
      <c r="D137" s="205" t="s">
        <v>151</v>
      </c>
      <c r="E137" s="206" t="s">
        <v>2089</v>
      </c>
      <c r="F137" s="207" t="s">
        <v>2090</v>
      </c>
      <c r="G137" s="208" t="s">
        <v>1023</v>
      </c>
      <c r="H137" s="209">
        <v>2</v>
      </c>
      <c r="I137" s="210"/>
      <c r="J137" s="211">
        <f>ROUND(I137*H137,2)</f>
        <v>0</v>
      </c>
      <c r="K137" s="207" t="s">
        <v>28</v>
      </c>
      <c r="L137" s="45"/>
      <c r="M137" s="212" t="s">
        <v>28</v>
      </c>
      <c r="N137" s="213" t="s">
        <v>45</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257</v>
      </c>
      <c r="AT137" s="216" t="s">
        <v>151</v>
      </c>
      <c r="AU137" s="216" t="s">
        <v>84</v>
      </c>
      <c r="AY137" s="18" t="s">
        <v>148</v>
      </c>
      <c r="BE137" s="217">
        <f>IF(N137="základní",J137,0)</f>
        <v>0</v>
      </c>
      <c r="BF137" s="217">
        <f>IF(N137="snížená",J137,0)</f>
        <v>0</v>
      </c>
      <c r="BG137" s="217">
        <f>IF(N137="zákl. přenesená",J137,0)</f>
        <v>0</v>
      </c>
      <c r="BH137" s="217">
        <f>IF(N137="sníž. přenesená",J137,0)</f>
        <v>0</v>
      </c>
      <c r="BI137" s="217">
        <f>IF(N137="nulová",J137,0)</f>
        <v>0</v>
      </c>
      <c r="BJ137" s="18" t="s">
        <v>82</v>
      </c>
      <c r="BK137" s="217">
        <f>ROUND(I137*H137,2)</f>
        <v>0</v>
      </c>
      <c r="BL137" s="18" t="s">
        <v>257</v>
      </c>
      <c r="BM137" s="216" t="s">
        <v>2091</v>
      </c>
    </row>
    <row r="138" spans="1:65" s="2" customFormat="1" ht="16.5" customHeight="1">
      <c r="A138" s="39"/>
      <c r="B138" s="40"/>
      <c r="C138" s="205" t="s">
        <v>322</v>
      </c>
      <c r="D138" s="205" t="s">
        <v>151</v>
      </c>
      <c r="E138" s="206" t="s">
        <v>2092</v>
      </c>
      <c r="F138" s="207" t="s">
        <v>2093</v>
      </c>
      <c r="G138" s="208" t="s">
        <v>1023</v>
      </c>
      <c r="H138" s="209">
        <v>3</v>
      </c>
      <c r="I138" s="210"/>
      <c r="J138" s="211">
        <f>ROUND(I138*H138,2)</f>
        <v>0</v>
      </c>
      <c r="K138" s="207" t="s">
        <v>28</v>
      </c>
      <c r="L138" s="45"/>
      <c r="M138" s="212" t="s">
        <v>28</v>
      </c>
      <c r="N138" s="213" t="s">
        <v>45</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257</v>
      </c>
      <c r="AT138" s="216" t="s">
        <v>151</v>
      </c>
      <c r="AU138" s="216" t="s">
        <v>84</v>
      </c>
      <c r="AY138" s="18" t="s">
        <v>148</v>
      </c>
      <c r="BE138" s="217">
        <f>IF(N138="základní",J138,0)</f>
        <v>0</v>
      </c>
      <c r="BF138" s="217">
        <f>IF(N138="snížená",J138,0)</f>
        <v>0</v>
      </c>
      <c r="BG138" s="217">
        <f>IF(N138="zákl. přenesená",J138,0)</f>
        <v>0</v>
      </c>
      <c r="BH138" s="217">
        <f>IF(N138="sníž. přenesená",J138,0)</f>
        <v>0</v>
      </c>
      <c r="BI138" s="217">
        <f>IF(N138="nulová",J138,0)</f>
        <v>0</v>
      </c>
      <c r="BJ138" s="18" t="s">
        <v>82</v>
      </c>
      <c r="BK138" s="217">
        <f>ROUND(I138*H138,2)</f>
        <v>0</v>
      </c>
      <c r="BL138" s="18" t="s">
        <v>257</v>
      </c>
      <c r="BM138" s="216" t="s">
        <v>2094</v>
      </c>
    </row>
    <row r="139" spans="1:65" s="2" customFormat="1" ht="21.75" customHeight="1">
      <c r="A139" s="39"/>
      <c r="B139" s="40"/>
      <c r="C139" s="205" t="s">
        <v>327</v>
      </c>
      <c r="D139" s="205" t="s">
        <v>151</v>
      </c>
      <c r="E139" s="206" t="s">
        <v>2095</v>
      </c>
      <c r="F139" s="207" t="s">
        <v>2096</v>
      </c>
      <c r="G139" s="208" t="s">
        <v>1023</v>
      </c>
      <c r="H139" s="209">
        <v>6</v>
      </c>
      <c r="I139" s="210"/>
      <c r="J139" s="211">
        <f>ROUND(I139*H139,2)</f>
        <v>0</v>
      </c>
      <c r="K139" s="207" t="s">
        <v>28</v>
      </c>
      <c r="L139" s="45"/>
      <c r="M139" s="212" t="s">
        <v>28</v>
      </c>
      <c r="N139" s="213" t="s">
        <v>45</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257</v>
      </c>
      <c r="AT139" s="216" t="s">
        <v>151</v>
      </c>
      <c r="AU139" s="216" t="s">
        <v>84</v>
      </c>
      <c r="AY139" s="18" t="s">
        <v>148</v>
      </c>
      <c r="BE139" s="217">
        <f>IF(N139="základní",J139,0)</f>
        <v>0</v>
      </c>
      <c r="BF139" s="217">
        <f>IF(N139="snížená",J139,0)</f>
        <v>0</v>
      </c>
      <c r="BG139" s="217">
        <f>IF(N139="zákl. přenesená",J139,0)</f>
        <v>0</v>
      </c>
      <c r="BH139" s="217">
        <f>IF(N139="sníž. přenesená",J139,0)</f>
        <v>0</v>
      </c>
      <c r="BI139" s="217">
        <f>IF(N139="nulová",J139,0)</f>
        <v>0</v>
      </c>
      <c r="BJ139" s="18" t="s">
        <v>82</v>
      </c>
      <c r="BK139" s="217">
        <f>ROUND(I139*H139,2)</f>
        <v>0</v>
      </c>
      <c r="BL139" s="18" t="s">
        <v>257</v>
      </c>
      <c r="BM139" s="216" t="s">
        <v>2097</v>
      </c>
    </row>
    <row r="140" spans="1:65" s="2" customFormat="1" ht="16.5" customHeight="1">
      <c r="A140" s="39"/>
      <c r="B140" s="40"/>
      <c r="C140" s="205" t="s">
        <v>335</v>
      </c>
      <c r="D140" s="205" t="s">
        <v>151</v>
      </c>
      <c r="E140" s="206" t="s">
        <v>2098</v>
      </c>
      <c r="F140" s="207" t="s">
        <v>2099</v>
      </c>
      <c r="G140" s="208" t="s">
        <v>1023</v>
      </c>
      <c r="H140" s="209">
        <v>6</v>
      </c>
      <c r="I140" s="210"/>
      <c r="J140" s="211">
        <f>ROUND(I140*H140,2)</f>
        <v>0</v>
      </c>
      <c r="K140" s="207" t="s">
        <v>28</v>
      </c>
      <c r="L140" s="45"/>
      <c r="M140" s="212" t="s">
        <v>28</v>
      </c>
      <c r="N140" s="213" t="s">
        <v>45</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257</v>
      </c>
      <c r="AT140" s="216" t="s">
        <v>151</v>
      </c>
      <c r="AU140" s="216" t="s">
        <v>84</v>
      </c>
      <c r="AY140" s="18" t="s">
        <v>148</v>
      </c>
      <c r="BE140" s="217">
        <f>IF(N140="základní",J140,0)</f>
        <v>0</v>
      </c>
      <c r="BF140" s="217">
        <f>IF(N140="snížená",J140,0)</f>
        <v>0</v>
      </c>
      <c r="BG140" s="217">
        <f>IF(N140="zákl. přenesená",J140,0)</f>
        <v>0</v>
      </c>
      <c r="BH140" s="217">
        <f>IF(N140="sníž. přenesená",J140,0)</f>
        <v>0</v>
      </c>
      <c r="BI140" s="217">
        <f>IF(N140="nulová",J140,0)</f>
        <v>0</v>
      </c>
      <c r="BJ140" s="18" t="s">
        <v>82</v>
      </c>
      <c r="BK140" s="217">
        <f>ROUND(I140*H140,2)</f>
        <v>0</v>
      </c>
      <c r="BL140" s="18" t="s">
        <v>257</v>
      </c>
      <c r="BM140" s="216" t="s">
        <v>2100</v>
      </c>
    </row>
    <row r="141" spans="1:65" s="2" customFormat="1" ht="16.5" customHeight="1">
      <c r="A141" s="39"/>
      <c r="B141" s="40"/>
      <c r="C141" s="205" t="s">
        <v>340</v>
      </c>
      <c r="D141" s="205" t="s">
        <v>151</v>
      </c>
      <c r="E141" s="206" t="s">
        <v>2101</v>
      </c>
      <c r="F141" s="207" t="s">
        <v>2102</v>
      </c>
      <c r="G141" s="208" t="s">
        <v>1023</v>
      </c>
      <c r="H141" s="209">
        <v>9</v>
      </c>
      <c r="I141" s="210"/>
      <c r="J141" s="211">
        <f>ROUND(I141*H141,2)</f>
        <v>0</v>
      </c>
      <c r="K141" s="207" t="s">
        <v>28</v>
      </c>
      <c r="L141" s="45"/>
      <c r="M141" s="212" t="s">
        <v>28</v>
      </c>
      <c r="N141" s="213" t="s">
        <v>45</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257</v>
      </c>
      <c r="AT141" s="216" t="s">
        <v>151</v>
      </c>
      <c r="AU141" s="216" t="s">
        <v>84</v>
      </c>
      <c r="AY141" s="18" t="s">
        <v>148</v>
      </c>
      <c r="BE141" s="217">
        <f>IF(N141="základní",J141,0)</f>
        <v>0</v>
      </c>
      <c r="BF141" s="217">
        <f>IF(N141="snížená",J141,0)</f>
        <v>0</v>
      </c>
      <c r="BG141" s="217">
        <f>IF(N141="zákl. přenesená",J141,0)</f>
        <v>0</v>
      </c>
      <c r="BH141" s="217">
        <f>IF(N141="sníž. přenesená",J141,0)</f>
        <v>0</v>
      </c>
      <c r="BI141" s="217">
        <f>IF(N141="nulová",J141,0)</f>
        <v>0</v>
      </c>
      <c r="BJ141" s="18" t="s">
        <v>82</v>
      </c>
      <c r="BK141" s="217">
        <f>ROUND(I141*H141,2)</f>
        <v>0</v>
      </c>
      <c r="BL141" s="18" t="s">
        <v>257</v>
      </c>
      <c r="BM141" s="216" t="s">
        <v>2103</v>
      </c>
    </row>
    <row r="142" spans="1:65" s="2" customFormat="1" ht="12">
      <c r="A142" s="39"/>
      <c r="B142" s="40"/>
      <c r="C142" s="205" t="s">
        <v>348</v>
      </c>
      <c r="D142" s="205" t="s">
        <v>151</v>
      </c>
      <c r="E142" s="206" t="s">
        <v>2104</v>
      </c>
      <c r="F142" s="207" t="s">
        <v>2105</v>
      </c>
      <c r="G142" s="208" t="s">
        <v>1023</v>
      </c>
      <c r="H142" s="209">
        <v>6</v>
      </c>
      <c r="I142" s="210"/>
      <c r="J142" s="211">
        <f>ROUND(I142*H142,2)</f>
        <v>0</v>
      </c>
      <c r="K142" s="207" t="s">
        <v>28</v>
      </c>
      <c r="L142" s="45"/>
      <c r="M142" s="212" t="s">
        <v>28</v>
      </c>
      <c r="N142" s="213" t="s">
        <v>45</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257</v>
      </c>
      <c r="AT142" s="216" t="s">
        <v>151</v>
      </c>
      <c r="AU142" s="216" t="s">
        <v>84</v>
      </c>
      <c r="AY142" s="18" t="s">
        <v>148</v>
      </c>
      <c r="BE142" s="217">
        <f>IF(N142="základní",J142,0)</f>
        <v>0</v>
      </c>
      <c r="BF142" s="217">
        <f>IF(N142="snížená",J142,0)</f>
        <v>0</v>
      </c>
      <c r="BG142" s="217">
        <f>IF(N142="zákl. přenesená",J142,0)</f>
        <v>0</v>
      </c>
      <c r="BH142" s="217">
        <f>IF(N142="sníž. přenesená",J142,0)</f>
        <v>0</v>
      </c>
      <c r="BI142" s="217">
        <f>IF(N142="nulová",J142,0)</f>
        <v>0</v>
      </c>
      <c r="BJ142" s="18" t="s">
        <v>82</v>
      </c>
      <c r="BK142" s="217">
        <f>ROUND(I142*H142,2)</f>
        <v>0</v>
      </c>
      <c r="BL142" s="18" t="s">
        <v>257</v>
      </c>
      <c r="BM142" s="216" t="s">
        <v>2106</v>
      </c>
    </row>
    <row r="143" spans="1:65" s="2" customFormat="1" ht="16.5" customHeight="1">
      <c r="A143" s="39"/>
      <c r="B143" s="40"/>
      <c r="C143" s="205" t="s">
        <v>354</v>
      </c>
      <c r="D143" s="205" t="s">
        <v>151</v>
      </c>
      <c r="E143" s="206" t="s">
        <v>2107</v>
      </c>
      <c r="F143" s="207" t="s">
        <v>2108</v>
      </c>
      <c r="G143" s="208" t="s">
        <v>1023</v>
      </c>
      <c r="H143" s="209">
        <v>18</v>
      </c>
      <c r="I143" s="210"/>
      <c r="J143" s="211">
        <f>ROUND(I143*H143,2)</f>
        <v>0</v>
      </c>
      <c r="K143" s="207" t="s">
        <v>28</v>
      </c>
      <c r="L143" s="45"/>
      <c r="M143" s="212" t="s">
        <v>28</v>
      </c>
      <c r="N143" s="213" t="s">
        <v>45</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257</v>
      </c>
      <c r="AT143" s="216" t="s">
        <v>151</v>
      </c>
      <c r="AU143" s="216" t="s">
        <v>84</v>
      </c>
      <c r="AY143" s="18" t="s">
        <v>148</v>
      </c>
      <c r="BE143" s="217">
        <f>IF(N143="základní",J143,0)</f>
        <v>0</v>
      </c>
      <c r="BF143" s="217">
        <f>IF(N143="snížená",J143,0)</f>
        <v>0</v>
      </c>
      <c r="BG143" s="217">
        <f>IF(N143="zákl. přenesená",J143,0)</f>
        <v>0</v>
      </c>
      <c r="BH143" s="217">
        <f>IF(N143="sníž. přenesená",J143,0)</f>
        <v>0</v>
      </c>
      <c r="BI143" s="217">
        <f>IF(N143="nulová",J143,0)</f>
        <v>0</v>
      </c>
      <c r="BJ143" s="18" t="s">
        <v>82</v>
      </c>
      <c r="BK143" s="217">
        <f>ROUND(I143*H143,2)</f>
        <v>0</v>
      </c>
      <c r="BL143" s="18" t="s">
        <v>257</v>
      </c>
      <c r="BM143" s="216" t="s">
        <v>2109</v>
      </c>
    </row>
    <row r="144" spans="1:65" s="2" customFormat="1" ht="16.5" customHeight="1">
      <c r="A144" s="39"/>
      <c r="B144" s="40"/>
      <c r="C144" s="205" t="s">
        <v>360</v>
      </c>
      <c r="D144" s="205" t="s">
        <v>151</v>
      </c>
      <c r="E144" s="206" t="s">
        <v>2110</v>
      </c>
      <c r="F144" s="207" t="s">
        <v>2111</v>
      </c>
      <c r="G144" s="208" t="s">
        <v>1023</v>
      </c>
      <c r="H144" s="209">
        <v>4</v>
      </c>
      <c r="I144" s="210"/>
      <c r="J144" s="211">
        <f>ROUND(I144*H144,2)</f>
        <v>0</v>
      </c>
      <c r="K144" s="207" t="s">
        <v>28</v>
      </c>
      <c r="L144" s="45"/>
      <c r="M144" s="212" t="s">
        <v>28</v>
      </c>
      <c r="N144" s="213" t="s">
        <v>45</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257</v>
      </c>
      <c r="AT144" s="216" t="s">
        <v>151</v>
      </c>
      <c r="AU144" s="216" t="s">
        <v>84</v>
      </c>
      <c r="AY144" s="18" t="s">
        <v>148</v>
      </c>
      <c r="BE144" s="217">
        <f>IF(N144="základní",J144,0)</f>
        <v>0</v>
      </c>
      <c r="BF144" s="217">
        <f>IF(N144="snížená",J144,0)</f>
        <v>0</v>
      </c>
      <c r="BG144" s="217">
        <f>IF(N144="zákl. přenesená",J144,0)</f>
        <v>0</v>
      </c>
      <c r="BH144" s="217">
        <f>IF(N144="sníž. přenesená",J144,0)</f>
        <v>0</v>
      </c>
      <c r="BI144" s="217">
        <f>IF(N144="nulová",J144,0)</f>
        <v>0</v>
      </c>
      <c r="BJ144" s="18" t="s">
        <v>82</v>
      </c>
      <c r="BK144" s="217">
        <f>ROUND(I144*H144,2)</f>
        <v>0</v>
      </c>
      <c r="BL144" s="18" t="s">
        <v>257</v>
      </c>
      <c r="BM144" s="216" t="s">
        <v>2112</v>
      </c>
    </row>
    <row r="145" spans="1:65" s="2" customFormat="1" ht="16.5" customHeight="1">
      <c r="A145" s="39"/>
      <c r="B145" s="40"/>
      <c r="C145" s="205" t="s">
        <v>365</v>
      </c>
      <c r="D145" s="205" t="s">
        <v>151</v>
      </c>
      <c r="E145" s="206" t="s">
        <v>2113</v>
      </c>
      <c r="F145" s="207" t="s">
        <v>2114</v>
      </c>
      <c r="G145" s="208" t="s">
        <v>1023</v>
      </c>
      <c r="H145" s="209">
        <v>4</v>
      </c>
      <c r="I145" s="210"/>
      <c r="J145" s="211">
        <f>ROUND(I145*H145,2)</f>
        <v>0</v>
      </c>
      <c r="K145" s="207" t="s">
        <v>28</v>
      </c>
      <c r="L145" s="45"/>
      <c r="M145" s="212" t="s">
        <v>28</v>
      </c>
      <c r="N145" s="213" t="s">
        <v>45</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257</v>
      </c>
      <c r="AT145" s="216" t="s">
        <v>151</v>
      </c>
      <c r="AU145" s="216" t="s">
        <v>84</v>
      </c>
      <c r="AY145" s="18" t="s">
        <v>148</v>
      </c>
      <c r="BE145" s="217">
        <f>IF(N145="základní",J145,0)</f>
        <v>0</v>
      </c>
      <c r="BF145" s="217">
        <f>IF(N145="snížená",J145,0)</f>
        <v>0</v>
      </c>
      <c r="BG145" s="217">
        <f>IF(N145="zákl. přenesená",J145,0)</f>
        <v>0</v>
      </c>
      <c r="BH145" s="217">
        <f>IF(N145="sníž. přenesená",J145,0)</f>
        <v>0</v>
      </c>
      <c r="BI145" s="217">
        <f>IF(N145="nulová",J145,0)</f>
        <v>0</v>
      </c>
      <c r="BJ145" s="18" t="s">
        <v>82</v>
      </c>
      <c r="BK145" s="217">
        <f>ROUND(I145*H145,2)</f>
        <v>0</v>
      </c>
      <c r="BL145" s="18" t="s">
        <v>257</v>
      </c>
      <c r="BM145" s="216" t="s">
        <v>2115</v>
      </c>
    </row>
    <row r="146" spans="1:65" s="2" customFormat="1" ht="16.5" customHeight="1">
      <c r="A146" s="39"/>
      <c r="B146" s="40"/>
      <c r="C146" s="205" t="s">
        <v>384</v>
      </c>
      <c r="D146" s="205" t="s">
        <v>151</v>
      </c>
      <c r="E146" s="206" t="s">
        <v>2116</v>
      </c>
      <c r="F146" s="207" t="s">
        <v>2117</v>
      </c>
      <c r="G146" s="208" t="s">
        <v>1023</v>
      </c>
      <c r="H146" s="209">
        <v>4</v>
      </c>
      <c r="I146" s="210"/>
      <c r="J146" s="211">
        <f>ROUND(I146*H146,2)</f>
        <v>0</v>
      </c>
      <c r="K146" s="207" t="s">
        <v>28</v>
      </c>
      <c r="L146" s="45"/>
      <c r="M146" s="212" t="s">
        <v>28</v>
      </c>
      <c r="N146" s="213" t="s">
        <v>45</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257</v>
      </c>
      <c r="AT146" s="216" t="s">
        <v>151</v>
      </c>
      <c r="AU146" s="216" t="s">
        <v>84</v>
      </c>
      <c r="AY146" s="18" t="s">
        <v>148</v>
      </c>
      <c r="BE146" s="217">
        <f>IF(N146="základní",J146,0)</f>
        <v>0</v>
      </c>
      <c r="BF146" s="217">
        <f>IF(N146="snížená",J146,0)</f>
        <v>0</v>
      </c>
      <c r="BG146" s="217">
        <f>IF(N146="zákl. přenesená",J146,0)</f>
        <v>0</v>
      </c>
      <c r="BH146" s="217">
        <f>IF(N146="sníž. přenesená",J146,0)</f>
        <v>0</v>
      </c>
      <c r="BI146" s="217">
        <f>IF(N146="nulová",J146,0)</f>
        <v>0</v>
      </c>
      <c r="BJ146" s="18" t="s">
        <v>82</v>
      </c>
      <c r="BK146" s="217">
        <f>ROUND(I146*H146,2)</f>
        <v>0</v>
      </c>
      <c r="BL146" s="18" t="s">
        <v>257</v>
      </c>
      <c r="BM146" s="216" t="s">
        <v>2118</v>
      </c>
    </row>
    <row r="147" spans="1:65" s="2" customFormat="1" ht="21.75" customHeight="1">
      <c r="A147" s="39"/>
      <c r="B147" s="40"/>
      <c r="C147" s="205" t="s">
        <v>390</v>
      </c>
      <c r="D147" s="205" t="s">
        <v>151</v>
      </c>
      <c r="E147" s="206" t="s">
        <v>2119</v>
      </c>
      <c r="F147" s="207" t="s">
        <v>2120</v>
      </c>
      <c r="G147" s="208" t="s">
        <v>1023</v>
      </c>
      <c r="H147" s="209">
        <v>4</v>
      </c>
      <c r="I147" s="210"/>
      <c r="J147" s="211">
        <f>ROUND(I147*H147,2)</f>
        <v>0</v>
      </c>
      <c r="K147" s="207" t="s">
        <v>28</v>
      </c>
      <c r="L147" s="45"/>
      <c r="M147" s="212" t="s">
        <v>28</v>
      </c>
      <c r="N147" s="213" t="s">
        <v>45</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257</v>
      </c>
      <c r="AT147" s="216" t="s">
        <v>151</v>
      </c>
      <c r="AU147" s="216" t="s">
        <v>84</v>
      </c>
      <c r="AY147" s="18" t="s">
        <v>148</v>
      </c>
      <c r="BE147" s="217">
        <f>IF(N147="základní",J147,0)</f>
        <v>0</v>
      </c>
      <c r="BF147" s="217">
        <f>IF(N147="snížená",J147,0)</f>
        <v>0</v>
      </c>
      <c r="BG147" s="217">
        <f>IF(N147="zákl. přenesená",J147,0)</f>
        <v>0</v>
      </c>
      <c r="BH147" s="217">
        <f>IF(N147="sníž. přenesená",J147,0)</f>
        <v>0</v>
      </c>
      <c r="BI147" s="217">
        <f>IF(N147="nulová",J147,0)</f>
        <v>0</v>
      </c>
      <c r="BJ147" s="18" t="s">
        <v>82</v>
      </c>
      <c r="BK147" s="217">
        <f>ROUND(I147*H147,2)</f>
        <v>0</v>
      </c>
      <c r="BL147" s="18" t="s">
        <v>257</v>
      </c>
      <c r="BM147" s="216" t="s">
        <v>2121</v>
      </c>
    </row>
    <row r="148" spans="1:65" s="2" customFormat="1" ht="16.5" customHeight="1">
      <c r="A148" s="39"/>
      <c r="B148" s="40"/>
      <c r="C148" s="205" t="s">
        <v>395</v>
      </c>
      <c r="D148" s="205" t="s">
        <v>151</v>
      </c>
      <c r="E148" s="206" t="s">
        <v>2122</v>
      </c>
      <c r="F148" s="207" t="s">
        <v>2123</v>
      </c>
      <c r="G148" s="208" t="s">
        <v>1023</v>
      </c>
      <c r="H148" s="209">
        <v>4</v>
      </c>
      <c r="I148" s="210"/>
      <c r="J148" s="211">
        <f>ROUND(I148*H148,2)</f>
        <v>0</v>
      </c>
      <c r="K148" s="207" t="s">
        <v>28</v>
      </c>
      <c r="L148" s="45"/>
      <c r="M148" s="212" t="s">
        <v>28</v>
      </c>
      <c r="N148" s="213" t="s">
        <v>45</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257</v>
      </c>
      <c r="AT148" s="216" t="s">
        <v>151</v>
      </c>
      <c r="AU148" s="216" t="s">
        <v>84</v>
      </c>
      <c r="AY148" s="18" t="s">
        <v>148</v>
      </c>
      <c r="BE148" s="217">
        <f>IF(N148="základní",J148,0)</f>
        <v>0</v>
      </c>
      <c r="BF148" s="217">
        <f>IF(N148="snížená",J148,0)</f>
        <v>0</v>
      </c>
      <c r="BG148" s="217">
        <f>IF(N148="zákl. přenesená",J148,0)</f>
        <v>0</v>
      </c>
      <c r="BH148" s="217">
        <f>IF(N148="sníž. přenesená",J148,0)</f>
        <v>0</v>
      </c>
      <c r="BI148" s="217">
        <f>IF(N148="nulová",J148,0)</f>
        <v>0</v>
      </c>
      <c r="BJ148" s="18" t="s">
        <v>82</v>
      </c>
      <c r="BK148" s="217">
        <f>ROUND(I148*H148,2)</f>
        <v>0</v>
      </c>
      <c r="BL148" s="18" t="s">
        <v>257</v>
      </c>
      <c r="BM148" s="216" t="s">
        <v>2124</v>
      </c>
    </row>
    <row r="149" spans="1:65" s="2" customFormat="1" ht="16.5" customHeight="1">
      <c r="A149" s="39"/>
      <c r="B149" s="40"/>
      <c r="C149" s="205" t="s">
        <v>399</v>
      </c>
      <c r="D149" s="205" t="s">
        <v>151</v>
      </c>
      <c r="E149" s="206" t="s">
        <v>2125</v>
      </c>
      <c r="F149" s="207" t="s">
        <v>2126</v>
      </c>
      <c r="G149" s="208" t="s">
        <v>1023</v>
      </c>
      <c r="H149" s="209">
        <v>32</v>
      </c>
      <c r="I149" s="210"/>
      <c r="J149" s="211">
        <f>ROUND(I149*H149,2)</f>
        <v>0</v>
      </c>
      <c r="K149" s="207" t="s">
        <v>28</v>
      </c>
      <c r="L149" s="45"/>
      <c r="M149" s="212" t="s">
        <v>28</v>
      </c>
      <c r="N149" s="213" t="s">
        <v>45</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257</v>
      </c>
      <c r="AT149" s="216" t="s">
        <v>151</v>
      </c>
      <c r="AU149" s="216" t="s">
        <v>84</v>
      </c>
      <c r="AY149" s="18" t="s">
        <v>148</v>
      </c>
      <c r="BE149" s="217">
        <f>IF(N149="základní",J149,0)</f>
        <v>0</v>
      </c>
      <c r="BF149" s="217">
        <f>IF(N149="snížená",J149,0)</f>
        <v>0</v>
      </c>
      <c r="BG149" s="217">
        <f>IF(N149="zákl. přenesená",J149,0)</f>
        <v>0</v>
      </c>
      <c r="BH149" s="217">
        <f>IF(N149="sníž. přenesená",J149,0)</f>
        <v>0</v>
      </c>
      <c r="BI149" s="217">
        <f>IF(N149="nulová",J149,0)</f>
        <v>0</v>
      </c>
      <c r="BJ149" s="18" t="s">
        <v>82</v>
      </c>
      <c r="BK149" s="217">
        <f>ROUND(I149*H149,2)</f>
        <v>0</v>
      </c>
      <c r="BL149" s="18" t="s">
        <v>257</v>
      </c>
      <c r="BM149" s="216" t="s">
        <v>2127</v>
      </c>
    </row>
    <row r="150" spans="1:65" s="2" customFormat="1" ht="16.5" customHeight="1">
      <c r="A150" s="39"/>
      <c r="B150" s="40"/>
      <c r="C150" s="205" t="s">
        <v>404</v>
      </c>
      <c r="D150" s="205" t="s">
        <v>151</v>
      </c>
      <c r="E150" s="206" t="s">
        <v>2128</v>
      </c>
      <c r="F150" s="207" t="s">
        <v>2129</v>
      </c>
      <c r="G150" s="208" t="s">
        <v>1023</v>
      </c>
      <c r="H150" s="209">
        <v>16</v>
      </c>
      <c r="I150" s="210"/>
      <c r="J150" s="211">
        <f>ROUND(I150*H150,2)</f>
        <v>0</v>
      </c>
      <c r="K150" s="207" t="s">
        <v>28</v>
      </c>
      <c r="L150" s="45"/>
      <c r="M150" s="212" t="s">
        <v>28</v>
      </c>
      <c r="N150" s="213" t="s">
        <v>45</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257</v>
      </c>
      <c r="AT150" s="216" t="s">
        <v>151</v>
      </c>
      <c r="AU150" s="216" t="s">
        <v>84</v>
      </c>
      <c r="AY150" s="18" t="s">
        <v>148</v>
      </c>
      <c r="BE150" s="217">
        <f>IF(N150="základní",J150,0)</f>
        <v>0</v>
      </c>
      <c r="BF150" s="217">
        <f>IF(N150="snížená",J150,0)</f>
        <v>0</v>
      </c>
      <c r="BG150" s="217">
        <f>IF(N150="zákl. přenesená",J150,0)</f>
        <v>0</v>
      </c>
      <c r="BH150" s="217">
        <f>IF(N150="sníž. přenesená",J150,0)</f>
        <v>0</v>
      </c>
      <c r="BI150" s="217">
        <f>IF(N150="nulová",J150,0)</f>
        <v>0</v>
      </c>
      <c r="BJ150" s="18" t="s">
        <v>82</v>
      </c>
      <c r="BK150" s="217">
        <f>ROUND(I150*H150,2)</f>
        <v>0</v>
      </c>
      <c r="BL150" s="18" t="s">
        <v>257</v>
      </c>
      <c r="BM150" s="216" t="s">
        <v>2130</v>
      </c>
    </row>
    <row r="151" spans="1:65" s="2" customFormat="1" ht="16.5" customHeight="1">
      <c r="A151" s="39"/>
      <c r="B151" s="40"/>
      <c r="C151" s="205" t="s">
        <v>408</v>
      </c>
      <c r="D151" s="205" t="s">
        <v>151</v>
      </c>
      <c r="E151" s="206" t="s">
        <v>2131</v>
      </c>
      <c r="F151" s="207" t="s">
        <v>2132</v>
      </c>
      <c r="G151" s="208" t="s">
        <v>1023</v>
      </c>
      <c r="H151" s="209">
        <v>16</v>
      </c>
      <c r="I151" s="210"/>
      <c r="J151" s="211">
        <f>ROUND(I151*H151,2)</f>
        <v>0</v>
      </c>
      <c r="K151" s="207" t="s">
        <v>28</v>
      </c>
      <c r="L151" s="45"/>
      <c r="M151" s="212" t="s">
        <v>28</v>
      </c>
      <c r="N151" s="213" t="s">
        <v>45</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257</v>
      </c>
      <c r="AT151" s="216" t="s">
        <v>151</v>
      </c>
      <c r="AU151" s="216" t="s">
        <v>84</v>
      </c>
      <c r="AY151" s="18" t="s">
        <v>148</v>
      </c>
      <c r="BE151" s="217">
        <f>IF(N151="základní",J151,0)</f>
        <v>0</v>
      </c>
      <c r="BF151" s="217">
        <f>IF(N151="snížená",J151,0)</f>
        <v>0</v>
      </c>
      <c r="BG151" s="217">
        <f>IF(N151="zákl. přenesená",J151,0)</f>
        <v>0</v>
      </c>
      <c r="BH151" s="217">
        <f>IF(N151="sníž. přenesená",J151,0)</f>
        <v>0</v>
      </c>
      <c r="BI151" s="217">
        <f>IF(N151="nulová",J151,0)</f>
        <v>0</v>
      </c>
      <c r="BJ151" s="18" t="s">
        <v>82</v>
      </c>
      <c r="BK151" s="217">
        <f>ROUND(I151*H151,2)</f>
        <v>0</v>
      </c>
      <c r="BL151" s="18" t="s">
        <v>257</v>
      </c>
      <c r="BM151" s="216" t="s">
        <v>2133</v>
      </c>
    </row>
    <row r="152" spans="1:65" s="2" customFormat="1" ht="16.5" customHeight="1">
      <c r="A152" s="39"/>
      <c r="B152" s="40"/>
      <c r="C152" s="205" t="s">
        <v>416</v>
      </c>
      <c r="D152" s="205" t="s">
        <v>151</v>
      </c>
      <c r="E152" s="206" t="s">
        <v>2134</v>
      </c>
      <c r="F152" s="207" t="s">
        <v>2135</v>
      </c>
      <c r="G152" s="208" t="s">
        <v>1023</v>
      </c>
      <c r="H152" s="209">
        <v>32</v>
      </c>
      <c r="I152" s="210"/>
      <c r="J152" s="211">
        <f>ROUND(I152*H152,2)</f>
        <v>0</v>
      </c>
      <c r="K152" s="207" t="s">
        <v>28</v>
      </c>
      <c r="L152" s="45"/>
      <c r="M152" s="212" t="s">
        <v>28</v>
      </c>
      <c r="N152" s="213" t="s">
        <v>45</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257</v>
      </c>
      <c r="AT152" s="216" t="s">
        <v>151</v>
      </c>
      <c r="AU152" s="216" t="s">
        <v>84</v>
      </c>
      <c r="AY152" s="18" t="s">
        <v>148</v>
      </c>
      <c r="BE152" s="217">
        <f>IF(N152="základní",J152,0)</f>
        <v>0</v>
      </c>
      <c r="BF152" s="217">
        <f>IF(N152="snížená",J152,0)</f>
        <v>0</v>
      </c>
      <c r="BG152" s="217">
        <f>IF(N152="zákl. přenesená",J152,0)</f>
        <v>0</v>
      </c>
      <c r="BH152" s="217">
        <f>IF(N152="sníž. přenesená",J152,0)</f>
        <v>0</v>
      </c>
      <c r="BI152" s="217">
        <f>IF(N152="nulová",J152,0)</f>
        <v>0</v>
      </c>
      <c r="BJ152" s="18" t="s">
        <v>82</v>
      </c>
      <c r="BK152" s="217">
        <f>ROUND(I152*H152,2)</f>
        <v>0</v>
      </c>
      <c r="BL152" s="18" t="s">
        <v>257</v>
      </c>
      <c r="BM152" s="216" t="s">
        <v>2136</v>
      </c>
    </row>
    <row r="153" spans="1:65" s="2" customFormat="1" ht="16.5" customHeight="1">
      <c r="A153" s="39"/>
      <c r="B153" s="40"/>
      <c r="C153" s="205" t="s">
        <v>425</v>
      </c>
      <c r="D153" s="205" t="s">
        <v>151</v>
      </c>
      <c r="E153" s="206" t="s">
        <v>2137</v>
      </c>
      <c r="F153" s="207" t="s">
        <v>2138</v>
      </c>
      <c r="G153" s="208" t="s">
        <v>1023</v>
      </c>
      <c r="H153" s="209">
        <v>32</v>
      </c>
      <c r="I153" s="210"/>
      <c r="J153" s="211">
        <f>ROUND(I153*H153,2)</f>
        <v>0</v>
      </c>
      <c r="K153" s="207" t="s">
        <v>28</v>
      </c>
      <c r="L153" s="45"/>
      <c r="M153" s="212" t="s">
        <v>28</v>
      </c>
      <c r="N153" s="213" t="s">
        <v>45</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257</v>
      </c>
      <c r="AT153" s="216" t="s">
        <v>151</v>
      </c>
      <c r="AU153" s="216" t="s">
        <v>84</v>
      </c>
      <c r="AY153" s="18" t="s">
        <v>148</v>
      </c>
      <c r="BE153" s="217">
        <f>IF(N153="základní",J153,0)</f>
        <v>0</v>
      </c>
      <c r="BF153" s="217">
        <f>IF(N153="snížená",J153,0)</f>
        <v>0</v>
      </c>
      <c r="BG153" s="217">
        <f>IF(N153="zákl. přenesená",J153,0)</f>
        <v>0</v>
      </c>
      <c r="BH153" s="217">
        <f>IF(N153="sníž. přenesená",J153,0)</f>
        <v>0</v>
      </c>
      <c r="BI153" s="217">
        <f>IF(N153="nulová",J153,0)</f>
        <v>0</v>
      </c>
      <c r="BJ153" s="18" t="s">
        <v>82</v>
      </c>
      <c r="BK153" s="217">
        <f>ROUND(I153*H153,2)</f>
        <v>0</v>
      </c>
      <c r="BL153" s="18" t="s">
        <v>257</v>
      </c>
      <c r="BM153" s="216" t="s">
        <v>2139</v>
      </c>
    </row>
    <row r="154" spans="1:63" s="12" customFormat="1" ht="22.8" customHeight="1">
      <c r="A154" s="12"/>
      <c r="B154" s="189"/>
      <c r="C154" s="190"/>
      <c r="D154" s="191" t="s">
        <v>73</v>
      </c>
      <c r="E154" s="203" t="s">
        <v>2026</v>
      </c>
      <c r="F154" s="203" t="s">
        <v>2027</v>
      </c>
      <c r="G154" s="190"/>
      <c r="H154" s="190"/>
      <c r="I154" s="193"/>
      <c r="J154" s="204">
        <f>BK154</f>
        <v>0</v>
      </c>
      <c r="K154" s="190"/>
      <c r="L154" s="195"/>
      <c r="M154" s="196"/>
      <c r="N154" s="197"/>
      <c r="O154" s="197"/>
      <c r="P154" s="198">
        <f>SUM(P155:P160)</f>
        <v>0</v>
      </c>
      <c r="Q154" s="197"/>
      <c r="R154" s="198">
        <f>SUM(R155:R160)</f>
        <v>0</v>
      </c>
      <c r="S154" s="197"/>
      <c r="T154" s="199">
        <f>SUM(T155:T160)</f>
        <v>0</v>
      </c>
      <c r="U154" s="12"/>
      <c r="V154" s="12"/>
      <c r="W154" s="12"/>
      <c r="X154" s="12"/>
      <c r="Y154" s="12"/>
      <c r="Z154" s="12"/>
      <c r="AA154" s="12"/>
      <c r="AB154" s="12"/>
      <c r="AC154" s="12"/>
      <c r="AD154" s="12"/>
      <c r="AE154" s="12"/>
      <c r="AR154" s="200" t="s">
        <v>82</v>
      </c>
      <c r="AT154" s="201" t="s">
        <v>73</v>
      </c>
      <c r="AU154" s="201" t="s">
        <v>82</v>
      </c>
      <c r="AY154" s="200" t="s">
        <v>148</v>
      </c>
      <c r="BK154" s="202">
        <f>SUM(BK155:BK160)</f>
        <v>0</v>
      </c>
    </row>
    <row r="155" spans="1:65" s="2" customFormat="1" ht="16.5" customHeight="1">
      <c r="A155" s="39"/>
      <c r="B155" s="40"/>
      <c r="C155" s="205" t="s">
        <v>431</v>
      </c>
      <c r="D155" s="205" t="s">
        <v>151</v>
      </c>
      <c r="E155" s="206" t="s">
        <v>2140</v>
      </c>
      <c r="F155" s="207" t="s">
        <v>2141</v>
      </c>
      <c r="G155" s="208" t="s">
        <v>197</v>
      </c>
      <c r="H155" s="209">
        <v>25</v>
      </c>
      <c r="I155" s="210"/>
      <c r="J155" s="211">
        <f>ROUND(I155*H155,2)</f>
        <v>0</v>
      </c>
      <c r="K155" s="207" t="s">
        <v>28</v>
      </c>
      <c r="L155" s="45"/>
      <c r="M155" s="212" t="s">
        <v>28</v>
      </c>
      <c r="N155" s="213" t="s">
        <v>45</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257</v>
      </c>
      <c r="AT155" s="216" t="s">
        <v>151</v>
      </c>
      <c r="AU155" s="216" t="s">
        <v>84</v>
      </c>
      <c r="AY155" s="18" t="s">
        <v>148</v>
      </c>
      <c r="BE155" s="217">
        <f>IF(N155="základní",J155,0)</f>
        <v>0</v>
      </c>
      <c r="BF155" s="217">
        <f>IF(N155="snížená",J155,0)</f>
        <v>0</v>
      </c>
      <c r="BG155" s="217">
        <f>IF(N155="zákl. přenesená",J155,0)</f>
        <v>0</v>
      </c>
      <c r="BH155" s="217">
        <f>IF(N155="sníž. přenesená",J155,0)</f>
        <v>0</v>
      </c>
      <c r="BI155" s="217">
        <f>IF(N155="nulová",J155,0)</f>
        <v>0</v>
      </c>
      <c r="BJ155" s="18" t="s">
        <v>82</v>
      </c>
      <c r="BK155" s="217">
        <f>ROUND(I155*H155,2)</f>
        <v>0</v>
      </c>
      <c r="BL155" s="18" t="s">
        <v>257</v>
      </c>
      <c r="BM155" s="216" t="s">
        <v>2142</v>
      </c>
    </row>
    <row r="156" spans="1:65" s="2" customFormat="1" ht="16.5" customHeight="1">
      <c r="A156" s="39"/>
      <c r="B156" s="40"/>
      <c r="C156" s="205" t="s">
        <v>437</v>
      </c>
      <c r="D156" s="205" t="s">
        <v>151</v>
      </c>
      <c r="E156" s="206" t="s">
        <v>2143</v>
      </c>
      <c r="F156" s="207" t="s">
        <v>2144</v>
      </c>
      <c r="G156" s="208" t="s">
        <v>197</v>
      </c>
      <c r="H156" s="209">
        <v>10</v>
      </c>
      <c r="I156" s="210"/>
      <c r="J156" s="211">
        <f>ROUND(I156*H156,2)</f>
        <v>0</v>
      </c>
      <c r="K156" s="207" t="s">
        <v>28</v>
      </c>
      <c r="L156" s="45"/>
      <c r="M156" s="212" t="s">
        <v>28</v>
      </c>
      <c r="N156" s="213" t="s">
        <v>45</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257</v>
      </c>
      <c r="AT156" s="216" t="s">
        <v>151</v>
      </c>
      <c r="AU156" s="216" t="s">
        <v>84</v>
      </c>
      <c r="AY156" s="18" t="s">
        <v>148</v>
      </c>
      <c r="BE156" s="217">
        <f>IF(N156="základní",J156,0)</f>
        <v>0</v>
      </c>
      <c r="BF156" s="217">
        <f>IF(N156="snížená",J156,0)</f>
        <v>0</v>
      </c>
      <c r="BG156" s="217">
        <f>IF(N156="zákl. přenesená",J156,0)</f>
        <v>0</v>
      </c>
      <c r="BH156" s="217">
        <f>IF(N156="sníž. přenesená",J156,0)</f>
        <v>0</v>
      </c>
      <c r="BI156" s="217">
        <f>IF(N156="nulová",J156,0)</f>
        <v>0</v>
      </c>
      <c r="BJ156" s="18" t="s">
        <v>82</v>
      </c>
      <c r="BK156" s="217">
        <f>ROUND(I156*H156,2)</f>
        <v>0</v>
      </c>
      <c r="BL156" s="18" t="s">
        <v>257</v>
      </c>
      <c r="BM156" s="216" t="s">
        <v>2145</v>
      </c>
    </row>
    <row r="157" spans="1:65" s="2" customFormat="1" ht="16.5" customHeight="1">
      <c r="A157" s="39"/>
      <c r="B157" s="40"/>
      <c r="C157" s="205" t="s">
        <v>441</v>
      </c>
      <c r="D157" s="205" t="s">
        <v>151</v>
      </c>
      <c r="E157" s="206" t="s">
        <v>2146</v>
      </c>
      <c r="F157" s="207" t="s">
        <v>2147</v>
      </c>
      <c r="G157" s="208" t="s">
        <v>197</v>
      </c>
      <c r="H157" s="209">
        <v>780</v>
      </c>
      <c r="I157" s="210"/>
      <c r="J157" s="211">
        <f>ROUND(I157*H157,2)</f>
        <v>0</v>
      </c>
      <c r="K157" s="207" t="s">
        <v>28</v>
      </c>
      <c r="L157" s="45"/>
      <c r="M157" s="212" t="s">
        <v>28</v>
      </c>
      <c r="N157" s="213" t="s">
        <v>45</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257</v>
      </c>
      <c r="AT157" s="216" t="s">
        <v>151</v>
      </c>
      <c r="AU157" s="216" t="s">
        <v>84</v>
      </c>
      <c r="AY157" s="18" t="s">
        <v>148</v>
      </c>
      <c r="BE157" s="217">
        <f>IF(N157="základní",J157,0)</f>
        <v>0</v>
      </c>
      <c r="BF157" s="217">
        <f>IF(N157="snížená",J157,0)</f>
        <v>0</v>
      </c>
      <c r="BG157" s="217">
        <f>IF(N157="zákl. přenesená",J157,0)</f>
        <v>0</v>
      </c>
      <c r="BH157" s="217">
        <f>IF(N157="sníž. přenesená",J157,0)</f>
        <v>0</v>
      </c>
      <c r="BI157" s="217">
        <f>IF(N157="nulová",J157,0)</f>
        <v>0</v>
      </c>
      <c r="BJ157" s="18" t="s">
        <v>82</v>
      </c>
      <c r="BK157" s="217">
        <f>ROUND(I157*H157,2)</f>
        <v>0</v>
      </c>
      <c r="BL157" s="18" t="s">
        <v>257</v>
      </c>
      <c r="BM157" s="216" t="s">
        <v>2148</v>
      </c>
    </row>
    <row r="158" spans="1:65" s="2" customFormat="1" ht="21.75" customHeight="1">
      <c r="A158" s="39"/>
      <c r="B158" s="40"/>
      <c r="C158" s="205" t="s">
        <v>447</v>
      </c>
      <c r="D158" s="205" t="s">
        <v>151</v>
      </c>
      <c r="E158" s="206" t="s">
        <v>2034</v>
      </c>
      <c r="F158" s="207" t="s">
        <v>2035</v>
      </c>
      <c r="G158" s="208" t="s">
        <v>197</v>
      </c>
      <c r="H158" s="209">
        <v>200</v>
      </c>
      <c r="I158" s="210"/>
      <c r="J158" s="211">
        <f>ROUND(I158*H158,2)</f>
        <v>0</v>
      </c>
      <c r="K158" s="207" t="s">
        <v>28</v>
      </c>
      <c r="L158" s="45"/>
      <c r="M158" s="212" t="s">
        <v>28</v>
      </c>
      <c r="N158" s="213" t="s">
        <v>45</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257</v>
      </c>
      <c r="AT158" s="216" t="s">
        <v>151</v>
      </c>
      <c r="AU158" s="216" t="s">
        <v>84</v>
      </c>
      <c r="AY158" s="18" t="s">
        <v>148</v>
      </c>
      <c r="BE158" s="217">
        <f>IF(N158="základní",J158,0)</f>
        <v>0</v>
      </c>
      <c r="BF158" s="217">
        <f>IF(N158="snížená",J158,0)</f>
        <v>0</v>
      </c>
      <c r="BG158" s="217">
        <f>IF(N158="zákl. přenesená",J158,0)</f>
        <v>0</v>
      </c>
      <c r="BH158" s="217">
        <f>IF(N158="sníž. přenesená",J158,0)</f>
        <v>0</v>
      </c>
      <c r="BI158" s="217">
        <f>IF(N158="nulová",J158,0)</f>
        <v>0</v>
      </c>
      <c r="BJ158" s="18" t="s">
        <v>82</v>
      </c>
      <c r="BK158" s="217">
        <f>ROUND(I158*H158,2)</f>
        <v>0</v>
      </c>
      <c r="BL158" s="18" t="s">
        <v>257</v>
      </c>
      <c r="BM158" s="216" t="s">
        <v>2149</v>
      </c>
    </row>
    <row r="159" spans="1:65" s="2" customFormat="1" ht="21.75" customHeight="1">
      <c r="A159" s="39"/>
      <c r="B159" s="40"/>
      <c r="C159" s="205" t="s">
        <v>453</v>
      </c>
      <c r="D159" s="205" t="s">
        <v>151</v>
      </c>
      <c r="E159" s="206" t="s">
        <v>2150</v>
      </c>
      <c r="F159" s="207" t="s">
        <v>2151</v>
      </c>
      <c r="G159" s="208" t="s">
        <v>197</v>
      </c>
      <c r="H159" s="209">
        <v>220</v>
      </c>
      <c r="I159" s="210"/>
      <c r="J159" s="211">
        <f>ROUND(I159*H159,2)</f>
        <v>0</v>
      </c>
      <c r="K159" s="207" t="s">
        <v>28</v>
      </c>
      <c r="L159" s="45"/>
      <c r="M159" s="212" t="s">
        <v>28</v>
      </c>
      <c r="N159" s="213" t="s">
        <v>45</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257</v>
      </c>
      <c r="AT159" s="216" t="s">
        <v>151</v>
      </c>
      <c r="AU159" s="216" t="s">
        <v>84</v>
      </c>
      <c r="AY159" s="18" t="s">
        <v>148</v>
      </c>
      <c r="BE159" s="217">
        <f>IF(N159="základní",J159,0)</f>
        <v>0</v>
      </c>
      <c r="BF159" s="217">
        <f>IF(N159="snížená",J159,0)</f>
        <v>0</v>
      </c>
      <c r="BG159" s="217">
        <f>IF(N159="zákl. přenesená",J159,0)</f>
        <v>0</v>
      </c>
      <c r="BH159" s="217">
        <f>IF(N159="sníž. přenesená",J159,0)</f>
        <v>0</v>
      </c>
      <c r="BI159" s="217">
        <f>IF(N159="nulová",J159,0)</f>
        <v>0</v>
      </c>
      <c r="BJ159" s="18" t="s">
        <v>82</v>
      </c>
      <c r="BK159" s="217">
        <f>ROUND(I159*H159,2)</f>
        <v>0</v>
      </c>
      <c r="BL159" s="18" t="s">
        <v>257</v>
      </c>
      <c r="BM159" s="216" t="s">
        <v>2152</v>
      </c>
    </row>
    <row r="160" spans="1:65" s="2" customFormat="1" ht="12">
      <c r="A160" s="39"/>
      <c r="B160" s="40"/>
      <c r="C160" s="205" t="s">
        <v>458</v>
      </c>
      <c r="D160" s="205" t="s">
        <v>151</v>
      </c>
      <c r="E160" s="206" t="s">
        <v>2153</v>
      </c>
      <c r="F160" s="207" t="s">
        <v>2154</v>
      </c>
      <c r="G160" s="208" t="s">
        <v>197</v>
      </c>
      <c r="H160" s="209">
        <v>65</v>
      </c>
      <c r="I160" s="210"/>
      <c r="J160" s="211">
        <f>ROUND(I160*H160,2)</f>
        <v>0</v>
      </c>
      <c r="K160" s="207" t="s">
        <v>28</v>
      </c>
      <c r="L160" s="45"/>
      <c r="M160" s="212" t="s">
        <v>28</v>
      </c>
      <c r="N160" s="213" t="s">
        <v>45</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257</v>
      </c>
      <c r="AT160" s="216" t="s">
        <v>151</v>
      </c>
      <c r="AU160" s="216" t="s">
        <v>84</v>
      </c>
      <c r="AY160" s="18" t="s">
        <v>148</v>
      </c>
      <c r="BE160" s="217">
        <f>IF(N160="základní",J160,0)</f>
        <v>0</v>
      </c>
      <c r="BF160" s="217">
        <f>IF(N160="snížená",J160,0)</f>
        <v>0</v>
      </c>
      <c r="BG160" s="217">
        <f>IF(N160="zákl. přenesená",J160,0)</f>
        <v>0</v>
      </c>
      <c r="BH160" s="217">
        <f>IF(N160="sníž. přenesená",J160,0)</f>
        <v>0</v>
      </c>
      <c r="BI160" s="217">
        <f>IF(N160="nulová",J160,0)</f>
        <v>0</v>
      </c>
      <c r="BJ160" s="18" t="s">
        <v>82</v>
      </c>
      <c r="BK160" s="217">
        <f>ROUND(I160*H160,2)</f>
        <v>0</v>
      </c>
      <c r="BL160" s="18" t="s">
        <v>257</v>
      </c>
      <c r="BM160" s="216" t="s">
        <v>2155</v>
      </c>
    </row>
    <row r="161" spans="1:63" s="12" customFormat="1" ht="22.8" customHeight="1">
      <c r="A161" s="12"/>
      <c r="B161" s="189"/>
      <c r="C161" s="190"/>
      <c r="D161" s="191" t="s">
        <v>73</v>
      </c>
      <c r="E161" s="203" t="s">
        <v>2037</v>
      </c>
      <c r="F161" s="203" t="s">
        <v>2038</v>
      </c>
      <c r="G161" s="190"/>
      <c r="H161" s="190"/>
      <c r="I161" s="193"/>
      <c r="J161" s="204">
        <f>BK161</f>
        <v>0</v>
      </c>
      <c r="K161" s="190"/>
      <c r="L161" s="195"/>
      <c r="M161" s="196"/>
      <c r="N161" s="197"/>
      <c r="O161" s="197"/>
      <c r="P161" s="198">
        <f>SUM(P162:P169)</f>
        <v>0</v>
      </c>
      <c r="Q161" s="197"/>
      <c r="R161" s="198">
        <f>SUM(R162:R169)</f>
        <v>0</v>
      </c>
      <c r="S161" s="197"/>
      <c r="T161" s="199">
        <f>SUM(T162:T169)</f>
        <v>0</v>
      </c>
      <c r="U161" s="12"/>
      <c r="V161" s="12"/>
      <c r="W161" s="12"/>
      <c r="X161" s="12"/>
      <c r="Y161" s="12"/>
      <c r="Z161" s="12"/>
      <c r="AA161" s="12"/>
      <c r="AB161" s="12"/>
      <c r="AC161" s="12"/>
      <c r="AD161" s="12"/>
      <c r="AE161" s="12"/>
      <c r="AR161" s="200" t="s">
        <v>82</v>
      </c>
      <c r="AT161" s="201" t="s">
        <v>73</v>
      </c>
      <c r="AU161" s="201" t="s">
        <v>82</v>
      </c>
      <c r="AY161" s="200" t="s">
        <v>148</v>
      </c>
      <c r="BK161" s="202">
        <f>SUM(BK162:BK169)</f>
        <v>0</v>
      </c>
    </row>
    <row r="162" spans="1:65" s="2" customFormat="1" ht="16.5" customHeight="1">
      <c r="A162" s="39"/>
      <c r="B162" s="40"/>
      <c r="C162" s="205" t="s">
        <v>463</v>
      </c>
      <c r="D162" s="205" t="s">
        <v>151</v>
      </c>
      <c r="E162" s="206" t="s">
        <v>2156</v>
      </c>
      <c r="F162" s="207" t="s">
        <v>2040</v>
      </c>
      <c r="G162" s="208" t="s">
        <v>154</v>
      </c>
      <c r="H162" s="209">
        <v>1</v>
      </c>
      <c r="I162" s="210"/>
      <c r="J162" s="211">
        <f>ROUND(I162*H162,2)</f>
        <v>0</v>
      </c>
      <c r="K162" s="207" t="s">
        <v>28</v>
      </c>
      <c r="L162" s="45"/>
      <c r="M162" s="212" t="s">
        <v>28</v>
      </c>
      <c r="N162" s="213" t="s">
        <v>45</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257</v>
      </c>
      <c r="AT162" s="216" t="s">
        <v>151</v>
      </c>
      <c r="AU162" s="216" t="s">
        <v>84</v>
      </c>
      <c r="AY162" s="18" t="s">
        <v>148</v>
      </c>
      <c r="BE162" s="217">
        <f>IF(N162="základní",J162,0)</f>
        <v>0</v>
      </c>
      <c r="BF162" s="217">
        <f>IF(N162="snížená",J162,0)</f>
        <v>0</v>
      </c>
      <c r="BG162" s="217">
        <f>IF(N162="zákl. přenesená",J162,0)</f>
        <v>0</v>
      </c>
      <c r="BH162" s="217">
        <f>IF(N162="sníž. přenesená",J162,0)</f>
        <v>0</v>
      </c>
      <c r="BI162" s="217">
        <f>IF(N162="nulová",J162,0)</f>
        <v>0</v>
      </c>
      <c r="BJ162" s="18" t="s">
        <v>82</v>
      </c>
      <c r="BK162" s="217">
        <f>ROUND(I162*H162,2)</f>
        <v>0</v>
      </c>
      <c r="BL162" s="18" t="s">
        <v>257</v>
      </c>
      <c r="BM162" s="216" t="s">
        <v>2157</v>
      </c>
    </row>
    <row r="163" spans="1:65" s="2" customFormat="1" ht="16.5" customHeight="1">
      <c r="A163" s="39"/>
      <c r="B163" s="40"/>
      <c r="C163" s="205" t="s">
        <v>467</v>
      </c>
      <c r="D163" s="205" t="s">
        <v>151</v>
      </c>
      <c r="E163" s="206" t="s">
        <v>2158</v>
      </c>
      <c r="F163" s="207" t="s">
        <v>2043</v>
      </c>
      <c r="G163" s="208" t="s">
        <v>154</v>
      </c>
      <c r="H163" s="209">
        <v>1</v>
      </c>
      <c r="I163" s="210"/>
      <c r="J163" s="211">
        <f>ROUND(I163*H163,2)</f>
        <v>0</v>
      </c>
      <c r="K163" s="207" t="s">
        <v>28</v>
      </c>
      <c r="L163" s="45"/>
      <c r="M163" s="212" t="s">
        <v>28</v>
      </c>
      <c r="N163" s="213" t="s">
        <v>45</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257</v>
      </c>
      <c r="AT163" s="216" t="s">
        <v>151</v>
      </c>
      <c r="AU163" s="216" t="s">
        <v>84</v>
      </c>
      <c r="AY163" s="18" t="s">
        <v>148</v>
      </c>
      <c r="BE163" s="217">
        <f>IF(N163="základní",J163,0)</f>
        <v>0</v>
      </c>
      <c r="BF163" s="217">
        <f>IF(N163="snížená",J163,0)</f>
        <v>0</v>
      </c>
      <c r="BG163" s="217">
        <f>IF(N163="zákl. přenesená",J163,0)</f>
        <v>0</v>
      </c>
      <c r="BH163" s="217">
        <f>IF(N163="sníž. přenesená",J163,0)</f>
        <v>0</v>
      </c>
      <c r="BI163" s="217">
        <f>IF(N163="nulová",J163,0)</f>
        <v>0</v>
      </c>
      <c r="BJ163" s="18" t="s">
        <v>82</v>
      </c>
      <c r="BK163" s="217">
        <f>ROUND(I163*H163,2)</f>
        <v>0</v>
      </c>
      <c r="BL163" s="18" t="s">
        <v>257</v>
      </c>
      <c r="BM163" s="216" t="s">
        <v>2159</v>
      </c>
    </row>
    <row r="164" spans="1:65" s="2" customFormat="1" ht="16.5" customHeight="1">
      <c r="A164" s="39"/>
      <c r="B164" s="40"/>
      <c r="C164" s="205" t="s">
        <v>471</v>
      </c>
      <c r="D164" s="205" t="s">
        <v>151</v>
      </c>
      <c r="E164" s="206" t="s">
        <v>2160</v>
      </c>
      <c r="F164" s="207" t="s">
        <v>2046</v>
      </c>
      <c r="G164" s="208" t="s">
        <v>154</v>
      </c>
      <c r="H164" s="209">
        <v>1</v>
      </c>
      <c r="I164" s="210"/>
      <c r="J164" s="211">
        <f>ROUND(I164*H164,2)</f>
        <v>0</v>
      </c>
      <c r="K164" s="207" t="s">
        <v>28</v>
      </c>
      <c r="L164" s="45"/>
      <c r="M164" s="212" t="s">
        <v>28</v>
      </c>
      <c r="N164" s="213" t="s">
        <v>45</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257</v>
      </c>
      <c r="AT164" s="216" t="s">
        <v>151</v>
      </c>
      <c r="AU164" s="216" t="s">
        <v>84</v>
      </c>
      <c r="AY164" s="18" t="s">
        <v>148</v>
      </c>
      <c r="BE164" s="217">
        <f>IF(N164="základní",J164,0)</f>
        <v>0</v>
      </c>
      <c r="BF164" s="217">
        <f>IF(N164="snížená",J164,0)</f>
        <v>0</v>
      </c>
      <c r="BG164" s="217">
        <f>IF(N164="zákl. přenesená",J164,0)</f>
        <v>0</v>
      </c>
      <c r="BH164" s="217">
        <f>IF(N164="sníž. přenesená",J164,0)</f>
        <v>0</v>
      </c>
      <c r="BI164" s="217">
        <f>IF(N164="nulová",J164,0)</f>
        <v>0</v>
      </c>
      <c r="BJ164" s="18" t="s">
        <v>82</v>
      </c>
      <c r="BK164" s="217">
        <f>ROUND(I164*H164,2)</f>
        <v>0</v>
      </c>
      <c r="BL164" s="18" t="s">
        <v>257</v>
      </c>
      <c r="BM164" s="216" t="s">
        <v>2161</v>
      </c>
    </row>
    <row r="165" spans="1:65" s="2" customFormat="1" ht="16.5" customHeight="1">
      <c r="A165" s="39"/>
      <c r="B165" s="40"/>
      <c r="C165" s="205" t="s">
        <v>475</v>
      </c>
      <c r="D165" s="205" t="s">
        <v>151</v>
      </c>
      <c r="E165" s="206" t="s">
        <v>2162</v>
      </c>
      <c r="F165" s="207" t="s">
        <v>2049</v>
      </c>
      <c r="G165" s="208" t="s">
        <v>154</v>
      </c>
      <c r="H165" s="209">
        <v>1</v>
      </c>
      <c r="I165" s="210"/>
      <c r="J165" s="211">
        <f>ROUND(I165*H165,2)</f>
        <v>0</v>
      </c>
      <c r="K165" s="207" t="s">
        <v>28</v>
      </c>
      <c r="L165" s="45"/>
      <c r="M165" s="212" t="s">
        <v>28</v>
      </c>
      <c r="N165" s="213" t="s">
        <v>45</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257</v>
      </c>
      <c r="AT165" s="216" t="s">
        <v>151</v>
      </c>
      <c r="AU165" s="216" t="s">
        <v>84</v>
      </c>
      <c r="AY165" s="18" t="s">
        <v>148</v>
      </c>
      <c r="BE165" s="217">
        <f>IF(N165="základní",J165,0)</f>
        <v>0</v>
      </c>
      <c r="BF165" s="217">
        <f>IF(N165="snížená",J165,0)</f>
        <v>0</v>
      </c>
      <c r="BG165" s="217">
        <f>IF(N165="zákl. přenesená",J165,0)</f>
        <v>0</v>
      </c>
      <c r="BH165" s="217">
        <f>IF(N165="sníž. přenesená",J165,0)</f>
        <v>0</v>
      </c>
      <c r="BI165" s="217">
        <f>IF(N165="nulová",J165,0)</f>
        <v>0</v>
      </c>
      <c r="BJ165" s="18" t="s">
        <v>82</v>
      </c>
      <c r="BK165" s="217">
        <f>ROUND(I165*H165,2)</f>
        <v>0</v>
      </c>
      <c r="BL165" s="18" t="s">
        <v>257</v>
      </c>
      <c r="BM165" s="216" t="s">
        <v>2163</v>
      </c>
    </row>
    <row r="166" spans="1:65" s="2" customFormat="1" ht="16.5" customHeight="1">
      <c r="A166" s="39"/>
      <c r="B166" s="40"/>
      <c r="C166" s="205" t="s">
        <v>479</v>
      </c>
      <c r="D166" s="205" t="s">
        <v>151</v>
      </c>
      <c r="E166" s="206" t="s">
        <v>2164</v>
      </c>
      <c r="F166" s="207" t="s">
        <v>2052</v>
      </c>
      <c r="G166" s="208" t="s">
        <v>154</v>
      </c>
      <c r="H166" s="209">
        <v>1</v>
      </c>
      <c r="I166" s="210"/>
      <c r="J166" s="211">
        <f>ROUND(I166*H166,2)</f>
        <v>0</v>
      </c>
      <c r="K166" s="207" t="s">
        <v>28</v>
      </c>
      <c r="L166" s="45"/>
      <c r="M166" s="212" t="s">
        <v>28</v>
      </c>
      <c r="N166" s="213" t="s">
        <v>45</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257</v>
      </c>
      <c r="AT166" s="216" t="s">
        <v>151</v>
      </c>
      <c r="AU166" s="216" t="s">
        <v>84</v>
      </c>
      <c r="AY166" s="18" t="s">
        <v>148</v>
      </c>
      <c r="BE166" s="217">
        <f>IF(N166="základní",J166,0)</f>
        <v>0</v>
      </c>
      <c r="BF166" s="217">
        <f>IF(N166="snížená",J166,0)</f>
        <v>0</v>
      </c>
      <c r="BG166" s="217">
        <f>IF(N166="zákl. přenesená",J166,0)</f>
        <v>0</v>
      </c>
      <c r="BH166" s="217">
        <f>IF(N166="sníž. přenesená",J166,0)</f>
        <v>0</v>
      </c>
      <c r="BI166" s="217">
        <f>IF(N166="nulová",J166,0)</f>
        <v>0</v>
      </c>
      <c r="BJ166" s="18" t="s">
        <v>82</v>
      </c>
      <c r="BK166" s="217">
        <f>ROUND(I166*H166,2)</f>
        <v>0</v>
      </c>
      <c r="BL166" s="18" t="s">
        <v>257</v>
      </c>
      <c r="BM166" s="216" t="s">
        <v>2165</v>
      </c>
    </row>
    <row r="167" spans="1:65" s="2" customFormat="1" ht="16.5" customHeight="1">
      <c r="A167" s="39"/>
      <c r="B167" s="40"/>
      <c r="C167" s="205" t="s">
        <v>483</v>
      </c>
      <c r="D167" s="205" t="s">
        <v>151</v>
      </c>
      <c r="E167" s="206" t="s">
        <v>2166</v>
      </c>
      <c r="F167" s="207" t="s">
        <v>2055</v>
      </c>
      <c r="G167" s="208" t="s">
        <v>154</v>
      </c>
      <c r="H167" s="209">
        <v>1</v>
      </c>
      <c r="I167" s="210"/>
      <c r="J167" s="211">
        <f>ROUND(I167*H167,2)</f>
        <v>0</v>
      </c>
      <c r="K167" s="207" t="s">
        <v>28</v>
      </c>
      <c r="L167" s="45"/>
      <c r="M167" s="212" t="s">
        <v>28</v>
      </c>
      <c r="N167" s="213" t="s">
        <v>45</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257</v>
      </c>
      <c r="AT167" s="216" t="s">
        <v>151</v>
      </c>
      <c r="AU167" s="216" t="s">
        <v>84</v>
      </c>
      <c r="AY167" s="18" t="s">
        <v>148</v>
      </c>
      <c r="BE167" s="217">
        <f>IF(N167="základní",J167,0)</f>
        <v>0</v>
      </c>
      <c r="BF167" s="217">
        <f>IF(N167="snížená",J167,0)</f>
        <v>0</v>
      </c>
      <c r="BG167" s="217">
        <f>IF(N167="zákl. přenesená",J167,0)</f>
        <v>0</v>
      </c>
      <c r="BH167" s="217">
        <f>IF(N167="sníž. přenesená",J167,0)</f>
        <v>0</v>
      </c>
      <c r="BI167" s="217">
        <f>IF(N167="nulová",J167,0)</f>
        <v>0</v>
      </c>
      <c r="BJ167" s="18" t="s">
        <v>82</v>
      </c>
      <c r="BK167" s="217">
        <f>ROUND(I167*H167,2)</f>
        <v>0</v>
      </c>
      <c r="BL167" s="18" t="s">
        <v>257</v>
      </c>
      <c r="BM167" s="216" t="s">
        <v>2167</v>
      </c>
    </row>
    <row r="168" spans="1:65" s="2" customFormat="1" ht="16.5" customHeight="1">
      <c r="A168" s="39"/>
      <c r="B168" s="40"/>
      <c r="C168" s="205" t="s">
        <v>487</v>
      </c>
      <c r="D168" s="205" t="s">
        <v>151</v>
      </c>
      <c r="E168" s="206" t="s">
        <v>2168</v>
      </c>
      <c r="F168" s="207" t="s">
        <v>2058</v>
      </c>
      <c r="G168" s="208" t="s">
        <v>154</v>
      </c>
      <c r="H168" s="209">
        <v>1</v>
      </c>
      <c r="I168" s="210"/>
      <c r="J168" s="211">
        <f>ROUND(I168*H168,2)</f>
        <v>0</v>
      </c>
      <c r="K168" s="207" t="s">
        <v>28</v>
      </c>
      <c r="L168" s="45"/>
      <c r="M168" s="212" t="s">
        <v>28</v>
      </c>
      <c r="N168" s="213" t="s">
        <v>45</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257</v>
      </c>
      <c r="AT168" s="216" t="s">
        <v>151</v>
      </c>
      <c r="AU168" s="216" t="s">
        <v>84</v>
      </c>
      <c r="AY168" s="18" t="s">
        <v>148</v>
      </c>
      <c r="BE168" s="217">
        <f>IF(N168="základní",J168,0)</f>
        <v>0</v>
      </c>
      <c r="BF168" s="217">
        <f>IF(N168="snížená",J168,0)</f>
        <v>0</v>
      </c>
      <c r="BG168" s="217">
        <f>IF(N168="zákl. přenesená",J168,0)</f>
        <v>0</v>
      </c>
      <c r="BH168" s="217">
        <f>IF(N168="sníž. přenesená",J168,0)</f>
        <v>0</v>
      </c>
      <c r="BI168" s="217">
        <f>IF(N168="nulová",J168,0)</f>
        <v>0</v>
      </c>
      <c r="BJ168" s="18" t="s">
        <v>82</v>
      </c>
      <c r="BK168" s="217">
        <f>ROUND(I168*H168,2)</f>
        <v>0</v>
      </c>
      <c r="BL168" s="18" t="s">
        <v>257</v>
      </c>
      <c r="BM168" s="216" t="s">
        <v>2169</v>
      </c>
    </row>
    <row r="169" spans="1:65" s="2" customFormat="1" ht="16.5" customHeight="1">
      <c r="A169" s="39"/>
      <c r="B169" s="40"/>
      <c r="C169" s="205" t="s">
        <v>493</v>
      </c>
      <c r="D169" s="205" t="s">
        <v>151</v>
      </c>
      <c r="E169" s="206" t="s">
        <v>2170</v>
      </c>
      <c r="F169" s="207" t="s">
        <v>2061</v>
      </c>
      <c r="G169" s="208" t="s">
        <v>154</v>
      </c>
      <c r="H169" s="209">
        <v>1</v>
      </c>
      <c r="I169" s="210"/>
      <c r="J169" s="211">
        <f>ROUND(I169*H169,2)</f>
        <v>0</v>
      </c>
      <c r="K169" s="207" t="s">
        <v>28</v>
      </c>
      <c r="L169" s="45"/>
      <c r="M169" s="212" t="s">
        <v>28</v>
      </c>
      <c r="N169" s="213" t="s">
        <v>45</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257</v>
      </c>
      <c r="AT169" s="216" t="s">
        <v>151</v>
      </c>
      <c r="AU169" s="216" t="s">
        <v>84</v>
      </c>
      <c r="AY169" s="18" t="s">
        <v>148</v>
      </c>
      <c r="BE169" s="217">
        <f>IF(N169="základní",J169,0)</f>
        <v>0</v>
      </c>
      <c r="BF169" s="217">
        <f>IF(N169="snížená",J169,0)</f>
        <v>0</v>
      </c>
      <c r="BG169" s="217">
        <f>IF(N169="zákl. přenesená",J169,0)</f>
        <v>0</v>
      </c>
      <c r="BH169" s="217">
        <f>IF(N169="sníž. přenesená",J169,0)</f>
        <v>0</v>
      </c>
      <c r="BI169" s="217">
        <f>IF(N169="nulová",J169,0)</f>
        <v>0</v>
      </c>
      <c r="BJ169" s="18" t="s">
        <v>82</v>
      </c>
      <c r="BK169" s="217">
        <f>ROUND(I169*H169,2)</f>
        <v>0</v>
      </c>
      <c r="BL169" s="18" t="s">
        <v>257</v>
      </c>
      <c r="BM169" s="216" t="s">
        <v>2171</v>
      </c>
    </row>
    <row r="170" spans="1:63" s="12" customFormat="1" ht="25.9" customHeight="1">
      <c r="A170" s="12"/>
      <c r="B170" s="189"/>
      <c r="C170" s="190"/>
      <c r="D170" s="191" t="s">
        <v>73</v>
      </c>
      <c r="E170" s="192" t="s">
        <v>2172</v>
      </c>
      <c r="F170" s="192" t="s">
        <v>2173</v>
      </c>
      <c r="G170" s="190"/>
      <c r="H170" s="190"/>
      <c r="I170" s="193"/>
      <c r="J170" s="194">
        <f>BK170</f>
        <v>0</v>
      </c>
      <c r="K170" s="190"/>
      <c r="L170" s="195"/>
      <c r="M170" s="196"/>
      <c r="N170" s="197"/>
      <c r="O170" s="197"/>
      <c r="P170" s="198">
        <f>P171+P174+P177</f>
        <v>0</v>
      </c>
      <c r="Q170" s="197"/>
      <c r="R170" s="198">
        <f>R171+R174+R177</f>
        <v>0</v>
      </c>
      <c r="S170" s="197"/>
      <c r="T170" s="199">
        <f>T171+T174+T177</f>
        <v>0</v>
      </c>
      <c r="U170" s="12"/>
      <c r="V170" s="12"/>
      <c r="W170" s="12"/>
      <c r="X170" s="12"/>
      <c r="Y170" s="12"/>
      <c r="Z170" s="12"/>
      <c r="AA170" s="12"/>
      <c r="AB170" s="12"/>
      <c r="AC170" s="12"/>
      <c r="AD170" s="12"/>
      <c r="AE170" s="12"/>
      <c r="AR170" s="200" t="s">
        <v>82</v>
      </c>
      <c r="AT170" s="201" t="s">
        <v>73</v>
      </c>
      <c r="AU170" s="201" t="s">
        <v>74</v>
      </c>
      <c r="AY170" s="200" t="s">
        <v>148</v>
      </c>
      <c r="BK170" s="202">
        <f>BK171+BK174+BK177</f>
        <v>0</v>
      </c>
    </row>
    <row r="171" spans="1:63" s="12" customFormat="1" ht="22.8" customHeight="1">
      <c r="A171" s="12"/>
      <c r="B171" s="189"/>
      <c r="C171" s="190"/>
      <c r="D171" s="191" t="s">
        <v>73</v>
      </c>
      <c r="E171" s="203" t="s">
        <v>2009</v>
      </c>
      <c r="F171" s="203" t="s">
        <v>2010</v>
      </c>
      <c r="G171" s="190"/>
      <c r="H171" s="190"/>
      <c r="I171" s="193"/>
      <c r="J171" s="204">
        <f>BK171</f>
        <v>0</v>
      </c>
      <c r="K171" s="190"/>
      <c r="L171" s="195"/>
      <c r="M171" s="196"/>
      <c r="N171" s="197"/>
      <c r="O171" s="197"/>
      <c r="P171" s="198">
        <f>SUM(P172:P173)</f>
        <v>0</v>
      </c>
      <c r="Q171" s="197"/>
      <c r="R171" s="198">
        <f>SUM(R172:R173)</f>
        <v>0</v>
      </c>
      <c r="S171" s="197"/>
      <c r="T171" s="199">
        <f>SUM(T172:T173)</f>
        <v>0</v>
      </c>
      <c r="U171" s="12"/>
      <c r="V171" s="12"/>
      <c r="W171" s="12"/>
      <c r="X171" s="12"/>
      <c r="Y171" s="12"/>
      <c r="Z171" s="12"/>
      <c r="AA171" s="12"/>
      <c r="AB171" s="12"/>
      <c r="AC171" s="12"/>
      <c r="AD171" s="12"/>
      <c r="AE171" s="12"/>
      <c r="AR171" s="200" t="s">
        <v>82</v>
      </c>
      <c r="AT171" s="201" t="s">
        <v>73</v>
      </c>
      <c r="AU171" s="201" t="s">
        <v>82</v>
      </c>
      <c r="AY171" s="200" t="s">
        <v>148</v>
      </c>
      <c r="BK171" s="202">
        <f>SUM(BK172:BK173)</f>
        <v>0</v>
      </c>
    </row>
    <row r="172" spans="1:65" s="2" customFormat="1" ht="33" customHeight="1">
      <c r="A172" s="39"/>
      <c r="B172" s="40"/>
      <c r="C172" s="205" t="s">
        <v>499</v>
      </c>
      <c r="D172" s="205" t="s">
        <v>151</v>
      </c>
      <c r="E172" s="206" t="s">
        <v>2174</v>
      </c>
      <c r="F172" s="207" t="s">
        <v>2175</v>
      </c>
      <c r="G172" s="208" t="s">
        <v>1023</v>
      </c>
      <c r="H172" s="209">
        <v>7</v>
      </c>
      <c r="I172" s="210"/>
      <c r="J172" s="211">
        <f>ROUND(I172*H172,2)</f>
        <v>0</v>
      </c>
      <c r="K172" s="207" t="s">
        <v>28</v>
      </c>
      <c r="L172" s="45"/>
      <c r="M172" s="212" t="s">
        <v>28</v>
      </c>
      <c r="N172" s="213" t="s">
        <v>45</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257</v>
      </c>
      <c r="AT172" s="216" t="s">
        <v>151</v>
      </c>
      <c r="AU172" s="216" t="s">
        <v>84</v>
      </c>
      <c r="AY172" s="18" t="s">
        <v>148</v>
      </c>
      <c r="BE172" s="217">
        <f>IF(N172="základní",J172,0)</f>
        <v>0</v>
      </c>
      <c r="BF172" s="217">
        <f>IF(N172="snížená",J172,0)</f>
        <v>0</v>
      </c>
      <c r="BG172" s="217">
        <f>IF(N172="zákl. přenesená",J172,0)</f>
        <v>0</v>
      </c>
      <c r="BH172" s="217">
        <f>IF(N172="sníž. přenesená",J172,0)</f>
        <v>0</v>
      </c>
      <c r="BI172" s="217">
        <f>IF(N172="nulová",J172,0)</f>
        <v>0</v>
      </c>
      <c r="BJ172" s="18" t="s">
        <v>82</v>
      </c>
      <c r="BK172" s="217">
        <f>ROUND(I172*H172,2)</f>
        <v>0</v>
      </c>
      <c r="BL172" s="18" t="s">
        <v>257</v>
      </c>
      <c r="BM172" s="216" t="s">
        <v>2176</v>
      </c>
    </row>
    <row r="173" spans="1:65" s="2" customFormat="1" ht="16.5" customHeight="1">
      <c r="A173" s="39"/>
      <c r="B173" s="40"/>
      <c r="C173" s="205" t="s">
        <v>509</v>
      </c>
      <c r="D173" s="205" t="s">
        <v>151</v>
      </c>
      <c r="E173" s="206" t="s">
        <v>2107</v>
      </c>
      <c r="F173" s="207" t="s">
        <v>2108</v>
      </c>
      <c r="G173" s="208" t="s">
        <v>1023</v>
      </c>
      <c r="H173" s="209">
        <v>7</v>
      </c>
      <c r="I173" s="210"/>
      <c r="J173" s="211">
        <f>ROUND(I173*H173,2)</f>
        <v>0</v>
      </c>
      <c r="K173" s="207" t="s">
        <v>28</v>
      </c>
      <c r="L173" s="45"/>
      <c r="M173" s="212" t="s">
        <v>28</v>
      </c>
      <c r="N173" s="213" t="s">
        <v>45</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257</v>
      </c>
      <c r="AT173" s="216" t="s">
        <v>151</v>
      </c>
      <c r="AU173" s="216" t="s">
        <v>84</v>
      </c>
      <c r="AY173" s="18" t="s">
        <v>148</v>
      </c>
      <c r="BE173" s="217">
        <f>IF(N173="základní",J173,0)</f>
        <v>0</v>
      </c>
      <c r="BF173" s="217">
        <f>IF(N173="snížená",J173,0)</f>
        <v>0</v>
      </c>
      <c r="BG173" s="217">
        <f>IF(N173="zákl. přenesená",J173,0)</f>
        <v>0</v>
      </c>
      <c r="BH173" s="217">
        <f>IF(N173="sníž. přenesená",J173,0)</f>
        <v>0</v>
      </c>
      <c r="BI173" s="217">
        <f>IF(N173="nulová",J173,0)</f>
        <v>0</v>
      </c>
      <c r="BJ173" s="18" t="s">
        <v>82</v>
      </c>
      <c r="BK173" s="217">
        <f>ROUND(I173*H173,2)</f>
        <v>0</v>
      </c>
      <c r="BL173" s="18" t="s">
        <v>257</v>
      </c>
      <c r="BM173" s="216" t="s">
        <v>2177</v>
      </c>
    </row>
    <row r="174" spans="1:63" s="12" customFormat="1" ht="22.8" customHeight="1">
      <c r="A174" s="12"/>
      <c r="B174" s="189"/>
      <c r="C174" s="190"/>
      <c r="D174" s="191" t="s">
        <v>73</v>
      </c>
      <c r="E174" s="203" t="s">
        <v>2026</v>
      </c>
      <c r="F174" s="203" t="s">
        <v>2027</v>
      </c>
      <c r="G174" s="190"/>
      <c r="H174" s="190"/>
      <c r="I174" s="193"/>
      <c r="J174" s="204">
        <f>BK174</f>
        <v>0</v>
      </c>
      <c r="K174" s="190"/>
      <c r="L174" s="195"/>
      <c r="M174" s="196"/>
      <c r="N174" s="197"/>
      <c r="O174" s="197"/>
      <c r="P174" s="198">
        <f>SUM(P175:P176)</f>
        <v>0</v>
      </c>
      <c r="Q174" s="197"/>
      <c r="R174" s="198">
        <f>SUM(R175:R176)</f>
        <v>0</v>
      </c>
      <c r="S174" s="197"/>
      <c r="T174" s="199">
        <f>SUM(T175:T176)</f>
        <v>0</v>
      </c>
      <c r="U174" s="12"/>
      <c r="V174" s="12"/>
      <c r="W174" s="12"/>
      <c r="X174" s="12"/>
      <c r="Y174" s="12"/>
      <c r="Z174" s="12"/>
      <c r="AA174" s="12"/>
      <c r="AB174" s="12"/>
      <c r="AC174" s="12"/>
      <c r="AD174" s="12"/>
      <c r="AE174" s="12"/>
      <c r="AR174" s="200" t="s">
        <v>82</v>
      </c>
      <c r="AT174" s="201" t="s">
        <v>73</v>
      </c>
      <c r="AU174" s="201" t="s">
        <v>82</v>
      </c>
      <c r="AY174" s="200" t="s">
        <v>148</v>
      </c>
      <c r="BK174" s="202">
        <f>SUM(BK175:BK176)</f>
        <v>0</v>
      </c>
    </row>
    <row r="175" spans="1:65" s="2" customFormat="1" ht="16.5" customHeight="1">
      <c r="A175" s="39"/>
      <c r="B175" s="40"/>
      <c r="C175" s="205" t="s">
        <v>514</v>
      </c>
      <c r="D175" s="205" t="s">
        <v>151</v>
      </c>
      <c r="E175" s="206" t="s">
        <v>2146</v>
      </c>
      <c r="F175" s="207" t="s">
        <v>2147</v>
      </c>
      <c r="G175" s="208" t="s">
        <v>197</v>
      </c>
      <c r="H175" s="209">
        <v>220</v>
      </c>
      <c r="I175" s="210"/>
      <c r="J175" s="211">
        <f>ROUND(I175*H175,2)</f>
        <v>0</v>
      </c>
      <c r="K175" s="207" t="s">
        <v>28</v>
      </c>
      <c r="L175" s="45"/>
      <c r="M175" s="212" t="s">
        <v>28</v>
      </c>
      <c r="N175" s="213" t="s">
        <v>45</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257</v>
      </c>
      <c r="AT175" s="216" t="s">
        <v>151</v>
      </c>
      <c r="AU175" s="216" t="s">
        <v>84</v>
      </c>
      <c r="AY175" s="18" t="s">
        <v>148</v>
      </c>
      <c r="BE175" s="217">
        <f>IF(N175="základní",J175,0)</f>
        <v>0</v>
      </c>
      <c r="BF175" s="217">
        <f>IF(N175="snížená",J175,0)</f>
        <v>0</v>
      </c>
      <c r="BG175" s="217">
        <f>IF(N175="zákl. přenesená",J175,0)</f>
        <v>0</v>
      </c>
      <c r="BH175" s="217">
        <f>IF(N175="sníž. přenesená",J175,0)</f>
        <v>0</v>
      </c>
      <c r="BI175" s="217">
        <f>IF(N175="nulová",J175,0)</f>
        <v>0</v>
      </c>
      <c r="BJ175" s="18" t="s">
        <v>82</v>
      </c>
      <c r="BK175" s="217">
        <f>ROUND(I175*H175,2)</f>
        <v>0</v>
      </c>
      <c r="BL175" s="18" t="s">
        <v>257</v>
      </c>
      <c r="BM175" s="216" t="s">
        <v>2178</v>
      </c>
    </row>
    <row r="176" spans="1:65" s="2" customFormat="1" ht="21.75" customHeight="1">
      <c r="A176" s="39"/>
      <c r="B176" s="40"/>
      <c r="C176" s="205" t="s">
        <v>520</v>
      </c>
      <c r="D176" s="205" t="s">
        <v>151</v>
      </c>
      <c r="E176" s="206" t="s">
        <v>2034</v>
      </c>
      <c r="F176" s="207" t="s">
        <v>2035</v>
      </c>
      <c r="G176" s="208" t="s">
        <v>197</v>
      </c>
      <c r="H176" s="209">
        <v>60</v>
      </c>
      <c r="I176" s="210"/>
      <c r="J176" s="211">
        <f>ROUND(I176*H176,2)</f>
        <v>0</v>
      </c>
      <c r="K176" s="207" t="s">
        <v>28</v>
      </c>
      <c r="L176" s="45"/>
      <c r="M176" s="212" t="s">
        <v>28</v>
      </c>
      <c r="N176" s="213" t="s">
        <v>45</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257</v>
      </c>
      <c r="AT176" s="216" t="s">
        <v>151</v>
      </c>
      <c r="AU176" s="216" t="s">
        <v>84</v>
      </c>
      <c r="AY176" s="18" t="s">
        <v>148</v>
      </c>
      <c r="BE176" s="217">
        <f>IF(N176="základní",J176,0)</f>
        <v>0</v>
      </c>
      <c r="BF176" s="217">
        <f>IF(N176="snížená",J176,0)</f>
        <v>0</v>
      </c>
      <c r="BG176" s="217">
        <f>IF(N176="zákl. přenesená",J176,0)</f>
        <v>0</v>
      </c>
      <c r="BH176" s="217">
        <f>IF(N176="sníž. přenesená",J176,0)</f>
        <v>0</v>
      </c>
      <c r="BI176" s="217">
        <f>IF(N176="nulová",J176,0)</f>
        <v>0</v>
      </c>
      <c r="BJ176" s="18" t="s">
        <v>82</v>
      </c>
      <c r="BK176" s="217">
        <f>ROUND(I176*H176,2)</f>
        <v>0</v>
      </c>
      <c r="BL176" s="18" t="s">
        <v>257</v>
      </c>
      <c r="BM176" s="216" t="s">
        <v>2179</v>
      </c>
    </row>
    <row r="177" spans="1:63" s="12" customFormat="1" ht="22.8" customHeight="1">
      <c r="A177" s="12"/>
      <c r="B177" s="189"/>
      <c r="C177" s="190"/>
      <c r="D177" s="191" t="s">
        <v>73</v>
      </c>
      <c r="E177" s="203" t="s">
        <v>2037</v>
      </c>
      <c r="F177" s="203" t="s">
        <v>2038</v>
      </c>
      <c r="G177" s="190"/>
      <c r="H177" s="190"/>
      <c r="I177" s="193"/>
      <c r="J177" s="204">
        <f>BK177</f>
        <v>0</v>
      </c>
      <c r="K177" s="190"/>
      <c r="L177" s="195"/>
      <c r="M177" s="196"/>
      <c r="N177" s="197"/>
      <c r="O177" s="197"/>
      <c r="P177" s="198">
        <f>SUM(P178:P185)</f>
        <v>0</v>
      </c>
      <c r="Q177" s="197"/>
      <c r="R177" s="198">
        <f>SUM(R178:R185)</f>
        <v>0</v>
      </c>
      <c r="S177" s="197"/>
      <c r="T177" s="199">
        <f>SUM(T178:T185)</f>
        <v>0</v>
      </c>
      <c r="U177" s="12"/>
      <c r="V177" s="12"/>
      <c r="W177" s="12"/>
      <c r="X177" s="12"/>
      <c r="Y177" s="12"/>
      <c r="Z177" s="12"/>
      <c r="AA177" s="12"/>
      <c r="AB177" s="12"/>
      <c r="AC177" s="12"/>
      <c r="AD177" s="12"/>
      <c r="AE177" s="12"/>
      <c r="AR177" s="200" t="s">
        <v>82</v>
      </c>
      <c r="AT177" s="201" t="s">
        <v>73</v>
      </c>
      <c r="AU177" s="201" t="s">
        <v>82</v>
      </c>
      <c r="AY177" s="200" t="s">
        <v>148</v>
      </c>
      <c r="BK177" s="202">
        <f>SUM(BK178:BK185)</f>
        <v>0</v>
      </c>
    </row>
    <row r="178" spans="1:65" s="2" customFormat="1" ht="16.5" customHeight="1">
      <c r="A178" s="39"/>
      <c r="B178" s="40"/>
      <c r="C178" s="205" t="s">
        <v>525</v>
      </c>
      <c r="D178" s="205" t="s">
        <v>151</v>
      </c>
      <c r="E178" s="206" t="s">
        <v>2039</v>
      </c>
      <c r="F178" s="207" t="s">
        <v>2040</v>
      </c>
      <c r="G178" s="208" t="s">
        <v>154</v>
      </c>
      <c r="H178" s="209">
        <v>1</v>
      </c>
      <c r="I178" s="210"/>
      <c r="J178" s="211">
        <f>ROUND(I178*H178,2)</f>
        <v>0</v>
      </c>
      <c r="K178" s="207" t="s">
        <v>28</v>
      </c>
      <c r="L178" s="45"/>
      <c r="M178" s="212" t="s">
        <v>28</v>
      </c>
      <c r="N178" s="213" t="s">
        <v>45</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257</v>
      </c>
      <c r="AT178" s="216" t="s">
        <v>151</v>
      </c>
      <c r="AU178" s="216" t="s">
        <v>84</v>
      </c>
      <c r="AY178" s="18" t="s">
        <v>148</v>
      </c>
      <c r="BE178" s="217">
        <f>IF(N178="základní",J178,0)</f>
        <v>0</v>
      </c>
      <c r="BF178" s="217">
        <f>IF(N178="snížená",J178,0)</f>
        <v>0</v>
      </c>
      <c r="BG178" s="217">
        <f>IF(N178="zákl. přenesená",J178,0)</f>
        <v>0</v>
      </c>
      <c r="BH178" s="217">
        <f>IF(N178="sníž. přenesená",J178,0)</f>
        <v>0</v>
      </c>
      <c r="BI178" s="217">
        <f>IF(N178="nulová",J178,0)</f>
        <v>0</v>
      </c>
      <c r="BJ178" s="18" t="s">
        <v>82</v>
      </c>
      <c r="BK178" s="217">
        <f>ROUND(I178*H178,2)</f>
        <v>0</v>
      </c>
      <c r="BL178" s="18" t="s">
        <v>257</v>
      </c>
      <c r="BM178" s="216" t="s">
        <v>2180</v>
      </c>
    </row>
    <row r="179" spans="1:65" s="2" customFormat="1" ht="16.5" customHeight="1">
      <c r="A179" s="39"/>
      <c r="B179" s="40"/>
      <c r="C179" s="205" t="s">
        <v>530</v>
      </c>
      <c r="D179" s="205" t="s">
        <v>151</v>
      </c>
      <c r="E179" s="206" t="s">
        <v>2042</v>
      </c>
      <c r="F179" s="207" t="s">
        <v>2043</v>
      </c>
      <c r="G179" s="208" t="s">
        <v>154</v>
      </c>
      <c r="H179" s="209">
        <v>1</v>
      </c>
      <c r="I179" s="210"/>
      <c r="J179" s="211">
        <f>ROUND(I179*H179,2)</f>
        <v>0</v>
      </c>
      <c r="K179" s="207" t="s">
        <v>28</v>
      </c>
      <c r="L179" s="45"/>
      <c r="M179" s="212" t="s">
        <v>28</v>
      </c>
      <c r="N179" s="213" t="s">
        <v>45</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257</v>
      </c>
      <c r="AT179" s="216" t="s">
        <v>151</v>
      </c>
      <c r="AU179" s="216" t="s">
        <v>84</v>
      </c>
      <c r="AY179" s="18" t="s">
        <v>148</v>
      </c>
      <c r="BE179" s="217">
        <f>IF(N179="základní",J179,0)</f>
        <v>0</v>
      </c>
      <c r="BF179" s="217">
        <f>IF(N179="snížená",J179,0)</f>
        <v>0</v>
      </c>
      <c r="BG179" s="217">
        <f>IF(N179="zákl. přenesená",J179,0)</f>
        <v>0</v>
      </c>
      <c r="BH179" s="217">
        <f>IF(N179="sníž. přenesená",J179,0)</f>
        <v>0</v>
      </c>
      <c r="BI179" s="217">
        <f>IF(N179="nulová",J179,0)</f>
        <v>0</v>
      </c>
      <c r="BJ179" s="18" t="s">
        <v>82</v>
      </c>
      <c r="BK179" s="217">
        <f>ROUND(I179*H179,2)</f>
        <v>0</v>
      </c>
      <c r="BL179" s="18" t="s">
        <v>257</v>
      </c>
      <c r="BM179" s="216" t="s">
        <v>2181</v>
      </c>
    </row>
    <row r="180" spans="1:65" s="2" customFormat="1" ht="16.5" customHeight="1">
      <c r="A180" s="39"/>
      <c r="B180" s="40"/>
      <c r="C180" s="205" t="s">
        <v>534</v>
      </c>
      <c r="D180" s="205" t="s">
        <v>151</v>
      </c>
      <c r="E180" s="206" t="s">
        <v>2182</v>
      </c>
      <c r="F180" s="207" t="s">
        <v>2046</v>
      </c>
      <c r="G180" s="208" t="s">
        <v>154</v>
      </c>
      <c r="H180" s="209">
        <v>1</v>
      </c>
      <c r="I180" s="210"/>
      <c r="J180" s="211">
        <f>ROUND(I180*H180,2)</f>
        <v>0</v>
      </c>
      <c r="K180" s="207" t="s">
        <v>28</v>
      </c>
      <c r="L180" s="45"/>
      <c r="M180" s="212" t="s">
        <v>28</v>
      </c>
      <c r="N180" s="213" t="s">
        <v>45</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257</v>
      </c>
      <c r="AT180" s="216" t="s">
        <v>151</v>
      </c>
      <c r="AU180" s="216" t="s">
        <v>84</v>
      </c>
      <c r="AY180" s="18" t="s">
        <v>148</v>
      </c>
      <c r="BE180" s="217">
        <f>IF(N180="základní",J180,0)</f>
        <v>0</v>
      </c>
      <c r="BF180" s="217">
        <f>IF(N180="snížená",J180,0)</f>
        <v>0</v>
      </c>
      <c r="BG180" s="217">
        <f>IF(N180="zákl. přenesená",J180,0)</f>
        <v>0</v>
      </c>
      <c r="BH180" s="217">
        <f>IF(N180="sníž. přenesená",J180,0)</f>
        <v>0</v>
      </c>
      <c r="BI180" s="217">
        <f>IF(N180="nulová",J180,0)</f>
        <v>0</v>
      </c>
      <c r="BJ180" s="18" t="s">
        <v>82</v>
      </c>
      <c r="BK180" s="217">
        <f>ROUND(I180*H180,2)</f>
        <v>0</v>
      </c>
      <c r="BL180" s="18" t="s">
        <v>257</v>
      </c>
      <c r="BM180" s="216" t="s">
        <v>2183</v>
      </c>
    </row>
    <row r="181" spans="1:65" s="2" customFormat="1" ht="16.5" customHeight="1">
      <c r="A181" s="39"/>
      <c r="B181" s="40"/>
      <c r="C181" s="205" t="s">
        <v>538</v>
      </c>
      <c r="D181" s="205" t="s">
        <v>151</v>
      </c>
      <c r="E181" s="206" t="s">
        <v>2184</v>
      </c>
      <c r="F181" s="207" t="s">
        <v>2049</v>
      </c>
      <c r="G181" s="208" t="s">
        <v>154</v>
      </c>
      <c r="H181" s="209">
        <v>1</v>
      </c>
      <c r="I181" s="210"/>
      <c r="J181" s="211">
        <f>ROUND(I181*H181,2)</f>
        <v>0</v>
      </c>
      <c r="K181" s="207" t="s">
        <v>28</v>
      </c>
      <c r="L181" s="45"/>
      <c r="M181" s="212" t="s">
        <v>28</v>
      </c>
      <c r="N181" s="213" t="s">
        <v>45</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257</v>
      </c>
      <c r="AT181" s="216" t="s">
        <v>151</v>
      </c>
      <c r="AU181" s="216" t="s">
        <v>84</v>
      </c>
      <c r="AY181" s="18" t="s">
        <v>148</v>
      </c>
      <c r="BE181" s="217">
        <f>IF(N181="základní",J181,0)</f>
        <v>0</v>
      </c>
      <c r="BF181" s="217">
        <f>IF(N181="snížená",J181,0)</f>
        <v>0</v>
      </c>
      <c r="BG181" s="217">
        <f>IF(N181="zákl. přenesená",J181,0)</f>
        <v>0</v>
      </c>
      <c r="BH181" s="217">
        <f>IF(N181="sníž. přenesená",J181,0)</f>
        <v>0</v>
      </c>
      <c r="BI181" s="217">
        <f>IF(N181="nulová",J181,0)</f>
        <v>0</v>
      </c>
      <c r="BJ181" s="18" t="s">
        <v>82</v>
      </c>
      <c r="BK181" s="217">
        <f>ROUND(I181*H181,2)</f>
        <v>0</v>
      </c>
      <c r="BL181" s="18" t="s">
        <v>257</v>
      </c>
      <c r="BM181" s="216" t="s">
        <v>2185</v>
      </c>
    </row>
    <row r="182" spans="1:65" s="2" customFormat="1" ht="16.5" customHeight="1">
      <c r="A182" s="39"/>
      <c r="B182" s="40"/>
      <c r="C182" s="205" t="s">
        <v>544</v>
      </c>
      <c r="D182" s="205" t="s">
        <v>151</v>
      </c>
      <c r="E182" s="206" t="s">
        <v>2186</v>
      </c>
      <c r="F182" s="207" t="s">
        <v>2052</v>
      </c>
      <c r="G182" s="208" t="s">
        <v>154</v>
      </c>
      <c r="H182" s="209">
        <v>1</v>
      </c>
      <c r="I182" s="210"/>
      <c r="J182" s="211">
        <f>ROUND(I182*H182,2)</f>
        <v>0</v>
      </c>
      <c r="K182" s="207" t="s">
        <v>28</v>
      </c>
      <c r="L182" s="45"/>
      <c r="M182" s="212" t="s">
        <v>28</v>
      </c>
      <c r="N182" s="213" t="s">
        <v>45</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257</v>
      </c>
      <c r="AT182" s="216" t="s">
        <v>151</v>
      </c>
      <c r="AU182" s="216" t="s">
        <v>84</v>
      </c>
      <c r="AY182" s="18" t="s">
        <v>148</v>
      </c>
      <c r="BE182" s="217">
        <f>IF(N182="základní",J182,0)</f>
        <v>0</v>
      </c>
      <c r="BF182" s="217">
        <f>IF(N182="snížená",J182,0)</f>
        <v>0</v>
      </c>
      <c r="BG182" s="217">
        <f>IF(N182="zákl. přenesená",J182,0)</f>
        <v>0</v>
      </c>
      <c r="BH182" s="217">
        <f>IF(N182="sníž. přenesená",J182,0)</f>
        <v>0</v>
      </c>
      <c r="BI182" s="217">
        <f>IF(N182="nulová",J182,0)</f>
        <v>0</v>
      </c>
      <c r="BJ182" s="18" t="s">
        <v>82</v>
      </c>
      <c r="BK182" s="217">
        <f>ROUND(I182*H182,2)</f>
        <v>0</v>
      </c>
      <c r="BL182" s="18" t="s">
        <v>257</v>
      </c>
      <c r="BM182" s="216" t="s">
        <v>2187</v>
      </c>
    </row>
    <row r="183" spans="1:65" s="2" customFormat="1" ht="16.5" customHeight="1">
      <c r="A183" s="39"/>
      <c r="B183" s="40"/>
      <c r="C183" s="205" t="s">
        <v>550</v>
      </c>
      <c r="D183" s="205" t="s">
        <v>151</v>
      </c>
      <c r="E183" s="206" t="s">
        <v>2054</v>
      </c>
      <c r="F183" s="207" t="s">
        <v>2055</v>
      </c>
      <c r="G183" s="208" t="s">
        <v>154</v>
      </c>
      <c r="H183" s="209">
        <v>1</v>
      </c>
      <c r="I183" s="210"/>
      <c r="J183" s="211">
        <f>ROUND(I183*H183,2)</f>
        <v>0</v>
      </c>
      <c r="K183" s="207" t="s">
        <v>28</v>
      </c>
      <c r="L183" s="45"/>
      <c r="M183" s="212" t="s">
        <v>28</v>
      </c>
      <c r="N183" s="213" t="s">
        <v>45</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257</v>
      </c>
      <c r="AT183" s="216" t="s">
        <v>151</v>
      </c>
      <c r="AU183" s="216" t="s">
        <v>84</v>
      </c>
      <c r="AY183" s="18" t="s">
        <v>148</v>
      </c>
      <c r="BE183" s="217">
        <f>IF(N183="základní",J183,0)</f>
        <v>0</v>
      </c>
      <c r="BF183" s="217">
        <f>IF(N183="snížená",J183,0)</f>
        <v>0</v>
      </c>
      <c r="BG183" s="217">
        <f>IF(N183="zákl. přenesená",J183,0)</f>
        <v>0</v>
      </c>
      <c r="BH183" s="217">
        <f>IF(N183="sníž. přenesená",J183,0)</f>
        <v>0</v>
      </c>
      <c r="BI183" s="217">
        <f>IF(N183="nulová",J183,0)</f>
        <v>0</v>
      </c>
      <c r="BJ183" s="18" t="s">
        <v>82</v>
      </c>
      <c r="BK183" s="217">
        <f>ROUND(I183*H183,2)</f>
        <v>0</v>
      </c>
      <c r="BL183" s="18" t="s">
        <v>257</v>
      </c>
      <c r="BM183" s="216" t="s">
        <v>2188</v>
      </c>
    </row>
    <row r="184" spans="1:65" s="2" customFormat="1" ht="16.5" customHeight="1">
      <c r="A184" s="39"/>
      <c r="B184" s="40"/>
      <c r="C184" s="205" t="s">
        <v>557</v>
      </c>
      <c r="D184" s="205" t="s">
        <v>151</v>
      </c>
      <c r="E184" s="206" t="s">
        <v>2189</v>
      </c>
      <c r="F184" s="207" t="s">
        <v>2058</v>
      </c>
      <c r="G184" s="208" t="s">
        <v>154</v>
      </c>
      <c r="H184" s="209">
        <v>1</v>
      </c>
      <c r="I184" s="210"/>
      <c r="J184" s="211">
        <f>ROUND(I184*H184,2)</f>
        <v>0</v>
      </c>
      <c r="K184" s="207" t="s">
        <v>28</v>
      </c>
      <c r="L184" s="45"/>
      <c r="M184" s="212" t="s">
        <v>28</v>
      </c>
      <c r="N184" s="213" t="s">
        <v>45</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257</v>
      </c>
      <c r="AT184" s="216" t="s">
        <v>151</v>
      </c>
      <c r="AU184" s="216" t="s">
        <v>84</v>
      </c>
      <c r="AY184" s="18" t="s">
        <v>148</v>
      </c>
      <c r="BE184" s="217">
        <f>IF(N184="základní",J184,0)</f>
        <v>0</v>
      </c>
      <c r="BF184" s="217">
        <f>IF(N184="snížená",J184,0)</f>
        <v>0</v>
      </c>
      <c r="BG184" s="217">
        <f>IF(N184="zákl. přenesená",J184,0)</f>
        <v>0</v>
      </c>
      <c r="BH184" s="217">
        <f>IF(N184="sníž. přenesená",J184,0)</f>
        <v>0</v>
      </c>
      <c r="BI184" s="217">
        <f>IF(N184="nulová",J184,0)</f>
        <v>0</v>
      </c>
      <c r="BJ184" s="18" t="s">
        <v>82</v>
      </c>
      <c r="BK184" s="217">
        <f>ROUND(I184*H184,2)</f>
        <v>0</v>
      </c>
      <c r="BL184" s="18" t="s">
        <v>257</v>
      </c>
      <c r="BM184" s="216" t="s">
        <v>2190</v>
      </c>
    </row>
    <row r="185" spans="1:65" s="2" customFormat="1" ht="16.5" customHeight="1">
      <c r="A185" s="39"/>
      <c r="B185" s="40"/>
      <c r="C185" s="205" t="s">
        <v>562</v>
      </c>
      <c r="D185" s="205" t="s">
        <v>151</v>
      </c>
      <c r="E185" s="206" t="s">
        <v>2191</v>
      </c>
      <c r="F185" s="207" t="s">
        <v>2061</v>
      </c>
      <c r="G185" s="208" t="s">
        <v>154</v>
      </c>
      <c r="H185" s="209">
        <v>1</v>
      </c>
      <c r="I185" s="210"/>
      <c r="J185" s="211">
        <f>ROUND(I185*H185,2)</f>
        <v>0</v>
      </c>
      <c r="K185" s="207" t="s">
        <v>28</v>
      </c>
      <c r="L185" s="45"/>
      <c r="M185" s="212" t="s">
        <v>28</v>
      </c>
      <c r="N185" s="213" t="s">
        <v>45</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257</v>
      </c>
      <c r="AT185" s="216" t="s">
        <v>151</v>
      </c>
      <c r="AU185" s="216" t="s">
        <v>84</v>
      </c>
      <c r="AY185" s="18" t="s">
        <v>148</v>
      </c>
      <c r="BE185" s="217">
        <f>IF(N185="základní",J185,0)</f>
        <v>0</v>
      </c>
      <c r="BF185" s="217">
        <f>IF(N185="snížená",J185,0)</f>
        <v>0</v>
      </c>
      <c r="BG185" s="217">
        <f>IF(N185="zákl. přenesená",J185,0)</f>
        <v>0</v>
      </c>
      <c r="BH185" s="217">
        <f>IF(N185="sníž. přenesená",J185,0)</f>
        <v>0</v>
      </c>
      <c r="BI185" s="217">
        <f>IF(N185="nulová",J185,0)</f>
        <v>0</v>
      </c>
      <c r="BJ185" s="18" t="s">
        <v>82</v>
      </c>
      <c r="BK185" s="217">
        <f>ROUND(I185*H185,2)</f>
        <v>0</v>
      </c>
      <c r="BL185" s="18" t="s">
        <v>257</v>
      </c>
      <c r="BM185" s="216" t="s">
        <v>2192</v>
      </c>
    </row>
    <row r="186" spans="1:63" s="12" customFormat="1" ht="25.9" customHeight="1">
      <c r="A186" s="12"/>
      <c r="B186" s="189"/>
      <c r="C186" s="190"/>
      <c r="D186" s="191" t="s">
        <v>73</v>
      </c>
      <c r="E186" s="192" t="s">
        <v>2193</v>
      </c>
      <c r="F186" s="192" t="s">
        <v>2194</v>
      </c>
      <c r="G186" s="190"/>
      <c r="H186" s="190"/>
      <c r="I186" s="193"/>
      <c r="J186" s="194">
        <f>BK186</f>
        <v>0</v>
      </c>
      <c r="K186" s="190"/>
      <c r="L186" s="195"/>
      <c r="M186" s="196"/>
      <c r="N186" s="197"/>
      <c r="O186" s="197"/>
      <c r="P186" s="198">
        <f>P187+P195+P204+P210+P217+P220</f>
        <v>0</v>
      </c>
      <c r="Q186" s="197"/>
      <c r="R186" s="198">
        <f>R187+R195+R204+R210+R217+R220</f>
        <v>0</v>
      </c>
      <c r="S186" s="197"/>
      <c r="T186" s="199">
        <f>T187+T195+T204+T210+T217+T220</f>
        <v>0</v>
      </c>
      <c r="U186" s="12"/>
      <c r="V186" s="12"/>
      <c r="W186" s="12"/>
      <c r="X186" s="12"/>
      <c r="Y186" s="12"/>
      <c r="Z186" s="12"/>
      <c r="AA186" s="12"/>
      <c r="AB186" s="12"/>
      <c r="AC186" s="12"/>
      <c r="AD186" s="12"/>
      <c r="AE186" s="12"/>
      <c r="AR186" s="200" t="s">
        <v>82</v>
      </c>
      <c r="AT186" s="201" t="s">
        <v>73</v>
      </c>
      <c r="AU186" s="201" t="s">
        <v>74</v>
      </c>
      <c r="AY186" s="200" t="s">
        <v>148</v>
      </c>
      <c r="BK186" s="202">
        <f>BK187+BK195+BK204+BK210+BK217+BK220</f>
        <v>0</v>
      </c>
    </row>
    <row r="187" spans="1:63" s="12" customFormat="1" ht="22.8" customHeight="1">
      <c r="A187" s="12"/>
      <c r="B187" s="189"/>
      <c r="C187" s="190"/>
      <c r="D187" s="191" t="s">
        <v>73</v>
      </c>
      <c r="E187" s="203" t="s">
        <v>2009</v>
      </c>
      <c r="F187" s="203" t="s">
        <v>2010</v>
      </c>
      <c r="G187" s="190"/>
      <c r="H187" s="190"/>
      <c r="I187" s="193"/>
      <c r="J187" s="204">
        <f>BK187</f>
        <v>0</v>
      </c>
      <c r="K187" s="190"/>
      <c r="L187" s="195"/>
      <c r="M187" s="196"/>
      <c r="N187" s="197"/>
      <c r="O187" s="197"/>
      <c r="P187" s="198">
        <f>SUM(P188:P194)</f>
        <v>0</v>
      </c>
      <c r="Q187" s="197"/>
      <c r="R187" s="198">
        <f>SUM(R188:R194)</f>
        <v>0</v>
      </c>
      <c r="S187" s="197"/>
      <c r="T187" s="199">
        <f>SUM(T188:T194)</f>
        <v>0</v>
      </c>
      <c r="U187" s="12"/>
      <c r="V187" s="12"/>
      <c r="W187" s="12"/>
      <c r="X187" s="12"/>
      <c r="Y187" s="12"/>
      <c r="Z187" s="12"/>
      <c r="AA187" s="12"/>
      <c r="AB187" s="12"/>
      <c r="AC187" s="12"/>
      <c r="AD187" s="12"/>
      <c r="AE187" s="12"/>
      <c r="AR187" s="200" t="s">
        <v>82</v>
      </c>
      <c r="AT187" s="201" t="s">
        <v>73</v>
      </c>
      <c r="AU187" s="201" t="s">
        <v>82</v>
      </c>
      <c r="AY187" s="200" t="s">
        <v>148</v>
      </c>
      <c r="BK187" s="202">
        <f>SUM(BK188:BK194)</f>
        <v>0</v>
      </c>
    </row>
    <row r="188" spans="1:65" s="2" customFormat="1" ht="78" customHeight="1">
      <c r="A188" s="39"/>
      <c r="B188" s="40"/>
      <c r="C188" s="205" t="s">
        <v>567</v>
      </c>
      <c r="D188" s="205" t="s">
        <v>151</v>
      </c>
      <c r="E188" s="206" t="s">
        <v>2195</v>
      </c>
      <c r="F188" s="207" t="s">
        <v>2196</v>
      </c>
      <c r="G188" s="208" t="s">
        <v>1023</v>
      </c>
      <c r="H188" s="209">
        <v>2</v>
      </c>
      <c r="I188" s="210"/>
      <c r="J188" s="211">
        <f>ROUND(I188*H188,2)</f>
        <v>0</v>
      </c>
      <c r="K188" s="207" t="s">
        <v>28</v>
      </c>
      <c r="L188" s="45"/>
      <c r="M188" s="212" t="s">
        <v>28</v>
      </c>
      <c r="N188" s="213" t="s">
        <v>45</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257</v>
      </c>
      <c r="AT188" s="216" t="s">
        <v>151</v>
      </c>
      <c r="AU188" s="216" t="s">
        <v>84</v>
      </c>
      <c r="AY188" s="18" t="s">
        <v>148</v>
      </c>
      <c r="BE188" s="217">
        <f>IF(N188="základní",J188,0)</f>
        <v>0</v>
      </c>
      <c r="BF188" s="217">
        <f>IF(N188="snížená",J188,0)</f>
        <v>0</v>
      </c>
      <c r="BG188" s="217">
        <f>IF(N188="zákl. přenesená",J188,0)</f>
        <v>0</v>
      </c>
      <c r="BH188" s="217">
        <f>IF(N188="sníž. přenesená",J188,0)</f>
        <v>0</v>
      </c>
      <c r="BI188" s="217">
        <f>IF(N188="nulová",J188,0)</f>
        <v>0</v>
      </c>
      <c r="BJ188" s="18" t="s">
        <v>82</v>
      </c>
      <c r="BK188" s="217">
        <f>ROUND(I188*H188,2)</f>
        <v>0</v>
      </c>
      <c r="BL188" s="18" t="s">
        <v>257</v>
      </c>
      <c r="BM188" s="216" t="s">
        <v>2197</v>
      </c>
    </row>
    <row r="189" spans="1:65" s="2" customFormat="1" ht="16.5" customHeight="1">
      <c r="A189" s="39"/>
      <c r="B189" s="40"/>
      <c r="C189" s="205" t="s">
        <v>573</v>
      </c>
      <c r="D189" s="205" t="s">
        <v>151</v>
      </c>
      <c r="E189" s="206" t="s">
        <v>2198</v>
      </c>
      <c r="F189" s="207" t="s">
        <v>2199</v>
      </c>
      <c r="G189" s="208" t="s">
        <v>1023</v>
      </c>
      <c r="H189" s="209">
        <v>2</v>
      </c>
      <c r="I189" s="210"/>
      <c r="J189" s="211">
        <f>ROUND(I189*H189,2)</f>
        <v>0</v>
      </c>
      <c r="K189" s="207" t="s">
        <v>28</v>
      </c>
      <c r="L189" s="45"/>
      <c r="M189" s="212" t="s">
        <v>28</v>
      </c>
      <c r="N189" s="213" t="s">
        <v>45</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257</v>
      </c>
      <c r="AT189" s="216" t="s">
        <v>151</v>
      </c>
      <c r="AU189" s="216" t="s">
        <v>84</v>
      </c>
      <c r="AY189" s="18" t="s">
        <v>148</v>
      </c>
      <c r="BE189" s="217">
        <f>IF(N189="základní",J189,0)</f>
        <v>0</v>
      </c>
      <c r="BF189" s="217">
        <f>IF(N189="snížená",J189,0)</f>
        <v>0</v>
      </c>
      <c r="BG189" s="217">
        <f>IF(N189="zákl. přenesená",J189,0)</f>
        <v>0</v>
      </c>
      <c r="BH189" s="217">
        <f>IF(N189="sníž. přenesená",J189,0)</f>
        <v>0</v>
      </c>
      <c r="BI189" s="217">
        <f>IF(N189="nulová",J189,0)</f>
        <v>0</v>
      </c>
      <c r="BJ189" s="18" t="s">
        <v>82</v>
      </c>
      <c r="BK189" s="217">
        <f>ROUND(I189*H189,2)</f>
        <v>0</v>
      </c>
      <c r="BL189" s="18" t="s">
        <v>257</v>
      </c>
      <c r="BM189" s="216" t="s">
        <v>2200</v>
      </c>
    </row>
    <row r="190" spans="1:65" s="2" customFormat="1" ht="168" customHeight="1">
      <c r="A190" s="39"/>
      <c r="B190" s="40"/>
      <c r="C190" s="205" t="s">
        <v>577</v>
      </c>
      <c r="D190" s="205" t="s">
        <v>151</v>
      </c>
      <c r="E190" s="206" t="s">
        <v>2201</v>
      </c>
      <c r="F190" s="207" t="s">
        <v>2202</v>
      </c>
      <c r="G190" s="208" t="s">
        <v>1023</v>
      </c>
      <c r="H190" s="209">
        <v>5</v>
      </c>
      <c r="I190" s="210"/>
      <c r="J190" s="211">
        <f>ROUND(I190*H190,2)</f>
        <v>0</v>
      </c>
      <c r="K190" s="207" t="s">
        <v>28</v>
      </c>
      <c r="L190" s="45"/>
      <c r="M190" s="212" t="s">
        <v>28</v>
      </c>
      <c r="N190" s="213" t="s">
        <v>45</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257</v>
      </c>
      <c r="AT190" s="216" t="s">
        <v>151</v>
      </c>
      <c r="AU190" s="216" t="s">
        <v>84</v>
      </c>
      <c r="AY190" s="18" t="s">
        <v>148</v>
      </c>
      <c r="BE190" s="217">
        <f>IF(N190="základní",J190,0)</f>
        <v>0</v>
      </c>
      <c r="BF190" s="217">
        <f>IF(N190="snížená",J190,0)</f>
        <v>0</v>
      </c>
      <c r="BG190" s="217">
        <f>IF(N190="zákl. přenesená",J190,0)</f>
        <v>0</v>
      </c>
      <c r="BH190" s="217">
        <f>IF(N190="sníž. přenesená",J190,0)</f>
        <v>0</v>
      </c>
      <c r="BI190" s="217">
        <f>IF(N190="nulová",J190,0)</f>
        <v>0</v>
      </c>
      <c r="BJ190" s="18" t="s">
        <v>82</v>
      </c>
      <c r="BK190" s="217">
        <f>ROUND(I190*H190,2)</f>
        <v>0</v>
      </c>
      <c r="BL190" s="18" t="s">
        <v>257</v>
      </c>
      <c r="BM190" s="216" t="s">
        <v>2203</v>
      </c>
    </row>
    <row r="191" spans="1:65" s="2" customFormat="1" ht="111.75" customHeight="1">
      <c r="A191" s="39"/>
      <c r="B191" s="40"/>
      <c r="C191" s="205" t="s">
        <v>582</v>
      </c>
      <c r="D191" s="205" t="s">
        <v>151</v>
      </c>
      <c r="E191" s="206" t="s">
        <v>2204</v>
      </c>
      <c r="F191" s="207" t="s">
        <v>2205</v>
      </c>
      <c r="G191" s="208" t="s">
        <v>1023</v>
      </c>
      <c r="H191" s="209">
        <v>5</v>
      </c>
      <c r="I191" s="210"/>
      <c r="J191" s="211">
        <f>ROUND(I191*H191,2)</f>
        <v>0</v>
      </c>
      <c r="K191" s="207" t="s">
        <v>28</v>
      </c>
      <c r="L191" s="45"/>
      <c r="M191" s="212" t="s">
        <v>28</v>
      </c>
      <c r="N191" s="213" t="s">
        <v>45</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257</v>
      </c>
      <c r="AT191" s="216" t="s">
        <v>151</v>
      </c>
      <c r="AU191" s="216" t="s">
        <v>84</v>
      </c>
      <c r="AY191" s="18" t="s">
        <v>148</v>
      </c>
      <c r="BE191" s="217">
        <f>IF(N191="základní",J191,0)</f>
        <v>0</v>
      </c>
      <c r="BF191" s="217">
        <f>IF(N191="snížená",J191,0)</f>
        <v>0</v>
      </c>
      <c r="BG191" s="217">
        <f>IF(N191="zákl. přenesená",J191,0)</f>
        <v>0</v>
      </c>
      <c r="BH191" s="217">
        <f>IF(N191="sníž. přenesená",J191,0)</f>
        <v>0</v>
      </c>
      <c r="BI191" s="217">
        <f>IF(N191="nulová",J191,0)</f>
        <v>0</v>
      </c>
      <c r="BJ191" s="18" t="s">
        <v>82</v>
      </c>
      <c r="BK191" s="217">
        <f>ROUND(I191*H191,2)</f>
        <v>0</v>
      </c>
      <c r="BL191" s="18" t="s">
        <v>257</v>
      </c>
      <c r="BM191" s="216" t="s">
        <v>2206</v>
      </c>
    </row>
    <row r="192" spans="1:65" s="2" customFormat="1" ht="12">
      <c r="A192" s="39"/>
      <c r="B192" s="40"/>
      <c r="C192" s="205" t="s">
        <v>587</v>
      </c>
      <c r="D192" s="205" t="s">
        <v>151</v>
      </c>
      <c r="E192" s="206" t="s">
        <v>2207</v>
      </c>
      <c r="F192" s="207" t="s">
        <v>2208</v>
      </c>
      <c r="G192" s="208" t="s">
        <v>1023</v>
      </c>
      <c r="H192" s="209">
        <v>5</v>
      </c>
      <c r="I192" s="210"/>
      <c r="J192" s="211">
        <f>ROUND(I192*H192,2)</f>
        <v>0</v>
      </c>
      <c r="K192" s="207" t="s">
        <v>28</v>
      </c>
      <c r="L192" s="45"/>
      <c r="M192" s="212" t="s">
        <v>28</v>
      </c>
      <c r="N192" s="213" t="s">
        <v>45</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257</v>
      </c>
      <c r="AT192" s="216" t="s">
        <v>151</v>
      </c>
      <c r="AU192" s="216" t="s">
        <v>84</v>
      </c>
      <c r="AY192" s="18" t="s">
        <v>148</v>
      </c>
      <c r="BE192" s="217">
        <f>IF(N192="základní",J192,0)</f>
        <v>0</v>
      </c>
      <c r="BF192" s="217">
        <f>IF(N192="snížená",J192,0)</f>
        <v>0</v>
      </c>
      <c r="BG192" s="217">
        <f>IF(N192="zákl. přenesená",J192,0)</f>
        <v>0</v>
      </c>
      <c r="BH192" s="217">
        <f>IF(N192="sníž. přenesená",J192,0)</f>
        <v>0</v>
      </c>
      <c r="BI192" s="217">
        <f>IF(N192="nulová",J192,0)</f>
        <v>0</v>
      </c>
      <c r="BJ192" s="18" t="s">
        <v>82</v>
      </c>
      <c r="BK192" s="217">
        <f>ROUND(I192*H192,2)</f>
        <v>0</v>
      </c>
      <c r="BL192" s="18" t="s">
        <v>257</v>
      </c>
      <c r="BM192" s="216" t="s">
        <v>2209</v>
      </c>
    </row>
    <row r="193" spans="1:65" s="2" customFormat="1" ht="90" customHeight="1">
      <c r="A193" s="39"/>
      <c r="B193" s="40"/>
      <c r="C193" s="205" t="s">
        <v>591</v>
      </c>
      <c r="D193" s="205" t="s">
        <v>151</v>
      </c>
      <c r="E193" s="206" t="s">
        <v>2210</v>
      </c>
      <c r="F193" s="207" t="s">
        <v>2211</v>
      </c>
      <c r="G193" s="208" t="s">
        <v>1023</v>
      </c>
      <c r="H193" s="209">
        <v>5</v>
      </c>
      <c r="I193" s="210"/>
      <c r="J193" s="211">
        <f>ROUND(I193*H193,2)</f>
        <v>0</v>
      </c>
      <c r="K193" s="207" t="s">
        <v>28</v>
      </c>
      <c r="L193" s="45"/>
      <c r="M193" s="212" t="s">
        <v>28</v>
      </c>
      <c r="N193" s="213" t="s">
        <v>45</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257</v>
      </c>
      <c r="AT193" s="216" t="s">
        <v>151</v>
      </c>
      <c r="AU193" s="216" t="s">
        <v>84</v>
      </c>
      <c r="AY193" s="18" t="s">
        <v>148</v>
      </c>
      <c r="BE193" s="217">
        <f>IF(N193="základní",J193,0)</f>
        <v>0</v>
      </c>
      <c r="BF193" s="217">
        <f>IF(N193="snížená",J193,0)</f>
        <v>0</v>
      </c>
      <c r="BG193" s="217">
        <f>IF(N193="zákl. přenesená",J193,0)</f>
        <v>0</v>
      </c>
      <c r="BH193" s="217">
        <f>IF(N193="sníž. přenesená",J193,0)</f>
        <v>0</v>
      </c>
      <c r="BI193" s="217">
        <f>IF(N193="nulová",J193,0)</f>
        <v>0</v>
      </c>
      <c r="BJ193" s="18" t="s">
        <v>82</v>
      </c>
      <c r="BK193" s="217">
        <f>ROUND(I193*H193,2)</f>
        <v>0</v>
      </c>
      <c r="BL193" s="18" t="s">
        <v>257</v>
      </c>
      <c r="BM193" s="216" t="s">
        <v>2212</v>
      </c>
    </row>
    <row r="194" spans="1:65" s="2" customFormat="1" ht="66.75" customHeight="1">
      <c r="A194" s="39"/>
      <c r="B194" s="40"/>
      <c r="C194" s="205" t="s">
        <v>596</v>
      </c>
      <c r="D194" s="205" t="s">
        <v>151</v>
      </c>
      <c r="E194" s="206" t="s">
        <v>2213</v>
      </c>
      <c r="F194" s="207" t="s">
        <v>2214</v>
      </c>
      <c r="G194" s="208" t="s">
        <v>1023</v>
      </c>
      <c r="H194" s="209">
        <v>6</v>
      </c>
      <c r="I194" s="210"/>
      <c r="J194" s="211">
        <f>ROUND(I194*H194,2)</f>
        <v>0</v>
      </c>
      <c r="K194" s="207" t="s">
        <v>28</v>
      </c>
      <c r="L194" s="45"/>
      <c r="M194" s="212" t="s">
        <v>28</v>
      </c>
      <c r="N194" s="213" t="s">
        <v>45</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257</v>
      </c>
      <c r="AT194" s="216" t="s">
        <v>151</v>
      </c>
      <c r="AU194" s="216" t="s">
        <v>84</v>
      </c>
      <c r="AY194" s="18" t="s">
        <v>148</v>
      </c>
      <c r="BE194" s="217">
        <f>IF(N194="základní",J194,0)</f>
        <v>0</v>
      </c>
      <c r="BF194" s="217">
        <f>IF(N194="snížená",J194,0)</f>
        <v>0</v>
      </c>
      <c r="BG194" s="217">
        <f>IF(N194="zákl. přenesená",J194,0)</f>
        <v>0</v>
      </c>
      <c r="BH194" s="217">
        <f>IF(N194="sníž. přenesená",J194,0)</f>
        <v>0</v>
      </c>
      <c r="BI194" s="217">
        <f>IF(N194="nulová",J194,0)</f>
        <v>0</v>
      </c>
      <c r="BJ194" s="18" t="s">
        <v>82</v>
      </c>
      <c r="BK194" s="217">
        <f>ROUND(I194*H194,2)</f>
        <v>0</v>
      </c>
      <c r="BL194" s="18" t="s">
        <v>257</v>
      </c>
      <c r="BM194" s="216" t="s">
        <v>2215</v>
      </c>
    </row>
    <row r="195" spans="1:63" s="12" customFormat="1" ht="22.8" customHeight="1">
      <c r="A195" s="12"/>
      <c r="B195" s="189"/>
      <c r="C195" s="190"/>
      <c r="D195" s="191" t="s">
        <v>73</v>
      </c>
      <c r="E195" s="203" t="s">
        <v>2216</v>
      </c>
      <c r="F195" s="203" t="s">
        <v>2217</v>
      </c>
      <c r="G195" s="190"/>
      <c r="H195" s="190"/>
      <c r="I195" s="193"/>
      <c r="J195" s="204">
        <f>BK195</f>
        <v>0</v>
      </c>
      <c r="K195" s="190"/>
      <c r="L195" s="195"/>
      <c r="M195" s="196"/>
      <c r="N195" s="197"/>
      <c r="O195" s="197"/>
      <c r="P195" s="198">
        <f>SUM(P196:P203)</f>
        <v>0</v>
      </c>
      <c r="Q195" s="197"/>
      <c r="R195" s="198">
        <f>SUM(R196:R203)</f>
        <v>0</v>
      </c>
      <c r="S195" s="197"/>
      <c r="T195" s="199">
        <f>SUM(T196:T203)</f>
        <v>0</v>
      </c>
      <c r="U195" s="12"/>
      <c r="V195" s="12"/>
      <c r="W195" s="12"/>
      <c r="X195" s="12"/>
      <c r="Y195" s="12"/>
      <c r="Z195" s="12"/>
      <c r="AA195" s="12"/>
      <c r="AB195" s="12"/>
      <c r="AC195" s="12"/>
      <c r="AD195" s="12"/>
      <c r="AE195" s="12"/>
      <c r="AR195" s="200" t="s">
        <v>82</v>
      </c>
      <c r="AT195" s="201" t="s">
        <v>73</v>
      </c>
      <c r="AU195" s="201" t="s">
        <v>82</v>
      </c>
      <c r="AY195" s="200" t="s">
        <v>148</v>
      </c>
      <c r="BK195" s="202">
        <f>SUM(BK196:BK203)</f>
        <v>0</v>
      </c>
    </row>
    <row r="196" spans="1:65" s="2" customFormat="1" ht="55.5" customHeight="1">
      <c r="A196" s="39"/>
      <c r="B196" s="40"/>
      <c r="C196" s="205" t="s">
        <v>602</v>
      </c>
      <c r="D196" s="205" t="s">
        <v>151</v>
      </c>
      <c r="E196" s="206" t="s">
        <v>2218</v>
      </c>
      <c r="F196" s="207" t="s">
        <v>2219</v>
      </c>
      <c r="G196" s="208" t="s">
        <v>1023</v>
      </c>
      <c r="H196" s="209">
        <v>2</v>
      </c>
      <c r="I196" s="210"/>
      <c r="J196" s="211">
        <f>ROUND(I196*H196,2)</f>
        <v>0</v>
      </c>
      <c r="K196" s="207" t="s">
        <v>28</v>
      </c>
      <c r="L196" s="45"/>
      <c r="M196" s="212" t="s">
        <v>28</v>
      </c>
      <c r="N196" s="213" t="s">
        <v>45</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257</v>
      </c>
      <c r="AT196" s="216" t="s">
        <v>151</v>
      </c>
      <c r="AU196" s="216" t="s">
        <v>84</v>
      </c>
      <c r="AY196" s="18" t="s">
        <v>148</v>
      </c>
      <c r="BE196" s="217">
        <f>IF(N196="základní",J196,0)</f>
        <v>0</v>
      </c>
      <c r="BF196" s="217">
        <f>IF(N196="snížená",J196,0)</f>
        <v>0</v>
      </c>
      <c r="BG196" s="217">
        <f>IF(N196="zákl. přenesená",J196,0)</f>
        <v>0</v>
      </c>
      <c r="BH196" s="217">
        <f>IF(N196="sníž. přenesená",J196,0)</f>
        <v>0</v>
      </c>
      <c r="BI196" s="217">
        <f>IF(N196="nulová",J196,0)</f>
        <v>0</v>
      </c>
      <c r="BJ196" s="18" t="s">
        <v>82</v>
      </c>
      <c r="BK196" s="217">
        <f>ROUND(I196*H196,2)</f>
        <v>0</v>
      </c>
      <c r="BL196" s="18" t="s">
        <v>257</v>
      </c>
      <c r="BM196" s="216" t="s">
        <v>2220</v>
      </c>
    </row>
    <row r="197" spans="1:65" s="2" customFormat="1" ht="128.55" customHeight="1">
      <c r="A197" s="39"/>
      <c r="B197" s="40"/>
      <c r="C197" s="205" t="s">
        <v>608</v>
      </c>
      <c r="D197" s="205" t="s">
        <v>151</v>
      </c>
      <c r="E197" s="206" t="s">
        <v>2221</v>
      </c>
      <c r="F197" s="207" t="s">
        <v>2222</v>
      </c>
      <c r="G197" s="208" t="s">
        <v>1023</v>
      </c>
      <c r="H197" s="209">
        <v>6</v>
      </c>
      <c r="I197" s="210"/>
      <c r="J197" s="211">
        <f>ROUND(I197*H197,2)</f>
        <v>0</v>
      </c>
      <c r="K197" s="207" t="s">
        <v>28</v>
      </c>
      <c r="L197" s="45"/>
      <c r="M197" s="212" t="s">
        <v>28</v>
      </c>
      <c r="N197" s="213" t="s">
        <v>45</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257</v>
      </c>
      <c r="AT197" s="216" t="s">
        <v>151</v>
      </c>
      <c r="AU197" s="216" t="s">
        <v>84</v>
      </c>
      <c r="AY197" s="18" t="s">
        <v>148</v>
      </c>
      <c r="BE197" s="217">
        <f>IF(N197="základní",J197,0)</f>
        <v>0</v>
      </c>
      <c r="BF197" s="217">
        <f>IF(N197="snížená",J197,0)</f>
        <v>0</v>
      </c>
      <c r="BG197" s="217">
        <f>IF(N197="zákl. přenesená",J197,0)</f>
        <v>0</v>
      </c>
      <c r="BH197" s="217">
        <f>IF(N197="sníž. přenesená",J197,0)</f>
        <v>0</v>
      </c>
      <c r="BI197" s="217">
        <f>IF(N197="nulová",J197,0)</f>
        <v>0</v>
      </c>
      <c r="BJ197" s="18" t="s">
        <v>82</v>
      </c>
      <c r="BK197" s="217">
        <f>ROUND(I197*H197,2)</f>
        <v>0</v>
      </c>
      <c r="BL197" s="18" t="s">
        <v>257</v>
      </c>
      <c r="BM197" s="216" t="s">
        <v>2223</v>
      </c>
    </row>
    <row r="198" spans="1:65" s="2" customFormat="1" ht="101.25" customHeight="1">
      <c r="A198" s="39"/>
      <c r="B198" s="40"/>
      <c r="C198" s="205" t="s">
        <v>613</v>
      </c>
      <c r="D198" s="205" t="s">
        <v>151</v>
      </c>
      <c r="E198" s="206" t="s">
        <v>2224</v>
      </c>
      <c r="F198" s="207" t="s">
        <v>2225</v>
      </c>
      <c r="G198" s="208" t="s">
        <v>1023</v>
      </c>
      <c r="H198" s="209">
        <v>6</v>
      </c>
      <c r="I198" s="210"/>
      <c r="J198" s="211">
        <f>ROUND(I198*H198,2)</f>
        <v>0</v>
      </c>
      <c r="K198" s="207" t="s">
        <v>28</v>
      </c>
      <c r="L198" s="45"/>
      <c r="M198" s="212" t="s">
        <v>28</v>
      </c>
      <c r="N198" s="213" t="s">
        <v>45</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257</v>
      </c>
      <c r="AT198" s="216" t="s">
        <v>151</v>
      </c>
      <c r="AU198" s="216" t="s">
        <v>84</v>
      </c>
      <c r="AY198" s="18" t="s">
        <v>148</v>
      </c>
      <c r="BE198" s="217">
        <f>IF(N198="základní",J198,0)</f>
        <v>0</v>
      </c>
      <c r="BF198" s="217">
        <f>IF(N198="snížená",J198,0)</f>
        <v>0</v>
      </c>
      <c r="BG198" s="217">
        <f>IF(N198="zákl. přenesená",J198,0)</f>
        <v>0</v>
      </c>
      <c r="BH198" s="217">
        <f>IF(N198="sníž. přenesená",J198,0)</f>
        <v>0</v>
      </c>
      <c r="BI198" s="217">
        <f>IF(N198="nulová",J198,0)</f>
        <v>0</v>
      </c>
      <c r="BJ198" s="18" t="s">
        <v>82</v>
      </c>
      <c r="BK198" s="217">
        <f>ROUND(I198*H198,2)</f>
        <v>0</v>
      </c>
      <c r="BL198" s="18" t="s">
        <v>257</v>
      </c>
      <c r="BM198" s="216" t="s">
        <v>2226</v>
      </c>
    </row>
    <row r="199" spans="1:65" s="2" customFormat="1" ht="12">
      <c r="A199" s="39"/>
      <c r="B199" s="40"/>
      <c r="C199" s="205" t="s">
        <v>617</v>
      </c>
      <c r="D199" s="205" t="s">
        <v>151</v>
      </c>
      <c r="E199" s="206" t="s">
        <v>2227</v>
      </c>
      <c r="F199" s="207" t="s">
        <v>2228</v>
      </c>
      <c r="G199" s="208" t="s">
        <v>1023</v>
      </c>
      <c r="H199" s="209">
        <v>6</v>
      </c>
      <c r="I199" s="210"/>
      <c r="J199" s="211">
        <f>ROUND(I199*H199,2)</f>
        <v>0</v>
      </c>
      <c r="K199" s="207" t="s">
        <v>28</v>
      </c>
      <c r="L199" s="45"/>
      <c r="M199" s="212" t="s">
        <v>28</v>
      </c>
      <c r="N199" s="213" t="s">
        <v>45</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257</v>
      </c>
      <c r="AT199" s="216" t="s">
        <v>151</v>
      </c>
      <c r="AU199" s="216" t="s">
        <v>84</v>
      </c>
      <c r="AY199" s="18" t="s">
        <v>148</v>
      </c>
      <c r="BE199" s="217">
        <f>IF(N199="základní",J199,0)</f>
        <v>0</v>
      </c>
      <c r="BF199" s="217">
        <f>IF(N199="snížená",J199,0)</f>
        <v>0</v>
      </c>
      <c r="BG199" s="217">
        <f>IF(N199="zákl. přenesená",J199,0)</f>
        <v>0</v>
      </c>
      <c r="BH199" s="217">
        <f>IF(N199="sníž. přenesená",J199,0)</f>
        <v>0</v>
      </c>
      <c r="BI199" s="217">
        <f>IF(N199="nulová",J199,0)</f>
        <v>0</v>
      </c>
      <c r="BJ199" s="18" t="s">
        <v>82</v>
      </c>
      <c r="BK199" s="217">
        <f>ROUND(I199*H199,2)</f>
        <v>0</v>
      </c>
      <c r="BL199" s="18" t="s">
        <v>257</v>
      </c>
      <c r="BM199" s="216" t="s">
        <v>2229</v>
      </c>
    </row>
    <row r="200" spans="1:65" s="2" customFormat="1" ht="145.5" customHeight="1">
      <c r="A200" s="39"/>
      <c r="B200" s="40"/>
      <c r="C200" s="205" t="s">
        <v>622</v>
      </c>
      <c r="D200" s="205" t="s">
        <v>151</v>
      </c>
      <c r="E200" s="206" t="s">
        <v>2230</v>
      </c>
      <c r="F200" s="207" t="s">
        <v>2231</v>
      </c>
      <c r="G200" s="208" t="s">
        <v>1023</v>
      </c>
      <c r="H200" s="209">
        <v>6</v>
      </c>
      <c r="I200" s="210"/>
      <c r="J200" s="211">
        <f>ROUND(I200*H200,2)</f>
        <v>0</v>
      </c>
      <c r="K200" s="207" t="s">
        <v>28</v>
      </c>
      <c r="L200" s="45"/>
      <c r="M200" s="212" t="s">
        <v>28</v>
      </c>
      <c r="N200" s="213" t="s">
        <v>45</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257</v>
      </c>
      <c r="AT200" s="216" t="s">
        <v>151</v>
      </c>
      <c r="AU200" s="216" t="s">
        <v>84</v>
      </c>
      <c r="AY200" s="18" t="s">
        <v>148</v>
      </c>
      <c r="BE200" s="217">
        <f>IF(N200="základní",J200,0)</f>
        <v>0</v>
      </c>
      <c r="BF200" s="217">
        <f>IF(N200="snížená",J200,0)</f>
        <v>0</v>
      </c>
      <c r="BG200" s="217">
        <f>IF(N200="zákl. přenesená",J200,0)</f>
        <v>0</v>
      </c>
      <c r="BH200" s="217">
        <f>IF(N200="sníž. přenesená",J200,0)</f>
        <v>0</v>
      </c>
      <c r="BI200" s="217">
        <f>IF(N200="nulová",J200,0)</f>
        <v>0</v>
      </c>
      <c r="BJ200" s="18" t="s">
        <v>82</v>
      </c>
      <c r="BK200" s="217">
        <f>ROUND(I200*H200,2)</f>
        <v>0</v>
      </c>
      <c r="BL200" s="18" t="s">
        <v>257</v>
      </c>
      <c r="BM200" s="216" t="s">
        <v>2232</v>
      </c>
    </row>
    <row r="201" spans="1:65" s="2" customFormat="1" ht="66.75" customHeight="1">
      <c r="A201" s="39"/>
      <c r="B201" s="40"/>
      <c r="C201" s="205" t="s">
        <v>626</v>
      </c>
      <c r="D201" s="205" t="s">
        <v>151</v>
      </c>
      <c r="E201" s="206" t="s">
        <v>2233</v>
      </c>
      <c r="F201" s="207" t="s">
        <v>2234</v>
      </c>
      <c r="G201" s="208" t="s">
        <v>1023</v>
      </c>
      <c r="H201" s="209">
        <v>2</v>
      </c>
      <c r="I201" s="210"/>
      <c r="J201" s="211">
        <f>ROUND(I201*H201,2)</f>
        <v>0</v>
      </c>
      <c r="K201" s="207" t="s">
        <v>28</v>
      </c>
      <c r="L201" s="45"/>
      <c r="M201" s="212" t="s">
        <v>28</v>
      </c>
      <c r="N201" s="213" t="s">
        <v>45</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257</v>
      </c>
      <c r="AT201" s="216" t="s">
        <v>151</v>
      </c>
      <c r="AU201" s="216" t="s">
        <v>84</v>
      </c>
      <c r="AY201" s="18" t="s">
        <v>148</v>
      </c>
      <c r="BE201" s="217">
        <f>IF(N201="základní",J201,0)</f>
        <v>0</v>
      </c>
      <c r="BF201" s="217">
        <f>IF(N201="snížená",J201,0)</f>
        <v>0</v>
      </c>
      <c r="BG201" s="217">
        <f>IF(N201="zákl. přenesená",J201,0)</f>
        <v>0</v>
      </c>
      <c r="BH201" s="217">
        <f>IF(N201="sníž. přenesená",J201,0)</f>
        <v>0</v>
      </c>
      <c r="BI201" s="217">
        <f>IF(N201="nulová",J201,0)</f>
        <v>0</v>
      </c>
      <c r="BJ201" s="18" t="s">
        <v>82</v>
      </c>
      <c r="BK201" s="217">
        <f>ROUND(I201*H201,2)</f>
        <v>0</v>
      </c>
      <c r="BL201" s="18" t="s">
        <v>257</v>
      </c>
      <c r="BM201" s="216" t="s">
        <v>2235</v>
      </c>
    </row>
    <row r="202" spans="1:65" s="2" customFormat="1" ht="12">
      <c r="A202" s="39"/>
      <c r="B202" s="40"/>
      <c r="C202" s="205" t="s">
        <v>630</v>
      </c>
      <c r="D202" s="205" t="s">
        <v>151</v>
      </c>
      <c r="E202" s="206" t="s">
        <v>2236</v>
      </c>
      <c r="F202" s="207" t="s">
        <v>2237</v>
      </c>
      <c r="G202" s="208" t="s">
        <v>1023</v>
      </c>
      <c r="H202" s="209">
        <v>2</v>
      </c>
      <c r="I202" s="210"/>
      <c r="J202" s="211">
        <f>ROUND(I202*H202,2)</f>
        <v>0</v>
      </c>
      <c r="K202" s="207" t="s">
        <v>28</v>
      </c>
      <c r="L202" s="45"/>
      <c r="M202" s="212" t="s">
        <v>28</v>
      </c>
      <c r="N202" s="213" t="s">
        <v>45</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257</v>
      </c>
      <c r="AT202" s="216" t="s">
        <v>151</v>
      </c>
      <c r="AU202" s="216" t="s">
        <v>84</v>
      </c>
      <c r="AY202" s="18" t="s">
        <v>148</v>
      </c>
      <c r="BE202" s="217">
        <f>IF(N202="základní",J202,0)</f>
        <v>0</v>
      </c>
      <c r="BF202" s="217">
        <f>IF(N202="snížená",J202,0)</f>
        <v>0</v>
      </c>
      <c r="BG202" s="217">
        <f>IF(N202="zákl. přenesená",J202,0)</f>
        <v>0</v>
      </c>
      <c r="BH202" s="217">
        <f>IF(N202="sníž. přenesená",J202,0)</f>
        <v>0</v>
      </c>
      <c r="BI202" s="217">
        <f>IF(N202="nulová",J202,0)</f>
        <v>0</v>
      </c>
      <c r="BJ202" s="18" t="s">
        <v>82</v>
      </c>
      <c r="BK202" s="217">
        <f>ROUND(I202*H202,2)</f>
        <v>0</v>
      </c>
      <c r="BL202" s="18" t="s">
        <v>257</v>
      </c>
      <c r="BM202" s="216" t="s">
        <v>2238</v>
      </c>
    </row>
    <row r="203" spans="1:65" s="2" customFormat="1" ht="12">
      <c r="A203" s="39"/>
      <c r="B203" s="40"/>
      <c r="C203" s="205" t="s">
        <v>637</v>
      </c>
      <c r="D203" s="205" t="s">
        <v>151</v>
      </c>
      <c r="E203" s="206" t="s">
        <v>2239</v>
      </c>
      <c r="F203" s="207" t="s">
        <v>2240</v>
      </c>
      <c r="G203" s="208" t="s">
        <v>1023</v>
      </c>
      <c r="H203" s="209">
        <v>2</v>
      </c>
      <c r="I203" s="210"/>
      <c r="J203" s="211">
        <f>ROUND(I203*H203,2)</f>
        <v>0</v>
      </c>
      <c r="K203" s="207" t="s">
        <v>28</v>
      </c>
      <c r="L203" s="45"/>
      <c r="M203" s="212" t="s">
        <v>28</v>
      </c>
      <c r="N203" s="213" t="s">
        <v>45</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257</v>
      </c>
      <c r="AT203" s="216" t="s">
        <v>151</v>
      </c>
      <c r="AU203" s="216" t="s">
        <v>84</v>
      </c>
      <c r="AY203" s="18" t="s">
        <v>148</v>
      </c>
      <c r="BE203" s="217">
        <f>IF(N203="základní",J203,0)</f>
        <v>0</v>
      </c>
      <c r="BF203" s="217">
        <f>IF(N203="snížená",J203,0)</f>
        <v>0</v>
      </c>
      <c r="BG203" s="217">
        <f>IF(N203="zákl. přenesená",J203,0)</f>
        <v>0</v>
      </c>
      <c r="BH203" s="217">
        <f>IF(N203="sníž. přenesená",J203,0)</f>
        <v>0</v>
      </c>
      <c r="BI203" s="217">
        <f>IF(N203="nulová",J203,0)</f>
        <v>0</v>
      </c>
      <c r="BJ203" s="18" t="s">
        <v>82</v>
      </c>
      <c r="BK203" s="217">
        <f>ROUND(I203*H203,2)</f>
        <v>0</v>
      </c>
      <c r="BL203" s="18" t="s">
        <v>257</v>
      </c>
      <c r="BM203" s="216" t="s">
        <v>2241</v>
      </c>
    </row>
    <row r="204" spans="1:63" s="12" customFormat="1" ht="22.8" customHeight="1">
      <c r="A204" s="12"/>
      <c r="B204" s="189"/>
      <c r="C204" s="190"/>
      <c r="D204" s="191" t="s">
        <v>73</v>
      </c>
      <c r="E204" s="203" t="s">
        <v>2242</v>
      </c>
      <c r="F204" s="203" t="s">
        <v>2243</v>
      </c>
      <c r="G204" s="190"/>
      <c r="H204" s="190"/>
      <c r="I204" s="193"/>
      <c r="J204" s="204">
        <f>BK204</f>
        <v>0</v>
      </c>
      <c r="K204" s="190"/>
      <c r="L204" s="195"/>
      <c r="M204" s="196"/>
      <c r="N204" s="197"/>
      <c r="O204" s="197"/>
      <c r="P204" s="198">
        <f>SUM(P205:P209)</f>
        <v>0</v>
      </c>
      <c r="Q204" s="197"/>
      <c r="R204" s="198">
        <f>SUM(R205:R209)</f>
        <v>0</v>
      </c>
      <c r="S204" s="197"/>
      <c r="T204" s="199">
        <f>SUM(T205:T209)</f>
        <v>0</v>
      </c>
      <c r="U204" s="12"/>
      <c r="V204" s="12"/>
      <c r="W204" s="12"/>
      <c r="X204" s="12"/>
      <c r="Y204" s="12"/>
      <c r="Z204" s="12"/>
      <c r="AA204" s="12"/>
      <c r="AB204" s="12"/>
      <c r="AC204" s="12"/>
      <c r="AD204" s="12"/>
      <c r="AE204" s="12"/>
      <c r="AR204" s="200" t="s">
        <v>82</v>
      </c>
      <c r="AT204" s="201" t="s">
        <v>73</v>
      </c>
      <c r="AU204" s="201" t="s">
        <v>82</v>
      </c>
      <c r="AY204" s="200" t="s">
        <v>148</v>
      </c>
      <c r="BK204" s="202">
        <f>SUM(BK205:BK209)</f>
        <v>0</v>
      </c>
    </row>
    <row r="205" spans="1:65" s="2" customFormat="1" ht="123" customHeight="1">
      <c r="A205" s="39"/>
      <c r="B205" s="40"/>
      <c r="C205" s="205" t="s">
        <v>643</v>
      </c>
      <c r="D205" s="205" t="s">
        <v>151</v>
      </c>
      <c r="E205" s="206" t="s">
        <v>2244</v>
      </c>
      <c r="F205" s="207" t="s">
        <v>2245</v>
      </c>
      <c r="G205" s="208" t="s">
        <v>1023</v>
      </c>
      <c r="H205" s="209">
        <v>1</v>
      </c>
      <c r="I205" s="210"/>
      <c r="J205" s="211">
        <f>ROUND(I205*H205,2)</f>
        <v>0</v>
      </c>
      <c r="K205" s="207" t="s">
        <v>28</v>
      </c>
      <c r="L205" s="45"/>
      <c r="M205" s="212" t="s">
        <v>28</v>
      </c>
      <c r="N205" s="213" t="s">
        <v>45</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257</v>
      </c>
      <c r="AT205" s="216" t="s">
        <v>151</v>
      </c>
      <c r="AU205" s="216" t="s">
        <v>84</v>
      </c>
      <c r="AY205" s="18" t="s">
        <v>148</v>
      </c>
      <c r="BE205" s="217">
        <f>IF(N205="základní",J205,0)</f>
        <v>0</v>
      </c>
      <c r="BF205" s="217">
        <f>IF(N205="snížená",J205,0)</f>
        <v>0</v>
      </c>
      <c r="BG205" s="217">
        <f>IF(N205="zákl. přenesená",J205,0)</f>
        <v>0</v>
      </c>
      <c r="BH205" s="217">
        <f>IF(N205="sníž. přenesená",J205,0)</f>
        <v>0</v>
      </c>
      <c r="BI205" s="217">
        <f>IF(N205="nulová",J205,0)</f>
        <v>0</v>
      </c>
      <c r="BJ205" s="18" t="s">
        <v>82</v>
      </c>
      <c r="BK205" s="217">
        <f>ROUND(I205*H205,2)</f>
        <v>0</v>
      </c>
      <c r="BL205" s="18" t="s">
        <v>257</v>
      </c>
      <c r="BM205" s="216" t="s">
        <v>2246</v>
      </c>
    </row>
    <row r="206" spans="1:65" s="2" customFormat="1" ht="78" customHeight="1">
      <c r="A206" s="39"/>
      <c r="B206" s="40"/>
      <c r="C206" s="205" t="s">
        <v>649</v>
      </c>
      <c r="D206" s="205" t="s">
        <v>151</v>
      </c>
      <c r="E206" s="206" t="s">
        <v>2247</v>
      </c>
      <c r="F206" s="207" t="s">
        <v>2248</v>
      </c>
      <c r="G206" s="208" t="s">
        <v>1023</v>
      </c>
      <c r="H206" s="209">
        <v>1</v>
      </c>
      <c r="I206" s="210"/>
      <c r="J206" s="211">
        <f>ROUND(I206*H206,2)</f>
        <v>0</v>
      </c>
      <c r="K206" s="207" t="s">
        <v>28</v>
      </c>
      <c r="L206" s="45"/>
      <c r="M206" s="212" t="s">
        <v>28</v>
      </c>
      <c r="N206" s="213" t="s">
        <v>45</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257</v>
      </c>
      <c r="AT206" s="216" t="s">
        <v>151</v>
      </c>
      <c r="AU206" s="216" t="s">
        <v>84</v>
      </c>
      <c r="AY206" s="18" t="s">
        <v>148</v>
      </c>
      <c r="BE206" s="217">
        <f>IF(N206="základní",J206,0)</f>
        <v>0</v>
      </c>
      <c r="BF206" s="217">
        <f>IF(N206="snížená",J206,0)</f>
        <v>0</v>
      </c>
      <c r="BG206" s="217">
        <f>IF(N206="zákl. přenesená",J206,0)</f>
        <v>0</v>
      </c>
      <c r="BH206" s="217">
        <f>IF(N206="sníž. přenesená",J206,0)</f>
        <v>0</v>
      </c>
      <c r="BI206" s="217">
        <f>IF(N206="nulová",J206,0)</f>
        <v>0</v>
      </c>
      <c r="BJ206" s="18" t="s">
        <v>82</v>
      </c>
      <c r="BK206" s="217">
        <f>ROUND(I206*H206,2)</f>
        <v>0</v>
      </c>
      <c r="BL206" s="18" t="s">
        <v>257</v>
      </c>
      <c r="BM206" s="216" t="s">
        <v>2249</v>
      </c>
    </row>
    <row r="207" spans="1:65" s="2" customFormat="1" ht="44.25" customHeight="1">
      <c r="A207" s="39"/>
      <c r="B207" s="40"/>
      <c r="C207" s="205" t="s">
        <v>656</v>
      </c>
      <c r="D207" s="205" t="s">
        <v>151</v>
      </c>
      <c r="E207" s="206" t="s">
        <v>2250</v>
      </c>
      <c r="F207" s="207" t="s">
        <v>2251</v>
      </c>
      <c r="G207" s="208" t="s">
        <v>1023</v>
      </c>
      <c r="H207" s="209">
        <v>2</v>
      </c>
      <c r="I207" s="210"/>
      <c r="J207" s="211">
        <f>ROUND(I207*H207,2)</f>
        <v>0</v>
      </c>
      <c r="K207" s="207" t="s">
        <v>28</v>
      </c>
      <c r="L207" s="45"/>
      <c r="M207" s="212" t="s">
        <v>28</v>
      </c>
      <c r="N207" s="213" t="s">
        <v>45</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257</v>
      </c>
      <c r="AT207" s="216" t="s">
        <v>151</v>
      </c>
      <c r="AU207" s="216" t="s">
        <v>84</v>
      </c>
      <c r="AY207" s="18" t="s">
        <v>148</v>
      </c>
      <c r="BE207" s="217">
        <f>IF(N207="základní",J207,0)</f>
        <v>0</v>
      </c>
      <c r="BF207" s="217">
        <f>IF(N207="snížená",J207,0)</f>
        <v>0</v>
      </c>
      <c r="BG207" s="217">
        <f>IF(N207="zákl. přenesená",J207,0)</f>
        <v>0</v>
      </c>
      <c r="BH207" s="217">
        <f>IF(N207="sníž. přenesená",J207,0)</f>
        <v>0</v>
      </c>
      <c r="BI207" s="217">
        <f>IF(N207="nulová",J207,0)</f>
        <v>0</v>
      </c>
      <c r="BJ207" s="18" t="s">
        <v>82</v>
      </c>
      <c r="BK207" s="217">
        <f>ROUND(I207*H207,2)</f>
        <v>0</v>
      </c>
      <c r="BL207" s="18" t="s">
        <v>257</v>
      </c>
      <c r="BM207" s="216" t="s">
        <v>2252</v>
      </c>
    </row>
    <row r="208" spans="1:65" s="2" customFormat="1" ht="111.75" customHeight="1">
      <c r="A208" s="39"/>
      <c r="B208" s="40"/>
      <c r="C208" s="205" t="s">
        <v>662</v>
      </c>
      <c r="D208" s="205" t="s">
        <v>151</v>
      </c>
      <c r="E208" s="206" t="s">
        <v>2253</v>
      </c>
      <c r="F208" s="207" t="s">
        <v>2254</v>
      </c>
      <c r="G208" s="208" t="s">
        <v>1023</v>
      </c>
      <c r="H208" s="209">
        <v>1</v>
      </c>
      <c r="I208" s="210"/>
      <c r="J208" s="211">
        <f>ROUND(I208*H208,2)</f>
        <v>0</v>
      </c>
      <c r="K208" s="207" t="s">
        <v>28</v>
      </c>
      <c r="L208" s="45"/>
      <c r="M208" s="212" t="s">
        <v>28</v>
      </c>
      <c r="N208" s="213" t="s">
        <v>45</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257</v>
      </c>
      <c r="AT208" s="216" t="s">
        <v>151</v>
      </c>
      <c r="AU208" s="216" t="s">
        <v>84</v>
      </c>
      <c r="AY208" s="18" t="s">
        <v>148</v>
      </c>
      <c r="BE208" s="217">
        <f>IF(N208="základní",J208,0)</f>
        <v>0</v>
      </c>
      <c r="BF208" s="217">
        <f>IF(N208="snížená",J208,0)</f>
        <v>0</v>
      </c>
      <c r="BG208" s="217">
        <f>IF(N208="zákl. přenesená",J208,0)</f>
        <v>0</v>
      </c>
      <c r="BH208" s="217">
        <f>IF(N208="sníž. přenesená",J208,0)</f>
        <v>0</v>
      </c>
      <c r="BI208" s="217">
        <f>IF(N208="nulová",J208,0)</f>
        <v>0</v>
      </c>
      <c r="BJ208" s="18" t="s">
        <v>82</v>
      </c>
      <c r="BK208" s="217">
        <f>ROUND(I208*H208,2)</f>
        <v>0</v>
      </c>
      <c r="BL208" s="18" t="s">
        <v>257</v>
      </c>
      <c r="BM208" s="216" t="s">
        <v>2255</v>
      </c>
    </row>
    <row r="209" spans="1:65" s="2" customFormat="1" ht="78" customHeight="1">
      <c r="A209" s="39"/>
      <c r="B209" s="40"/>
      <c r="C209" s="205" t="s">
        <v>668</v>
      </c>
      <c r="D209" s="205" t="s">
        <v>151</v>
      </c>
      <c r="E209" s="206" t="s">
        <v>2256</v>
      </c>
      <c r="F209" s="207" t="s">
        <v>2257</v>
      </c>
      <c r="G209" s="208" t="s">
        <v>1023</v>
      </c>
      <c r="H209" s="209">
        <v>1</v>
      </c>
      <c r="I209" s="210"/>
      <c r="J209" s="211">
        <f>ROUND(I209*H209,2)</f>
        <v>0</v>
      </c>
      <c r="K209" s="207" t="s">
        <v>28</v>
      </c>
      <c r="L209" s="45"/>
      <c r="M209" s="212" t="s">
        <v>28</v>
      </c>
      <c r="N209" s="213" t="s">
        <v>45</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257</v>
      </c>
      <c r="AT209" s="216" t="s">
        <v>151</v>
      </c>
      <c r="AU209" s="216" t="s">
        <v>84</v>
      </c>
      <c r="AY209" s="18" t="s">
        <v>148</v>
      </c>
      <c r="BE209" s="217">
        <f>IF(N209="základní",J209,0)</f>
        <v>0</v>
      </c>
      <c r="BF209" s="217">
        <f>IF(N209="snížená",J209,0)</f>
        <v>0</v>
      </c>
      <c r="BG209" s="217">
        <f>IF(N209="zákl. přenesená",J209,0)</f>
        <v>0</v>
      </c>
      <c r="BH209" s="217">
        <f>IF(N209="sníž. přenesená",J209,0)</f>
        <v>0</v>
      </c>
      <c r="BI209" s="217">
        <f>IF(N209="nulová",J209,0)</f>
        <v>0</v>
      </c>
      <c r="BJ209" s="18" t="s">
        <v>82</v>
      </c>
      <c r="BK209" s="217">
        <f>ROUND(I209*H209,2)</f>
        <v>0</v>
      </c>
      <c r="BL209" s="18" t="s">
        <v>257</v>
      </c>
      <c r="BM209" s="216" t="s">
        <v>2258</v>
      </c>
    </row>
    <row r="210" spans="1:63" s="12" customFormat="1" ht="22.8" customHeight="1">
      <c r="A210" s="12"/>
      <c r="B210" s="189"/>
      <c r="C210" s="190"/>
      <c r="D210" s="191" t="s">
        <v>73</v>
      </c>
      <c r="E210" s="203" t="s">
        <v>2259</v>
      </c>
      <c r="F210" s="203" t="s">
        <v>2260</v>
      </c>
      <c r="G210" s="190"/>
      <c r="H210" s="190"/>
      <c r="I210" s="193"/>
      <c r="J210" s="204">
        <f>BK210</f>
        <v>0</v>
      </c>
      <c r="K210" s="190"/>
      <c r="L210" s="195"/>
      <c r="M210" s="196"/>
      <c r="N210" s="197"/>
      <c r="O210" s="197"/>
      <c r="P210" s="198">
        <f>SUM(P211:P216)</f>
        <v>0</v>
      </c>
      <c r="Q210" s="197"/>
      <c r="R210" s="198">
        <f>SUM(R211:R216)</f>
        <v>0</v>
      </c>
      <c r="S210" s="197"/>
      <c r="T210" s="199">
        <f>SUM(T211:T216)</f>
        <v>0</v>
      </c>
      <c r="U210" s="12"/>
      <c r="V210" s="12"/>
      <c r="W210" s="12"/>
      <c r="X210" s="12"/>
      <c r="Y210" s="12"/>
      <c r="Z210" s="12"/>
      <c r="AA210" s="12"/>
      <c r="AB210" s="12"/>
      <c r="AC210" s="12"/>
      <c r="AD210" s="12"/>
      <c r="AE210" s="12"/>
      <c r="AR210" s="200" t="s">
        <v>82</v>
      </c>
      <c r="AT210" s="201" t="s">
        <v>73</v>
      </c>
      <c r="AU210" s="201" t="s">
        <v>82</v>
      </c>
      <c r="AY210" s="200" t="s">
        <v>148</v>
      </c>
      <c r="BK210" s="202">
        <f>SUM(BK211:BK216)</f>
        <v>0</v>
      </c>
    </row>
    <row r="211" spans="1:65" s="2" customFormat="1" ht="33" customHeight="1">
      <c r="A211" s="39"/>
      <c r="B211" s="40"/>
      <c r="C211" s="205" t="s">
        <v>674</v>
      </c>
      <c r="D211" s="205" t="s">
        <v>151</v>
      </c>
      <c r="E211" s="206" t="s">
        <v>2261</v>
      </c>
      <c r="F211" s="207" t="s">
        <v>2262</v>
      </c>
      <c r="G211" s="208" t="s">
        <v>1023</v>
      </c>
      <c r="H211" s="209">
        <v>4</v>
      </c>
      <c r="I211" s="210"/>
      <c r="J211" s="211">
        <f>ROUND(I211*H211,2)</f>
        <v>0</v>
      </c>
      <c r="K211" s="207" t="s">
        <v>28</v>
      </c>
      <c r="L211" s="45"/>
      <c r="M211" s="212" t="s">
        <v>28</v>
      </c>
      <c r="N211" s="213" t="s">
        <v>45</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257</v>
      </c>
      <c r="AT211" s="216" t="s">
        <v>151</v>
      </c>
      <c r="AU211" s="216" t="s">
        <v>84</v>
      </c>
      <c r="AY211" s="18" t="s">
        <v>148</v>
      </c>
      <c r="BE211" s="217">
        <f>IF(N211="základní",J211,0)</f>
        <v>0</v>
      </c>
      <c r="BF211" s="217">
        <f>IF(N211="snížená",J211,0)</f>
        <v>0</v>
      </c>
      <c r="BG211" s="217">
        <f>IF(N211="zákl. přenesená",J211,0)</f>
        <v>0</v>
      </c>
      <c r="BH211" s="217">
        <f>IF(N211="sníž. přenesená",J211,0)</f>
        <v>0</v>
      </c>
      <c r="BI211" s="217">
        <f>IF(N211="nulová",J211,0)</f>
        <v>0</v>
      </c>
      <c r="BJ211" s="18" t="s">
        <v>82</v>
      </c>
      <c r="BK211" s="217">
        <f>ROUND(I211*H211,2)</f>
        <v>0</v>
      </c>
      <c r="BL211" s="18" t="s">
        <v>257</v>
      </c>
      <c r="BM211" s="216" t="s">
        <v>2263</v>
      </c>
    </row>
    <row r="212" spans="1:65" s="2" customFormat="1" ht="12">
      <c r="A212" s="39"/>
      <c r="B212" s="40"/>
      <c r="C212" s="205" t="s">
        <v>681</v>
      </c>
      <c r="D212" s="205" t="s">
        <v>151</v>
      </c>
      <c r="E212" s="206" t="s">
        <v>2264</v>
      </c>
      <c r="F212" s="207" t="s">
        <v>2265</v>
      </c>
      <c r="G212" s="208" t="s">
        <v>1023</v>
      </c>
      <c r="H212" s="209">
        <v>4</v>
      </c>
      <c r="I212" s="210"/>
      <c r="J212" s="211">
        <f>ROUND(I212*H212,2)</f>
        <v>0</v>
      </c>
      <c r="K212" s="207" t="s">
        <v>28</v>
      </c>
      <c r="L212" s="45"/>
      <c r="M212" s="212" t="s">
        <v>28</v>
      </c>
      <c r="N212" s="213" t="s">
        <v>45</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257</v>
      </c>
      <c r="AT212" s="216" t="s">
        <v>151</v>
      </c>
      <c r="AU212" s="216" t="s">
        <v>84</v>
      </c>
      <c r="AY212" s="18" t="s">
        <v>148</v>
      </c>
      <c r="BE212" s="217">
        <f>IF(N212="základní",J212,0)</f>
        <v>0</v>
      </c>
      <c r="BF212" s="217">
        <f>IF(N212="snížená",J212,0)</f>
        <v>0</v>
      </c>
      <c r="BG212" s="217">
        <f>IF(N212="zákl. přenesená",J212,0)</f>
        <v>0</v>
      </c>
      <c r="BH212" s="217">
        <f>IF(N212="sníž. přenesená",J212,0)</f>
        <v>0</v>
      </c>
      <c r="BI212" s="217">
        <f>IF(N212="nulová",J212,0)</f>
        <v>0</v>
      </c>
      <c r="BJ212" s="18" t="s">
        <v>82</v>
      </c>
      <c r="BK212" s="217">
        <f>ROUND(I212*H212,2)</f>
        <v>0</v>
      </c>
      <c r="BL212" s="18" t="s">
        <v>257</v>
      </c>
      <c r="BM212" s="216" t="s">
        <v>2266</v>
      </c>
    </row>
    <row r="213" spans="1:65" s="2" customFormat="1" ht="12">
      <c r="A213" s="39"/>
      <c r="B213" s="40"/>
      <c r="C213" s="205" t="s">
        <v>687</v>
      </c>
      <c r="D213" s="205" t="s">
        <v>151</v>
      </c>
      <c r="E213" s="206" t="s">
        <v>2267</v>
      </c>
      <c r="F213" s="207" t="s">
        <v>2268</v>
      </c>
      <c r="G213" s="208" t="s">
        <v>1023</v>
      </c>
      <c r="H213" s="209">
        <v>2</v>
      </c>
      <c r="I213" s="210"/>
      <c r="J213" s="211">
        <f>ROUND(I213*H213,2)</f>
        <v>0</v>
      </c>
      <c r="K213" s="207" t="s">
        <v>28</v>
      </c>
      <c r="L213" s="45"/>
      <c r="M213" s="212" t="s">
        <v>28</v>
      </c>
      <c r="N213" s="213" t="s">
        <v>45</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257</v>
      </c>
      <c r="AT213" s="216" t="s">
        <v>151</v>
      </c>
      <c r="AU213" s="216" t="s">
        <v>84</v>
      </c>
      <c r="AY213" s="18" t="s">
        <v>148</v>
      </c>
      <c r="BE213" s="217">
        <f>IF(N213="základní",J213,0)</f>
        <v>0</v>
      </c>
      <c r="BF213" s="217">
        <f>IF(N213="snížená",J213,0)</f>
        <v>0</v>
      </c>
      <c r="BG213" s="217">
        <f>IF(N213="zákl. přenesená",J213,0)</f>
        <v>0</v>
      </c>
      <c r="BH213" s="217">
        <f>IF(N213="sníž. přenesená",J213,0)</f>
        <v>0</v>
      </c>
      <c r="BI213" s="217">
        <f>IF(N213="nulová",J213,0)</f>
        <v>0</v>
      </c>
      <c r="BJ213" s="18" t="s">
        <v>82</v>
      </c>
      <c r="BK213" s="217">
        <f>ROUND(I213*H213,2)</f>
        <v>0</v>
      </c>
      <c r="BL213" s="18" t="s">
        <v>257</v>
      </c>
      <c r="BM213" s="216" t="s">
        <v>2269</v>
      </c>
    </row>
    <row r="214" spans="1:65" s="2" customFormat="1" ht="16.5" customHeight="1">
      <c r="A214" s="39"/>
      <c r="B214" s="40"/>
      <c r="C214" s="205" t="s">
        <v>693</v>
      </c>
      <c r="D214" s="205" t="s">
        <v>151</v>
      </c>
      <c r="E214" s="206" t="s">
        <v>2270</v>
      </c>
      <c r="F214" s="207" t="s">
        <v>2271</v>
      </c>
      <c r="G214" s="208" t="s">
        <v>1023</v>
      </c>
      <c r="H214" s="209">
        <v>2</v>
      </c>
      <c r="I214" s="210"/>
      <c r="J214" s="211">
        <f>ROUND(I214*H214,2)</f>
        <v>0</v>
      </c>
      <c r="K214" s="207" t="s">
        <v>28</v>
      </c>
      <c r="L214" s="45"/>
      <c r="M214" s="212" t="s">
        <v>28</v>
      </c>
      <c r="N214" s="213" t="s">
        <v>45</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257</v>
      </c>
      <c r="AT214" s="216" t="s">
        <v>151</v>
      </c>
      <c r="AU214" s="216" t="s">
        <v>84</v>
      </c>
      <c r="AY214" s="18" t="s">
        <v>148</v>
      </c>
      <c r="BE214" s="217">
        <f>IF(N214="základní",J214,0)</f>
        <v>0</v>
      </c>
      <c r="BF214" s="217">
        <f>IF(N214="snížená",J214,0)</f>
        <v>0</v>
      </c>
      <c r="BG214" s="217">
        <f>IF(N214="zákl. přenesená",J214,0)</f>
        <v>0</v>
      </c>
      <c r="BH214" s="217">
        <f>IF(N214="sníž. přenesená",J214,0)</f>
        <v>0</v>
      </c>
      <c r="BI214" s="217">
        <f>IF(N214="nulová",J214,0)</f>
        <v>0</v>
      </c>
      <c r="BJ214" s="18" t="s">
        <v>82</v>
      </c>
      <c r="BK214" s="217">
        <f>ROUND(I214*H214,2)</f>
        <v>0</v>
      </c>
      <c r="BL214" s="18" t="s">
        <v>257</v>
      </c>
      <c r="BM214" s="216" t="s">
        <v>2272</v>
      </c>
    </row>
    <row r="215" spans="1:65" s="2" customFormat="1" ht="12">
      <c r="A215" s="39"/>
      <c r="B215" s="40"/>
      <c r="C215" s="205" t="s">
        <v>699</v>
      </c>
      <c r="D215" s="205" t="s">
        <v>151</v>
      </c>
      <c r="E215" s="206" t="s">
        <v>2273</v>
      </c>
      <c r="F215" s="207" t="s">
        <v>2274</v>
      </c>
      <c r="G215" s="208" t="s">
        <v>1023</v>
      </c>
      <c r="H215" s="209">
        <v>1</v>
      </c>
      <c r="I215" s="210"/>
      <c r="J215" s="211">
        <f>ROUND(I215*H215,2)</f>
        <v>0</v>
      </c>
      <c r="K215" s="207" t="s">
        <v>28</v>
      </c>
      <c r="L215" s="45"/>
      <c r="M215" s="212" t="s">
        <v>28</v>
      </c>
      <c r="N215" s="213" t="s">
        <v>45</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257</v>
      </c>
      <c r="AT215" s="216" t="s">
        <v>151</v>
      </c>
      <c r="AU215" s="216" t="s">
        <v>84</v>
      </c>
      <c r="AY215" s="18" t="s">
        <v>148</v>
      </c>
      <c r="BE215" s="217">
        <f>IF(N215="základní",J215,0)</f>
        <v>0</v>
      </c>
      <c r="BF215" s="217">
        <f>IF(N215="snížená",J215,0)</f>
        <v>0</v>
      </c>
      <c r="BG215" s="217">
        <f>IF(N215="zákl. přenesená",J215,0)</f>
        <v>0</v>
      </c>
      <c r="BH215" s="217">
        <f>IF(N215="sníž. přenesená",J215,0)</f>
        <v>0</v>
      </c>
      <c r="BI215" s="217">
        <f>IF(N215="nulová",J215,0)</f>
        <v>0</v>
      </c>
      <c r="BJ215" s="18" t="s">
        <v>82</v>
      </c>
      <c r="BK215" s="217">
        <f>ROUND(I215*H215,2)</f>
        <v>0</v>
      </c>
      <c r="BL215" s="18" t="s">
        <v>257</v>
      </c>
      <c r="BM215" s="216" t="s">
        <v>2275</v>
      </c>
    </row>
    <row r="216" spans="1:65" s="2" customFormat="1" ht="55.5" customHeight="1">
      <c r="A216" s="39"/>
      <c r="B216" s="40"/>
      <c r="C216" s="205" t="s">
        <v>705</v>
      </c>
      <c r="D216" s="205" t="s">
        <v>151</v>
      </c>
      <c r="E216" s="206" t="s">
        <v>2276</v>
      </c>
      <c r="F216" s="207" t="s">
        <v>2277</v>
      </c>
      <c r="G216" s="208" t="s">
        <v>1023</v>
      </c>
      <c r="H216" s="209">
        <v>1</v>
      </c>
      <c r="I216" s="210"/>
      <c r="J216" s="211">
        <f>ROUND(I216*H216,2)</f>
        <v>0</v>
      </c>
      <c r="K216" s="207" t="s">
        <v>28</v>
      </c>
      <c r="L216" s="45"/>
      <c r="M216" s="212" t="s">
        <v>28</v>
      </c>
      <c r="N216" s="213" t="s">
        <v>45</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257</v>
      </c>
      <c r="AT216" s="216" t="s">
        <v>151</v>
      </c>
      <c r="AU216" s="216" t="s">
        <v>84</v>
      </c>
      <c r="AY216" s="18" t="s">
        <v>148</v>
      </c>
      <c r="BE216" s="217">
        <f>IF(N216="základní",J216,0)</f>
        <v>0</v>
      </c>
      <c r="BF216" s="217">
        <f>IF(N216="snížená",J216,0)</f>
        <v>0</v>
      </c>
      <c r="BG216" s="217">
        <f>IF(N216="zákl. přenesená",J216,0)</f>
        <v>0</v>
      </c>
      <c r="BH216" s="217">
        <f>IF(N216="sníž. přenesená",J216,0)</f>
        <v>0</v>
      </c>
      <c r="BI216" s="217">
        <f>IF(N216="nulová",J216,0)</f>
        <v>0</v>
      </c>
      <c r="BJ216" s="18" t="s">
        <v>82</v>
      </c>
      <c r="BK216" s="217">
        <f>ROUND(I216*H216,2)</f>
        <v>0</v>
      </c>
      <c r="BL216" s="18" t="s">
        <v>257</v>
      </c>
      <c r="BM216" s="216" t="s">
        <v>2278</v>
      </c>
    </row>
    <row r="217" spans="1:63" s="12" customFormat="1" ht="22.8" customHeight="1">
      <c r="A217" s="12"/>
      <c r="B217" s="189"/>
      <c r="C217" s="190"/>
      <c r="D217" s="191" t="s">
        <v>73</v>
      </c>
      <c r="E217" s="203" t="s">
        <v>2279</v>
      </c>
      <c r="F217" s="203" t="s">
        <v>2280</v>
      </c>
      <c r="G217" s="190"/>
      <c r="H217" s="190"/>
      <c r="I217" s="193"/>
      <c r="J217" s="204">
        <f>BK217</f>
        <v>0</v>
      </c>
      <c r="K217" s="190"/>
      <c r="L217" s="195"/>
      <c r="M217" s="196"/>
      <c r="N217" s="197"/>
      <c r="O217" s="197"/>
      <c r="P217" s="198">
        <f>SUM(P218:P219)</f>
        <v>0</v>
      </c>
      <c r="Q217" s="197"/>
      <c r="R217" s="198">
        <f>SUM(R218:R219)</f>
        <v>0</v>
      </c>
      <c r="S217" s="197"/>
      <c r="T217" s="199">
        <f>SUM(T218:T219)</f>
        <v>0</v>
      </c>
      <c r="U217" s="12"/>
      <c r="V217" s="12"/>
      <c r="W217" s="12"/>
      <c r="X217" s="12"/>
      <c r="Y217" s="12"/>
      <c r="Z217" s="12"/>
      <c r="AA217" s="12"/>
      <c r="AB217" s="12"/>
      <c r="AC217" s="12"/>
      <c r="AD217" s="12"/>
      <c r="AE217" s="12"/>
      <c r="AR217" s="200" t="s">
        <v>82</v>
      </c>
      <c r="AT217" s="201" t="s">
        <v>73</v>
      </c>
      <c r="AU217" s="201" t="s">
        <v>82</v>
      </c>
      <c r="AY217" s="200" t="s">
        <v>148</v>
      </c>
      <c r="BK217" s="202">
        <f>SUM(BK218:BK219)</f>
        <v>0</v>
      </c>
    </row>
    <row r="218" spans="1:65" s="2" customFormat="1" ht="16.5" customHeight="1">
      <c r="A218" s="39"/>
      <c r="B218" s="40"/>
      <c r="C218" s="205" t="s">
        <v>283</v>
      </c>
      <c r="D218" s="205" t="s">
        <v>151</v>
      </c>
      <c r="E218" s="206" t="s">
        <v>2281</v>
      </c>
      <c r="F218" s="207" t="s">
        <v>2282</v>
      </c>
      <c r="G218" s="208" t="s">
        <v>197</v>
      </c>
      <c r="H218" s="209">
        <v>230</v>
      </c>
      <c r="I218" s="210"/>
      <c r="J218" s="211">
        <f>ROUND(I218*H218,2)</f>
        <v>0</v>
      </c>
      <c r="K218" s="207" t="s">
        <v>28</v>
      </c>
      <c r="L218" s="45"/>
      <c r="M218" s="212" t="s">
        <v>28</v>
      </c>
      <c r="N218" s="213" t="s">
        <v>45</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257</v>
      </c>
      <c r="AT218" s="216" t="s">
        <v>151</v>
      </c>
      <c r="AU218" s="216" t="s">
        <v>84</v>
      </c>
      <c r="AY218" s="18" t="s">
        <v>148</v>
      </c>
      <c r="BE218" s="217">
        <f>IF(N218="základní",J218,0)</f>
        <v>0</v>
      </c>
      <c r="BF218" s="217">
        <f>IF(N218="snížená",J218,0)</f>
        <v>0</v>
      </c>
      <c r="BG218" s="217">
        <f>IF(N218="zákl. přenesená",J218,0)</f>
        <v>0</v>
      </c>
      <c r="BH218" s="217">
        <f>IF(N218="sníž. přenesená",J218,0)</f>
        <v>0</v>
      </c>
      <c r="BI218" s="217">
        <f>IF(N218="nulová",J218,0)</f>
        <v>0</v>
      </c>
      <c r="BJ218" s="18" t="s">
        <v>82</v>
      </c>
      <c r="BK218" s="217">
        <f>ROUND(I218*H218,2)</f>
        <v>0</v>
      </c>
      <c r="BL218" s="18" t="s">
        <v>257</v>
      </c>
      <c r="BM218" s="216" t="s">
        <v>2283</v>
      </c>
    </row>
    <row r="219" spans="1:65" s="2" customFormat="1" ht="21.75" customHeight="1">
      <c r="A219" s="39"/>
      <c r="B219" s="40"/>
      <c r="C219" s="205" t="s">
        <v>291</v>
      </c>
      <c r="D219" s="205" t="s">
        <v>151</v>
      </c>
      <c r="E219" s="206" t="s">
        <v>2034</v>
      </c>
      <c r="F219" s="207" t="s">
        <v>2035</v>
      </c>
      <c r="G219" s="208" t="s">
        <v>197</v>
      </c>
      <c r="H219" s="209">
        <v>210</v>
      </c>
      <c r="I219" s="210"/>
      <c r="J219" s="211">
        <f>ROUND(I219*H219,2)</f>
        <v>0</v>
      </c>
      <c r="K219" s="207" t="s">
        <v>28</v>
      </c>
      <c r="L219" s="45"/>
      <c r="M219" s="212" t="s">
        <v>28</v>
      </c>
      <c r="N219" s="213" t="s">
        <v>45</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257</v>
      </c>
      <c r="AT219" s="216" t="s">
        <v>151</v>
      </c>
      <c r="AU219" s="216" t="s">
        <v>84</v>
      </c>
      <c r="AY219" s="18" t="s">
        <v>148</v>
      </c>
      <c r="BE219" s="217">
        <f>IF(N219="základní",J219,0)</f>
        <v>0</v>
      </c>
      <c r="BF219" s="217">
        <f>IF(N219="snížená",J219,0)</f>
        <v>0</v>
      </c>
      <c r="BG219" s="217">
        <f>IF(N219="zákl. přenesená",J219,0)</f>
        <v>0</v>
      </c>
      <c r="BH219" s="217">
        <f>IF(N219="sníž. přenesená",J219,0)</f>
        <v>0</v>
      </c>
      <c r="BI219" s="217">
        <f>IF(N219="nulová",J219,0)</f>
        <v>0</v>
      </c>
      <c r="BJ219" s="18" t="s">
        <v>82</v>
      </c>
      <c r="BK219" s="217">
        <f>ROUND(I219*H219,2)</f>
        <v>0</v>
      </c>
      <c r="BL219" s="18" t="s">
        <v>257</v>
      </c>
      <c r="BM219" s="216" t="s">
        <v>2284</v>
      </c>
    </row>
    <row r="220" spans="1:63" s="12" customFormat="1" ht="22.8" customHeight="1">
      <c r="A220" s="12"/>
      <c r="B220" s="189"/>
      <c r="C220" s="190"/>
      <c r="D220" s="191" t="s">
        <v>73</v>
      </c>
      <c r="E220" s="203" t="s">
        <v>2037</v>
      </c>
      <c r="F220" s="203" t="s">
        <v>2038</v>
      </c>
      <c r="G220" s="190"/>
      <c r="H220" s="190"/>
      <c r="I220" s="193"/>
      <c r="J220" s="204">
        <f>BK220</f>
        <v>0</v>
      </c>
      <c r="K220" s="190"/>
      <c r="L220" s="195"/>
      <c r="M220" s="196"/>
      <c r="N220" s="197"/>
      <c r="O220" s="197"/>
      <c r="P220" s="198">
        <f>SUM(P221:P225)</f>
        <v>0</v>
      </c>
      <c r="Q220" s="197"/>
      <c r="R220" s="198">
        <f>SUM(R221:R225)</f>
        <v>0</v>
      </c>
      <c r="S220" s="197"/>
      <c r="T220" s="199">
        <f>SUM(T221:T225)</f>
        <v>0</v>
      </c>
      <c r="U220" s="12"/>
      <c r="V220" s="12"/>
      <c r="W220" s="12"/>
      <c r="X220" s="12"/>
      <c r="Y220" s="12"/>
      <c r="Z220" s="12"/>
      <c r="AA220" s="12"/>
      <c r="AB220" s="12"/>
      <c r="AC220" s="12"/>
      <c r="AD220" s="12"/>
      <c r="AE220" s="12"/>
      <c r="AR220" s="200" t="s">
        <v>82</v>
      </c>
      <c r="AT220" s="201" t="s">
        <v>73</v>
      </c>
      <c r="AU220" s="201" t="s">
        <v>82</v>
      </c>
      <c r="AY220" s="200" t="s">
        <v>148</v>
      </c>
      <c r="BK220" s="202">
        <f>SUM(BK221:BK225)</f>
        <v>0</v>
      </c>
    </row>
    <row r="221" spans="1:65" s="2" customFormat="1" ht="16.5" customHeight="1">
      <c r="A221" s="39"/>
      <c r="B221" s="40"/>
      <c r="C221" s="205" t="s">
        <v>303</v>
      </c>
      <c r="D221" s="205" t="s">
        <v>151</v>
      </c>
      <c r="E221" s="206" t="s">
        <v>2156</v>
      </c>
      <c r="F221" s="207" t="s">
        <v>2040</v>
      </c>
      <c r="G221" s="208" t="s">
        <v>154</v>
      </c>
      <c r="H221" s="209">
        <v>1</v>
      </c>
      <c r="I221" s="210"/>
      <c r="J221" s="211">
        <f>ROUND(I221*H221,2)</f>
        <v>0</v>
      </c>
      <c r="K221" s="207" t="s">
        <v>28</v>
      </c>
      <c r="L221" s="45"/>
      <c r="M221" s="212" t="s">
        <v>28</v>
      </c>
      <c r="N221" s="213" t="s">
        <v>45</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257</v>
      </c>
      <c r="AT221" s="216" t="s">
        <v>151</v>
      </c>
      <c r="AU221" s="216" t="s">
        <v>84</v>
      </c>
      <c r="AY221" s="18" t="s">
        <v>148</v>
      </c>
      <c r="BE221" s="217">
        <f>IF(N221="základní",J221,0)</f>
        <v>0</v>
      </c>
      <c r="BF221" s="217">
        <f>IF(N221="snížená",J221,0)</f>
        <v>0</v>
      </c>
      <c r="BG221" s="217">
        <f>IF(N221="zákl. přenesená",J221,0)</f>
        <v>0</v>
      </c>
      <c r="BH221" s="217">
        <f>IF(N221="sníž. přenesená",J221,0)</f>
        <v>0</v>
      </c>
      <c r="BI221" s="217">
        <f>IF(N221="nulová",J221,0)</f>
        <v>0</v>
      </c>
      <c r="BJ221" s="18" t="s">
        <v>82</v>
      </c>
      <c r="BK221" s="217">
        <f>ROUND(I221*H221,2)</f>
        <v>0</v>
      </c>
      <c r="BL221" s="18" t="s">
        <v>257</v>
      </c>
      <c r="BM221" s="216" t="s">
        <v>2285</v>
      </c>
    </row>
    <row r="222" spans="1:65" s="2" customFormat="1" ht="16.5" customHeight="1">
      <c r="A222" s="39"/>
      <c r="B222" s="40"/>
      <c r="C222" s="205" t="s">
        <v>346</v>
      </c>
      <c r="D222" s="205" t="s">
        <v>151</v>
      </c>
      <c r="E222" s="206" t="s">
        <v>2042</v>
      </c>
      <c r="F222" s="207" t="s">
        <v>2043</v>
      </c>
      <c r="G222" s="208" t="s">
        <v>154</v>
      </c>
      <c r="H222" s="209">
        <v>1</v>
      </c>
      <c r="I222" s="210"/>
      <c r="J222" s="211">
        <f>ROUND(I222*H222,2)</f>
        <v>0</v>
      </c>
      <c r="K222" s="207" t="s">
        <v>28</v>
      </c>
      <c r="L222" s="45"/>
      <c r="M222" s="212" t="s">
        <v>28</v>
      </c>
      <c r="N222" s="213" t="s">
        <v>45</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257</v>
      </c>
      <c r="AT222" s="216" t="s">
        <v>151</v>
      </c>
      <c r="AU222" s="216" t="s">
        <v>84</v>
      </c>
      <c r="AY222" s="18" t="s">
        <v>148</v>
      </c>
      <c r="BE222" s="217">
        <f>IF(N222="základní",J222,0)</f>
        <v>0</v>
      </c>
      <c r="BF222" s="217">
        <f>IF(N222="snížená",J222,0)</f>
        <v>0</v>
      </c>
      <c r="BG222" s="217">
        <f>IF(N222="zákl. přenesená",J222,0)</f>
        <v>0</v>
      </c>
      <c r="BH222" s="217">
        <f>IF(N222="sníž. přenesená",J222,0)</f>
        <v>0</v>
      </c>
      <c r="BI222" s="217">
        <f>IF(N222="nulová",J222,0)</f>
        <v>0</v>
      </c>
      <c r="BJ222" s="18" t="s">
        <v>82</v>
      </c>
      <c r="BK222" s="217">
        <f>ROUND(I222*H222,2)</f>
        <v>0</v>
      </c>
      <c r="BL222" s="18" t="s">
        <v>257</v>
      </c>
      <c r="BM222" s="216" t="s">
        <v>2286</v>
      </c>
    </row>
    <row r="223" spans="1:65" s="2" customFormat="1" ht="16.5" customHeight="1">
      <c r="A223" s="39"/>
      <c r="B223" s="40"/>
      <c r="C223" s="205" t="s">
        <v>725</v>
      </c>
      <c r="D223" s="205" t="s">
        <v>151</v>
      </c>
      <c r="E223" s="206" t="s">
        <v>2164</v>
      </c>
      <c r="F223" s="207" t="s">
        <v>2052</v>
      </c>
      <c r="G223" s="208" t="s">
        <v>154</v>
      </c>
      <c r="H223" s="209">
        <v>1</v>
      </c>
      <c r="I223" s="210"/>
      <c r="J223" s="211">
        <f>ROUND(I223*H223,2)</f>
        <v>0</v>
      </c>
      <c r="K223" s="207" t="s">
        <v>28</v>
      </c>
      <c r="L223" s="45"/>
      <c r="M223" s="212" t="s">
        <v>28</v>
      </c>
      <c r="N223" s="213" t="s">
        <v>45</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257</v>
      </c>
      <c r="AT223" s="216" t="s">
        <v>151</v>
      </c>
      <c r="AU223" s="216" t="s">
        <v>84</v>
      </c>
      <c r="AY223" s="18" t="s">
        <v>148</v>
      </c>
      <c r="BE223" s="217">
        <f>IF(N223="základní",J223,0)</f>
        <v>0</v>
      </c>
      <c r="BF223" s="217">
        <f>IF(N223="snížená",J223,0)</f>
        <v>0</v>
      </c>
      <c r="BG223" s="217">
        <f>IF(N223="zákl. přenesená",J223,0)</f>
        <v>0</v>
      </c>
      <c r="BH223" s="217">
        <f>IF(N223="sníž. přenesená",J223,0)</f>
        <v>0</v>
      </c>
      <c r="BI223" s="217">
        <f>IF(N223="nulová",J223,0)</f>
        <v>0</v>
      </c>
      <c r="BJ223" s="18" t="s">
        <v>82</v>
      </c>
      <c r="BK223" s="217">
        <f>ROUND(I223*H223,2)</f>
        <v>0</v>
      </c>
      <c r="BL223" s="18" t="s">
        <v>257</v>
      </c>
      <c r="BM223" s="216" t="s">
        <v>2287</v>
      </c>
    </row>
    <row r="224" spans="1:65" s="2" customFormat="1" ht="16.5" customHeight="1">
      <c r="A224" s="39"/>
      <c r="B224" s="40"/>
      <c r="C224" s="205" t="s">
        <v>388</v>
      </c>
      <c r="D224" s="205" t="s">
        <v>151</v>
      </c>
      <c r="E224" s="206" t="s">
        <v>2288</v>
      </c>
      <c r="F224" s="207" t="s">
        <v>2055</v>
      </c>
      <c r="G224" s="208" t="s">
        <v>154</v>
      </c>
      <c r="H224" s="209">
        <v>1</v>
      </c>
      <c r="I224" s="210"/>
      <c r="J224" s="211">
        <f>ROUND(I224*H224,2)</f>
        <v>0</v>
      </c>
      <c r="K224" s="207" t="s">
        <v>28</v>
      </c>
      <c r="L224" s="45"/>
      <c r="M224" s="212" t="s">
        <v>28</v>
      </c>
      <c r="N224" s="213" t="s">
        <v>45</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257</v>
      </c>
      <c r="AT224" s="216" t="s">
        <v>151</v>
      </c>
      <c r="AU224" s="216" t="s">
        <v>84</v>
      </c>
      <c r="AY224" s="18" t="s">
        <v>148</v>
      </c>
      <c r="BE224" s="217">
        <f>IF(N224="základní",J224,0)</f>
        <v>0</v>
      </c>
      <c r="BF224" s="217">
        <f>IF(N224="snížená",J224,0)</f>
        <v>0</v>
      </c>
      <c r="BG224" s="217">
        <f>IF(N224="zákl. přenesená",J224,0)</f>
        <v>0</v>
      </c>
      <c r="BH224" s="217">
        <f>IF(N224="sníž. přenesená",J224,0)</f>
        <v>0</v>
      </c>
      <c r="BI224" s="217">
        <f>IF(N224="nulová",J224,0)</f>
        <v>0</v>
      </c>
      <c r="BJ224" s="18" t="s">
        <v>82</v>
      </c>
      <c r="BK224" s="217">
        <f>ROUND(I224*H224,2)</f>
        <v>0</v>
      </c>
      <c r="BL224" s="18" t="s">
        <v>257</v>
      </c>
      <c r="BM224" s="216" t="s">
        <v>2289</v>
      </c>
    </row>
    <row r="225" spans="1:65" s="2" customFormat="1" ht="16.5" customHeight="1">
      <c r="A225" s="39"/>
      <c r="B225" s="40"/>
      <c r="C225" s="205" t="s">
        <v>738</v>
      </c>
      <c r="D225" s="205" t="s">
        <v>151</v>
      </c>
      <c r="E225" s="206" t="s">
        <v>2290</v>
      </c>
      <c r="F225" s="207" t="s">
        <v>2061</v>
      </c>
      <c r="G225" s="208" t="s">
        <v>154</v>
      </c>
      <c r="H225" s="209">
        <v>1</v>
      </c>
      <c r="I225" s="210"/>
      <c r="J225" s="211">
        <f>ROUND(I225*H225,2)</f>
        <v>0</v>
      </c>
      <c r="K225" s="207" t="s">
        <v>28</v>
      </c>
      <c r="L225" s="45"/>
      <c r="M225" s="212" t="s">
        <v>28</v>
      </c>
      <c r="N225" s="213" t="s">
        <v>45</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257</v>
      </c>
      <c r="AT225" s="216" t="s">
        <v>151</v>
      </c>
      <c r="AU225" s="216" t="s">
        <v>84</v>
      </c>
      <c r="AY225" s="18" t="s">
        <v>148</v>
      </c>
      <c r="BE225" s="217">
        <f>IF(N225="základní",J225,0)</f>
        <v>0</v>
      </c>
      <c r="BF225" s="217">
        <f>IF(N225="snížená",J225,0)</f>
        <v>0</v>
      </c>
      <c r="BG225" s="217">
        <f>IF(N225="zákl. přenesená",J225,0)</f>
        <v>0</v>
      </c>
      <c r="BH225" s="217">
        <f>IF(N225="sníž. přenesená",J225,0)</f>
        <v>0</v>
      </c>
      <c r="BI225" s="217">
        <f>IF(N225="nulová",J225,0)</f>
        <v>0</v>
      </c>
      <c r="BJ225" s="18" t="s">
        <v>82</v>
      </c>
      <c r="BK225" s="217">
        <f>ROUND(I225*H225,2)</f>
        <v>0</v>
      </c>
      <c r="BL225" s="18" t="s">
        <v>257</v>
      </c>
      <c r="BM225" s="216" t="s">
        <v>2291</v>
      </c>
    </row>
    <row r="226" spans="1:63" s="12" customFormat="1" ht="25.9" customHeight="1">
      <c r="A226" s="12"/>
      <c r="B226" s="189"/>
      <c r="C226" s="190"/>
      <c r="D226" s="191" t="s">
        <v>73</v>
      </c>
      <c r="E226" s="192" t="s">
        <v>2292</v>
      </c>
      <c r="F226" s="192" t="s">
        <v>2293</v>
      </c>
      <c r="G226" s="190"/>
      <c r="H226" s="190"/>
      <c r="I226" s="193"/>
      <c r="J226" s="194">
        <f>BK226</f>
        <v>0</v>
      </c>
      <c r="K226" s="190"/>
      <c r="L226" s="195"/>
      <c r="M226" s="196"/>
      <c r="N226" s="197"/>
      <c r="O226" s="197"/>
      <c r="P226" s="198">
        <f>P227+P232+P236</f>
        <v>0</v>
      </c>
      <c r="Q226" s="197"/>
      <c r="R226" s="198">
        <f>R227+R232+R236</f>
        <v>0</v>
      </c>
      <c r="S226" s="197"/>
      <c r="T226" s="199">
        <f>T227+T232+T236</f>
        <v>0</v>
      </c>
      <c r="U226" s="12"/>
      <c r="V226" s="12"/>
      <c r="W226" s="12"/>
      <c r="X226" s="12"/>
      <c r="Y226" s="12"/>
      <c r="Z226" s="12"/>
      <c r="AA226" s="12"/>
      <c r="AB226" s="12"/>
      <c r="AC226" s="12"/>
      <c r="AD226" s="12"/>
      <c r="AE226" s="12"/>
      <c r="AR226" s="200" t="s">
        <v>82</v>
      </c>
      <c r="AT226" s="201" t="s">
        <v>73</v>
      </c>
      <c r="AU226" s="201" t="s">
        <v>74</v>
      </c>
      <c r="AY226" s="200" t="s">
        <v>148</v>
      </c>
      <c r="BK226" s="202">
        <f>BK227+BK232+BK236</f>
        <v>0</v>
      </c>
    </row>
    <row r="227" spans="1:63" s="12" customFormat="1" ht="22.8" customHeight="1">
      <c r="A227" s="12"/>
      <c r="B227" s="189"/>
      <c r="C227" s="190"/>
      <c r="D227" s="191" t="s">
        <v>73</v>
      </c>
      <c r="E227" s="203" t="s">
        <v>2009</v>
      </c>
      <c r="F227" s="203" t="s">
        <v>2010</v>
      </c>
      <c r="G227" s="190"/>
      <c r="H227" s="190"/>
      <c r="I227" s="193"/>
      <c r="J227" s="204">
        <f>BK227</f>
        <v>0</v>
      </c>
      <c r="K227" s="190"/>
      <c r="L227" s="195"/>
      <c r="M227" s="196"/>
      <c r="N227" s="197"/>
      <c r="O227" s="197"/>
      <c r="P227" s="198">
        <f>SUM(P228:P231)</f>
        <v>0</v>
      </c>
      <c r="Q227" s="197"/>
      <c r="R227" s="198">
        <f>SUM(R228:R231)</f>
        <v>0</v>
      </c>
      <c r="S227" s="197"/>
      <c r="T227" s="199">
        <f>SUM(T228:T231)</f>
        <v>0</v>
      </c>
      <c r="U227" s="12"/>
      <c r="V227" s="12"/>
      <c r="W227" s="12"/>
      <c r="X227" s="12"/>
      <c r="Y227" s="12"/>
      <c r="Z227" s="12"/>
      <c r="AA227" s="12"/>
      <c r="AB227" s="12"/>
      <c r="AC227" s="12"/>
      <c r="AD227" s="12"/>
      <c r="AE227" s="12"/>
      <c r="AR227" s="200" t="s">
        <v>82</v>
      </c>
      <c r="AT227" s="201" t="s">
        <v>73</v>
      </c>
      <c r="AU227" s="201" t="s">
        <v>82</v>
      </c>
      <c r="AY227" s="200" t="s">
        <v>148</v>
      </c>
      <c r="BK227" s="202">
        <f>SUM(BK228:BK231)</f>
        <v>0</v>
      </c>
    </row>
    <row r="228" spans="1:65" s="2" customFormat="1" ht="16.5" customHeight="1">
      <c r="A228" s="39"/>
      <c r="B228" s="40"/>
      <c r="C228" s="205" t="s">
        <v>744</v>
      </c>
      <c r="D228" s="205" t="s">
        <v>151</v>
      </c>
      <c r="E228" s="206" t="s">
        <v>2294</v>
      </c>
      <c r="F228" s="207" t="s">
        <v>2295</v>
      </c>
      <c r="G228" s="208" t="s">
        <v>1023</v>
      </c>
      <c r="H228" s="209">
        <v>1</v>
      </c>
      <c r="I228" s="210"/>
      <c r="J228" s="211">
        <f>ROUND(I228*H228,2)</f>
        <v>0</v>
      </c>
      <c r="K228" s="207" t="s">
        <v>28</v>
      </c>
      <c r="L228" s="45"/>
      <c r="M228" s="212" t="s">
        <v>28</v>
      </c>
      <c r="N228" s="213" t="s">
        <v>45</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257</v>
      </c>
      <c r="AT228" s="216" t="s">
        <v>151</v>
      </c>
      <c r="AU228" s="216" t="s">
        <v>84</v>
      </c>
      <c r="AY228" s="18" t="s">
        <v>148</v>
      </c>
      <c r="BE228" s="217">
        <f>IF(N228="základní",J228,0)</f>
        <v>0</v>
      </c>
      <c r="BF228" s="217">
        <f>IF(N228="snížená",J228,0)</f>
        <v>0</v>
      </c>
      <c r="BG228" s="217">
        <f>IF(N228="zákl. přenesená",J228,0)</f>
        <v>0</v>
      </c>
      <c r="BH228" s="217">
        <f>IF(N228="sníž. přenesená",J228,0)</f>
        <v>0</v>
      </c>
      <c r="BI228" s="217">
        <f>IF(N228="nulová",J228,0)</f>
        <v>0</v>
      </c>
      <c r="BJ228" s="18" t="s">
        <v>82</v>
      </c>
      <c r="BK228" s="217">
        <f>ROUND(I228*H228,2)</f>
        <v>0</v>
      </c>
      <c r="BL228" s="18" t="s">
        <v>257</v>
      </c>
      <c r="BM228" s="216" t="s">
        <v>2296</v>
      </c>
    </row>
    <row r="229" spans="1:65" s="2" customFormat="1" ht="16.5" customHeight="1">
      <c r="A229" s="39"/>
      <c r="B229" s="40"/>
      <c r="C229" s="205" t="s">
        <v>758</v>
      </c>
      <c r="D229" s="205" t="s">
        <v>151</v>
      </c>
      <c r="E229" s="206" t="s">
        <v>2297</v>
      </c>
      <c r="F229" s="207" t="s">
        <v>2298</v>
      </c>
      <c r="G229" s="208" t="s">
        <v>1023</v>
      </c>
      <c r="H229" s="209">
        <v>7</v>
      </c>
      <c r="I229" s="210"/>
      <c r="J229" s="211">
        <f>ROUND(I229*H229,2)</f>
        <v>0</v>
      </c>
      <c r="K229" s="207" t="s">
        <v>28</v>
      </c>
      <c r="L229" s="45"/>
      <c r="M229" s="212" t="s">
        <v>28</v>
      </c>
      <c r="N229" s="213" t="s">
        <v>45</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257</v>
      </c>
      <c r="AT229" s="216" t="s">
        <v>151</v>
      </c>
      <c r="AU229" s="216" t="s">
        <v>84</v>
      </c>
      <c r="AY229" s="18" t="s">
        <v>148</v>
      </c>
      <c r="BE229" s="217">
        <f>IF(N229="základní",J229,0)</f>
        <v>0</v>
      </c>
      <c r="BF229" s="217">
        <f>IF(N229="snížená",J229,0)</f>
        <v>0</v>
      </c>
      <c r="BG229" s="217">
        <f>IF(N229="zákl. přenesená",J229,0)</f>
        <v>0</v>
      </c>
      <c r="BH229" s="217">
        <f>IF(N229="sníž. přenesená",J229,0)</f>
        <v>0</v>
      </c>
      <c r="BI229" s="217">
        <f>IF(N229="nulová",J229,0)</f>
        <v>0</v>
      </c>
      <c r="BJ229" s="18" t="s">
        <v>82</v>
      </c>
      <c r="BK229" s="217">
        <f>ROUND(I229*H229,2)</f>
        <v>0</v>
      </c>
      <c r="BL229" s="18" t="s">
        <v>257</v>
      </c>
      <c r="BM229" s="216" t="s">
        <v>2299</v>
      </c>
    </row>
    <row r="230" spans="1:65" s="2" customFormat="1" ht="16.5" customHeight="1">
      <c r="A230" s="39"/>
      <c r="B230" s="40"/>
      <c r="C230" s="205" t="s">
        <v>763</v>
      </c>
      <c r="D230" s="205" t="s">
        <v>151</v>
      </c>
      <c r="E230" s="206" t="s">
        <v>2300</v>
      </c>
      <c r="F230" s="207" t="s">
        <v>2301</v>
      </c>
      <c r="G230" s="208" t="s">
        <v>1023</v>
      </c>
      <c r="H230" s="209">
        <v>7</v>
      </c>
      <c r="I230" s="210"/>
      <c r="J230" s="211">
        <f>ROUND(I230*H230,2)</f>
        <v>0</v>
      </c>
      <c r="K230" s="207" t="s">
        <v>28</v>
      </c>
      <c r="L230" s="45"/>
      <c r="M230" s="212" t="s">
        <v>28</v>
      </c>
      <c r="N230" s="213" t="s">
        <v>45</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257</v>
      </c>
      <c r="AT230" s="216" t="s">
        <v>151</v>
      </c>
      <c r="AU230" s="216" t="s">
        <v>84</v>
      </c>
      <c r="AY230" s="18" t="s">
        <v>148</v>
      </c>
      <c r="BE230" s="217">
        <f>IF(N230="základní",J230,0)</f>
        <v>0</v>
      </c>
      <c r="BF230" s="217">
        <f>IF(N230="snížená",J230,0)</f>
        <v>0</v>
      </c>
      <c r="BG230" s="217">
        <f>IF(N230="zákl. přenesená",J230,0)</f>
        <v>0</v>
      </c>
      <c r="BH230" s="217">
        <f>IF(N230="sníž. přenesená",J230,0)</f>
        <v>0</v>
      </c>
      <c r="BI230" s="217">
        <f>IF(N230="nulová",J230,0)</f>
        <v>0</v>
      </c>
      <c r="BJ230" s="18" t="s">
        <v>82</v>
      </c>
      <c r="BK230" s="217">
        <f>ROUND(I230*H230,2)</f>
        <v>0</v>
      </c>
      <c r="BL230" s="18" t="s">
        <v>257</v>
      </c>
      <c r="BM230" s="216" t="s">
        <v>2302</v>
      </c>
    </row>
    <row r="231" spans="1:65" s="2" customFormat="1" ht="16.5" customHeight="1">
      <c r="A231" s="39"/>
      <c r="B231" s="40"/>
      <c r="C231" s="205" t="s">
        <v>769</v>
      </c>
      <c r="D231" s="205" t="s">
        <v>151</v>
      </c>
      <c r="E231" s="206" t="s">
        <v>2101</v>
      </c>
      <c r="F231" s="207" t="s">
        <v>2102</v>
      </c>
      <c r="G231" s="208" t="s">
        <v>1023</v>
      </c>
      <c r="H231" s="209">
        <v>7</v>
      </c>
      <c r="I231" s="210"/>
      <c r="J231" s="211">
        <f>ROUND(I231*H231,2)</f>
        <v>0</v>
      </c>
      <c r="K231" s="207" t="s">
        <v>28</v>
      </c>
      <c r="L231" s="45"/>
      <c r="M231" s="212" t="s">
        <v>28</v>
      </c>
      <c r="N231" s="213" t="s">
        <v>45</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257</v>
      </c>
      <c r="AT231" s="216" t="s">
        <v>151</v>
      </c>
      <c r="AU231" s="216" t="s">
        <v>84</v>
      </c>
      <c r="AY231" s="18" t="s">
        <v>148</v>
      </c>
      <c r="BE231" s="217">
        <f>IF(N231="základní",J231,0)</f>
        <v>0</v>
      </c>
      <c r="BF231" s="217">
        <f>IF(N231="snížená",J231,0)</f>
        <v>0</v>
      </c>
      <c r="BG231" s="217">
        <f>IF(N231="zákl. přenesená",J231,0)</f>
        <v>0</v>
      </c>
      <c r="BH231" s="217">
        <f>IF(N231="sníž. přenesená",J231,0)</f>
        <v>0</v>
      </c>
      <c r="BI231" s="217">
        <f>IF(N231="nulová",J231,0)</f>
        <v>0</v>
      </c>
      <c r="BJ231" s="18" t="s">
        <v>82</v>
      </c>
      <c r="BK231" s="217">
        <f>ROUND(I231*H231,2)</f>
        <v>0</v>
      </c>
      <c r="BL231" s="18" t="s">
        <v>257</v>
      </c>
      <c r="BM231" s="216" t="s">
        <v>2303</v>
      </c>
    </row>
    <row r="232" spans="1:63" s="12" customFormat="1" ht="22.8" customHeight="1">
      <c r="A232" s="12"/>
      <c r="B232" s="189"/>
      <c r="C232" s="190"/>
      <c r="D232" s="191" t="s">
        <v>73</v>
      </c>
      <c r="E232" s="203" t="s">
        <v>2026</v>
      </c>
      <c r="F232" s="203" t="s">
        <v>2027</v>
      </c>
      <c r="G232" s="190"/>
      <c r="H232" s="190"/>
      <c r="I232" s="193"/>
      <c r="J232" s="204">
        <f>BK232</f>
        <v>0</v>
      </c>
      <c r="K232" s="190"/>
      <c r="L232" s="195"/>
      <c r="M232" s="196"/>
      <c r="N232" s="197"/>
      <c r="O232" s="197"/>
      <c r="P232" s="198">
        <f>SUM(P233:P235)</f>
        <v>0</v>
      </c>
      <c r="Q232" s="197"/>
      <c r="R232" s="198">
        <f>SUM(R233:R235)</f>
        <v>0</v>
      </c>
      <c r="S232" s="197"/>
      <c r="T232" s="199">
        <f>SUM(T233:T235)</f>
        <v>0</v>
      </c>
      <c r="U232" s="12"/>
      <c r="V232" s="12"/>
      <c r="W232" s="12"/>
      <c r="X232" s="12"/>
      <c r="Y232" s="12"/>
      <c r="Z232" s="12"/>
      <c r="AA232" s="12"/>
      <c r="AB232" s="12"/>
      <c r="AC232" s="12"/>
      <c r="AD232" s="12"/>
      <c r="AE232" s="12"/>
      <c r="AR232" s="200" t="s">
        <v>82</v>
      </c>
      <c r="AT232" s="201" t="s">
        <v>73</v>
      </c>
      <c r="AU232" s="201" t="s">
        <v>82</v>
      </c>
      <c r="AY232" s="200" t="s">
        <v>148</v>
      </c>
      <c r="BK232" s="202">
        <f>SUM(BK233:BK235)</f>
        <v>0</v>
      </c>
    </row>
    <row r="233" spans="1:65" s="2" customFormat="1" ht="16.5" customHeight="1">
      <c r="A233" s="39"/>
      <c r="B233" s="40"/>
      <c r="C233" s="205" t="s">
        <v>774</v>
      </c>
      <c r="D233" s="205" t="s">
        <v>151</v>
      </c>
      <c r="E233" s="206" t="s">
        <v>2304</v>
      </c>
      <c r="F233" s="207" t="s">
        <v>2305</v>
      </c>
      <c r="G233" s="208" t="s">
        <v>197</v>
      </c>
      <c r="H233" s="209">
        <v>10</v>
      </c>
      <c r="I233" s="210"/>
      <c r="J233" s="211">
        <f>ROUND(I233*H233,2)</f>
        <v>0</v>
      </c>
      <c r="K233" s="207" t="s">
        <v>28</v>
      </c>
      <c r="L233" s="45"/>
      <c r="M233" s="212" t="s">
        <v>28</v>
      </c>
      <c r="N233" s="213" t="s">
        <v>45</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257</v>
      </c>
      <c r="AT233" s="216" t="s">
        <v>151</v>
      </c>
      <c r="AU233" s="216" t="s">
        <v>84</v>
      </c>
      <c r="AY233" s="18" t="s">
        <v>148</v>
      </c>
      <c r="BE233" s="217">
        <f>IF(N233="základní",J233,0)</f>
        <v>0</v>
      </c>
      <c r="BF233" s="217">
        <f>IF(N233="snížená",J233,0)</f>
        <v>0</v>
      </c>
      <c r="BG233" s="217">
        <f>IF(N233="zákl. přenesená",J233,0)</f>
        <v>0</v>
      </c>
      <c r="BH233" s="217">
        <f>IF(N233="sníž. přenesená",J233,0)</f>
        <v>0</v>
      </c>
      <c r="BI233" s="217">
        <f>IF(N233="nulová",J233,0)</f>
        <v>0</v>
      </c>
      <c r="BJ233" s="18" t="s">
        <v>82</v>
      </c>
      <c r="BK233" s="217">
        <f>ROUND(I233*H233,2)</f>
        <v>0</v>
      </c>
      <c r="BL233" s="18" t="s">
        <v>257</v>
      </c>
      <c r="BM233" s="216" t="s">
        <v>2306</v>
      </c>
    </row>
    <row r="234" spans="1:65" s="2" customFormat="1" ht="12">
      <c r="A234" s="39"/>
      <c r="B234" s="40"/>
      <c r="C234" s="205" t="s">
        <v>779</v>
      </c>
      <c r="D234" s="205" t="s">
        <v>151</v>
      </c>
      <c r="E234" s="206" t="s">
        <v>2307</v>
      </c>
      <c r="F234" s="207" t="s">
        <v>2308</v>
      </c>
      <c r="G234" s="208" t="s">
        <v>197</v>
      </c>
      <c r="H234" s="209">
        <v>350</v>
      </c>
      <c r="I234" s="210"/>
      <c r="J234" s="211">
        <f>ROUND(I234*H234,2)</f>
        <v>0</v>
      </c>
      <c r="K234" s="207" t="s">
        <v>28</v>
      </c>
      <c r="L234" s="45"/>
      <c r="M234" s="212" t="s">
        <v>28</v>
      </c>
      <c r="N234" s="213" t="s">
        <v>45</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257</v>
      </c>
      <c r="AT234" s="216" t="s">
        <v>151</v>
      </c>
      <c r="AU234" s="216" t="s">
        <v>84</v>
      </c>
      <c r="AY234" s="18" t="s">
        <v>148</v>
      </c>
      <c r="BE234" s="217">
        <f>IF(N234="základní",J234,0)</f>
        <v>0</v>
      </c>
      <c r="BF234" s="217">
        <f>IF(N234="snížená",J234,0)</f>
        <v>0</v>
      </c>
      <c r="BG234" s="217">
        <f>IF(N234="zákl. přenesená",J234,0)</f>
        <v>0</v>
      </c>
      <c r="BH234" s="217">
        <f>IF(N234="sníž. přenesená",J234,0)</f>
        <v>0</v>
      </c>
      <c r="BI234" s="217">
        <f>IF(N234="nulová",J234,0)</f>
        <v>0</v>
      </c>
      <c r="BJ234" s="18" t="s">
        <v>82</v>
      </c>
      <c r="BK234" s="217">
        <f>ROUND(I234*H234,2)</f>
        <v>0</v>
      </c>
      <c r="BL234" s="18" t="s">
        <v>257</v>
      </c>
      <c r="BM234" s="216" t="s">
        <v>2309</v>
      </c>
    </row>
    <row r="235" spans="1:65" s="2" customFormat="1" ht="21.75" customHeight="1">
      <c r="A235" s="39"/>
      <c r="B235" s="40"/>
      <c r="C235" s="205" t="s">
        <v>783</v>
      </c>
      <c r="D235" s="205" t="s">
        <v>151</v>
      </c>
      <c r="E235" s="206" t="s">
        <v>2034</v>
      </c>
      <c r="F235" s="207" t="s">
        <v>2035</v>
      </c>
      <c r="G235" s="208" t="s">
        <v>197</v>
      </c>
      <c r="H235" s="209">
        <v>30</v>
      </c>
      <c r="I235" s="210"/>
      <c r="J235" s="211">
        <f>ROUND(I235*H235,2)</f>
        <v>0</v>
      </c>
      <c r="K235" s="207" t="s">
        <v>28</v>
      </c>
      <c r="L235" s="45"/>
      <c r="M235" s="212" t="s">
        <v>28</v>
      </c>
      <c r="N235" s="213" t="s">
        <v>45</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257</v>
      </c>
      <c r="AT235" s="216" t="s">
        <v>151</v>
      </c>
      <c r="AU235" s="216" t="s">
        <v>84</v>
      </c>
      <c r="AY235" s="18" t="s">
        <v>148</v>
      </c>
      <c r="BE235" s="217">
        <f>IF(N235="základní",J235,0)</f>
        <v>0</v>
      </c>
      <c r="BF235" s="217">
        <f>IF(N235="snížená",J235,0)</f>
        <v>0</v>
      </c>
      <c r="BG235" s="217">
        <f>IF(N235="zákl. přenesená",J235,0)</f>
        <v>0</v>
      </c>
      <c r="BH235" s="217">
        <f>IF(N235="sníž. přenesená",J235,0)</f>
        <v>0</v>
      </c>
      <c r="BI235" s="217">
        <f>IF(N235="nulová",J235,0)</f>
        <v>0</v>
      </c>
      <c r="BJ235" s="18" t="s">
        <v>82</v>
      </c>
      <c r="BK235" s="217">
        <f>ROUND(I235*H235,2)</f>
        <v>0</v>
      </c>
      <c r="BL235" s="18" t="s">
        <v>257</v>
      </c>
      <c r="BM235" s="216" t="s">
        <v>2310</v>
      </c>
    </row>
    <row r="236" spans="1:63" s="12" customFormat="1" ht="22.8" customHeight="1">
      <c r="A236" s="12"/>
      <c r="B236" s="189"/>
      <c r="C236" s="190"/>
      <c r="D236" s="191" t="s">
        <v>73</v>
      </c>
      <c r="E236" s="203" t="s">
        <v>2037</v>
      </c>
      <c r="F236" s="203" t="s">
        <v>2038</v>
      </c>
      <c r="G236" s="190"/>
      <c r="H236" s="190"/>
      <c r="I236" s="193"/>
      <c r="J236" s="204">
        <f>BK236</f>
        <v>0</v>
      </c>
      <c r="K236" s="190"/>
      <c r="L236" s="195"/>
      <c r="M236" s="196"/>
      <c r="N236" s="197"/>
      <c r="O236" s="197"/>
      <c r="P236" s="198">
        <f>SUM(P237:P246)</f>
        <v>0</v>
      </c>
      <c r="Q236" s="197"/>
      <c r="R236" s="198">
        <f>SUM(R237:R246)</f>
        <v>0</v>
      </c>
      <c r="S236" s="197"/>
      <c r="T236" s="199">
        <f>SUM(T237:T246)</f>
        <v>0</v>
      </c>
      <c r="U236" s="12"/>
      <c r="V236" s="12"/>
      <c r="W236" s="12"/>
      <c r="X236" s="12"/>
      <c r="Y236" s="12"/>
      <c r="Z236" s="12"/>
      <c r="AA236" s="12"/>
      <c r="AB236" s="12"/>
      <c r="AC236" s="12"/>
      <c r="AD236" s="12"/>
      <c r="AE236" s="12"/>
      <c r="AR236" s="200" t="s">
        <v>82</v>
      </c>
      <c r="AT236" s="201" t="s">
        <v>73</v>
      </c>
      <c r="AU236" s="201" t="s">
        <v>82</v>
      </c>
      <c r="AY236" s="200" t="s">
        <v>148</v>
      </c>
      <c r="BK236" s="202">
        <f>SUM(BK237:BK246)</f>
        <v>0</v>
      </c>
    </row>
    <row r="237" spans="1:65" s="2" customFormat="1" ht="16.5" customHeight="1">
      <c r="A237" s="39"/>
      <c r="B237" s="40"/>
      <c r="C237" s="205" t="s">
        <v>789</v>
      </c>
      <c r="D237" s="205" t="s">
        <v>151</v>
      </c>
      <c r="E237" s="206" t="s">
        <v>2311</v>
      </c>
      <c r="F237" s="207" t="s">
        <v>2312</v>
      </c>
      <c r="G237" s="208" t="s">
        <v>2313</v>
      </c>
      <c r="H237" s="209">
        <v>20</v>
      </c>
      <c r="I237" s="210"/>
      <c r="J237" s="211">
        <f>ROUND(I237*H237,2)</f>
        <v>0</v>
      </c>
      <c r="K237" s="207" t="s">
        <v>28</v>
      </c>
      <c r="L237" s="45"/>
      <c r="M237" s="212" t="s">
        <v>28</v>
      </c>
      <c r="N237" s="213" t="s">
        <v>45</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257</v>
      </c>
      <c r="AT237" s="216" t="s">
        <v>151</v>
      </c>
      <c r="AU237" s="216" t="s">
        <v>84</v>
      </c>
      <c r="AY237" s="18" t="s">
        <v>148</v>
      </c>
      <c r="BE237" s="217">
        <f>IF(N237="základní",J237,0)</f>
        <v>0</v>
      </c>
      <c r="BF237" s="217">
        <f>IF(N237="snížená",J237,0)</f>
        <v>0</v>
      </c>
      <c r="BG237" s="217">
        <f>IF(N237="zákl. přenesená",J237,0)</f>
        <v>0</v>
      </c>
      <c r="BH237" s="217">
        <f>IF(N237="sníž. přenesená",J237,0)</f>
        <v>0</v>
      </c>
      <c r="BI237" s="217">
        <f>IF(N237="nulová",J237,0)</f>
        <v>0</v>
      </c>
      <c r="BJ237" s="18" t="s">
        <v>82</v>
      </c>
      <c r="BK237" s="217">
        <f>ROUND(I237*H237,2)</f>
        <v>0</v>
      </c>
      <c r="BL237" s="18" t="s">
        <v>257</v>
      </c>
      <c r="BM237" s="216" t="s">
        <v>2314</v>
      </c>
    </row>
    <row r="238" spans="1:65" s="2" customFormat="1" ht="16.5" customHeight="1">
      <c r="A238" s="39"/>
      <c r="B238" s="40"/>
      <c r="C238" s="205" t="s">
        <v>800</v>
      </c>
      <c r="D238" s="205" t="s">
        <v>151</v>
      </c>
      <c r="E238" s="206" t="s">
        <v>2315</v>
      </c>
      <c r="F238" s="207" t="s">
        <v>2040</v>
      </c>
      <c r="G238" s="208" t="s">
        <v>154</v>
      </c>
      <c r="H238" s="209">
        <v>1</v>
      </c>
      <c r="I238" s="210"/>
      <c r="J238" s="211">
        <f>ROUND(I238*H238,2)</f>
        <v>0</v>
      </c>
      <c r="K238" s="207" t="s">
        <v>28</v>
      </c>
      <c r="L238" s="45"/>
      <c r="M238" s="212" t="s">
        <v>28</v>
      </c>
      <c r="N238" s="213" t="s">
        <v>45</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257</v>
      </c>
      <c r="AT238" s="216" t="s">
        <v>151</v>
      </c>
      <c r="AU238" s="216" t="s">
        <v>84</v>
      </c>
      <c r="AY238" s="18" t="s">
        <v>148</v>
      </c>
      <c r="BE238" s="217">
        <f>IF(N238="základní",J238,0)</f>
        <v>0</v>
      </c>
      <c r="BF238" s="217">
        <f>IF(N238="snížená",J238,0)</f>
        <v>0</v>
      </c>
      <c r="BG238" s="217">
        <f>IF(N238="zákl. přenesená",J238,0)</f>
        <v>0</v>
      </c>
      <c r="BH238" s="217">
        <f>IF(N238="sníž. přenesená",J238,0)</f>
        <v>0</v>
      </c>
      <c r="BI238" s="217">
        <f>IF(N238="nulová",J238,0)</f>
        <v>0</v>
      </c>
      <c r="BJ238" s="18" t="s">
        <v>82</v>
      </c>
      <c r="BK238" s="217">
        <f>ROUND(I238*H238,2)</f>
        <v>0</v>
      </c>
      <c r="BL238" s="18" t="s">
        <v>257</v>
      </c>
      <c r="BM238" s="216" t="s">
        <v>2316</v>
      </c>
    </row>
    <row r="239" spans="1:65" s="2" customFormat="1" ht="16.5" customHeight="1">
      <c r="A239" s="39"/>
      <c r="B239" s="40"/>
      <c r="C239" s="205" t="s">
        <v>809</v>
      </c>
      <c r="D239" s="205" t="s">
        <v>151</v>
      </c>
      <c r="E239" s="206" t="s">
        <v>2042</v>
      </c>
      <c r="F239" s="207" t="s">
        <v>2043</v>
      </c>
      <c r="G239" s="208" t="s">
        <v>154</v>
      </c>
      <c r="H239" s="209">
        <v>1</v>
      </c>
      <c r="I239" s="210"/>
      <c r="J239" s="211">
        <f>ROUND(I239*H239,2)</f>
        <v>0</v>
      </c>
      <c r="K239" s="207" t="s">
        <v>28</v>
      </c>
      <c r="L239" s="45"/>
      <c r="M239" s="212" t="s">
        <v>28</v>
      </c>
      <c r="N239" s="213" t="s">
        <v>45</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257</v>
      </c>
      <c r="AT239" s="216" t="s">
        <v>151</v>
      </c>
      <c r="AU239" s="216" t="s">
        <v>84</v>
      </c>
      <c r="AY239" s="18" t="s">
        <v>148</v>
      </c>
      <c r="BE239" s="217">
        <f>IF(N239="základní",J239,0)</f>
        <v>0</v>
      </c>
      <c r="BF239" s="217">
        <f>IF(N239="snížená",J239,0)</f>
        <v>0</v>
      </c>
      <c r="BG239" s="217">
        <f>IF(N239="zákl. přenesená",J239,0)</f>
        <v>0</v>
      </c>
      <c r="BH239" s="217">
        <f>IF(N239="sníž. přenesená",J239,0)</f>
        <v>0</v>
      </c>
      <c r="BI239" s="217">
        <f>IF(N239="nulová",J239,0)</f>
        <v>0</v>
      </c>
      <c r="BJ239" s="18" t="s">
        <v>82</v>
      </c>
      <c r="BK239" s="217">
        <f>ROUND(I239*H239,2)</f>
        <v>0</v>
      </c>
      <c r="BL239" s="18" t="s">
        <v>257</v>
      </c>
      <c r="BM239" s="216" t="s">
        <v>2317</v>
      </c>
    </row>
    <row r="240" spans="1:65" s="2" customFormat="1" ht="16.5" customHeight="1">
      <c r="A240" s="39"/>
      <c r="B240" s="40"/>
      <c r="C240" s="205" t="s">
        <v>814</v>
      </c>
      <c r="D240" s="205" t="s">
        <v>151</v>
      </c>
      <c r="E240" s="206" t="s">
        <v>2318</v>
      </c>
      <c r="F240" s="207" t="s">
        <v>2319</v>
      </c>
      <c r="G240" s="208" t="s">
        <v>154</v>
      </c>
      <c r="H240" s="209">
        <v>1</v>
      </c>
      <c r="I240" s="210"/>
      <c r="J240" s="211">
        <f>ROUND(I240*H240,2)</f>
        <v>0</v>
      </c>
      <c r="K240" s="207" t="s">
        <v>28</v>
      </c>
      <c r="L240" s="45"/>
      <c r="M240" s="212" t="s">
        <v>28</v>
      </c>
      <c r="N240" s="213" t="s">
        <v>45</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257</v>
      </c>
      <c r="AT240" s="216" t="s">
        <v>151</v>
      </c>
      <c r="AU240" s="216" t="s">
        <v>84</v>
      </c>
      <c r="AY240" s="18" t="s">
        <v>148</v>
      </c>
      <c r="BE240" s="217">
        <f>IF(N240="základní",J240,0)</f>
        <v>0</v>
      </c>
      <c r="BF240" s="217">
        <f>IF(N240="snížená",J240,0)</f>
        <v>0</v>
      </c>
      <c r="BG240" s="217">
        <f>IF(N240="zákl. přenesená",J240,0)</f>
        <v>0</v>
      </c>
      <c r="BH240" s="217">
        <f>IF(N240="sníž. přenesená",J240,0)</f>
        <v>0</v>
      </c>
      <c r="BI240" s="217">
        <f>IF(N240="nulová",J240,0)</f>
        <v>0</v>
      </c>
      <c r="BJ240" s="18" t="s">
        <v>82</v>
      </c>
      <c r="BK240" s="217">
        <f>ROUND(I240*H240,2)</f>
        <v>0</v>
      </c>
      <c r="BL240" s="18" t="s">
        <v>257</v>
      </c>
      <c r="BM240" s="216" t="s">
        <v>2320</v>
      </c>
    </row>
    <row r="241" spans="1:65" s="2" customFormat="1" ht="16.5" customHeight="1">
      <c r="A241" s="39"/>
      <c r="B241" s="40"/>
      <c r="C241" s="205" t="s">
        <v>819</v>
      </c>
      <c r="D241" s="205" t="s">
        <v>151</v>
      </c>
      <c r="E241" s="206" t="s">
        <v>2321</v>
      </c>
      <c r="F241" s="207" t="s">
        <v>2046</v>
      </c>
      <c r="G241" s="208" t="s">
        <v>154</v>
      </c>
      <c r="H241" s="209">
        <v>1</v>
      </c>
      <c r="I241" s="210"/>
      <c r="J241" s="211">
        <f>ROUND(I241*H241,2)</f>
        <v>0</v>
      </c>
      <c r="K241" s="207" t="s">
        <v>28</v>
      </c>
      <c r="L241" s="45"/>
      <c r="M241" s="212" t="s">
        <v>28</v>
      </c>
      <c r="N241" s="213" t="s">
        <v>45</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257</v>
      </c>
      <c r="AT241" s="216" t="s">
        <v>151</v>
      </c>
      <c r="AU241" s="216" t="s">
        <v>84</v>
      </c>
      <c r="AY241" s="18" t="s">
        <v>148</v>
      </c>
      <c r="BE241" s="217">
        <f>IF(N241="základní",J241,0)</f>
        <v>0</v>
      </c>
      <c r="BF241" s="217">
        <f>IF(N241="snížená",J241,0)</f>
        <v>0</v>
      </c>
      <c r="BG241" s="217">
        <f>IF(N241="zákl. přenesená",J241,0)</f>
        <v>0</v>
      </c>
      <c r="BH241" s="217">
        <f>IF(N241="sníž. přenesená",J241,0)</f>
        <v>0</v>
      </c>
      <c r="BI241" s="217">
        <f>IF(N241="nulová",J241,0)</f>
        <v>0</v>
      </c>
      <c r="BJ241" s="18" t="s">
        <v>82</v>
      </c>
      <c r="BK241" s="217">
        <f>ROUND(I241*H241,2)</f>
        <v>0</v>
      </c>
      <c r="BL241" s="18" t="s">
        <v>257</v>
      </c>
      <c r="BM241" s="216" t="s">
        <v>2322</v>
      </c>
    </row>
    <row r="242" spans="1:65" s="2" customFormat="1" ht="16.5" customHeight="1">
      <c r="A242" s="39"/>
      <c r="B242" s="40"/>
      <c r="C242" s="205" t="s">
        <v>824</v>
      </c>
      <c r="D242" s="205" t="s">
        <v>151</v>
      </c>
      <c r="E242" s="206" t="s">
        <v>2323</v>
      </c>
      <c r="F242" s="207" t="s">
        <v>2049</v>
      </c>
      <c r="G242" s="208" t="s">
        <v>154</v>
      </c>
      <c r="H242" s="209">
        <v>1</v>
      </c>
      <c r="I242" s="210"/>
      <c r="J242" s="211">
        <f>ROUND(I242*H242,2)</f>
        <v>0</v>
      </c>
      <c r="K242" s="207" t="s">
        <v>28</v>
      </c>
      <c r="L242" s="45"/>
      <c r="M242" s="212" t="s">
        <v>28</v>
      </c>
      <c r="N242" s="213" t="s">
        <v>45</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257</v>
      </c>
      <c r="AT242" s="216" t="s">
        <v>151</v>
      </c>
      <c r="AU242" s="216" t="s">
        <v>84</v>
      </c>
      <c r="AY242" s="18" t="s">
        <v>148</v>
      </c>
      <c r="BE242" s="217">
        <f>IF(N242="základní",J242,0)</f>
        <v>0</v>
      </c>
      <c r="BF242" s="217">
        <f>IF(N242="snížená",J242,0)</f>
        <v>0</v>
      </c>
      <c r="BG242" s="217">
        <f>IF(N242="zákl. přenesená",J242,0)</f>
        <v>0</v>
      </c>
      <c r="BH242" s="217">
        <f>IF(N242="sníž. přenesená",J242,0)</f>
        <v>0</v>
      </c>
      <c r="BI242" s="217">
        <f>IF(N242="nulová",J242,0)</f>
        <v>0</v>
      </c>
      <c r="BJ242" s="18" t="s">
        <v>82</v>
      </c>
      <c r="BK242" s="217">
        <f>ROUND(I242*H242,2)</f>
        <v>0</v>
      </c>
      <c r="BL242" s="18" t="s">
        <v>257</v>
      </c>
      <c r="BM242" s="216" t="s">
        <v>2324</v>
      </c>
    </row>
    <row r="243" spans="1:65" s="2" customFormat="1" ht="16.5" customHeight="1">
      <c r="A243" s="39"/>
      <c r="B243" s="40"/>
      <c r="C243" s="205" t="s">
        <v>832</v>
      </c>
      <c r="D243" s="205" t="s">
        <v>151</v>
      </c>
      <c r="E243" s="206" t="s">
        <v>2325</v>
      </c>
      <c r="F243" s="207" t="s">
        <v>2052</v>
      </c>
      <c r="G243" s="208" t="s">
        <v>154</v>
      </c>
      <c r="H243" s="209">
        <v>1</v>
      </c>
      <c r="I243" s="210"/>
      <c r="J243" s="211">
        <f>ROUND(I243*H243,2)</f>
        <v>0</v>
      </c>
      <c r="K243" s="207" t="s">
        <v>28</v>
      </c>
      <c r="L243" s="45"/>
      <c r="M243" s="212" t="s">
        <v>28</v>
      </c>
      <c r="N243" s="213" t="s">
        <v>45</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257</v>
      </c>
      <c r="AT243" s="216" t="s">
        <v>151</v>
      </c>
      <c r="AU243" s="216" t="s">
        <v>84</v>
      </c>
      <c r="AY243" s="18" t="s">
        <v>148</v>
      </c>
      <c r="BE243" s="217">
        <f>IF(N243="základní",J243,0)</f>
        <v>0</v>
      </c>
      <c r="BF243" s="217">
        <f>IF(N243="snížená",J243,0)</f>
        <v>0</v>
      </c>
      <c r="BG243" s="217">
        <f>IF(N243="zákl. přenesená",J243,0)</f>
        <v>0</v>
      </c>
      <c r="BH243" s="217">
        <f>IF(N243="sníž. přenesená",J243,0)</f>
        <v>0</v>
      </c>
      <c r="BI243" s="217">
        <f>IF(N243="nulová",J243,0)</f>
        <v>0</v>
      </c>
      <c r="BJ243" s="18" t="s">
        <v>82</v>
      </c>
      <c r="BK243" s="217">
        <f>ROUND(I243*H243,2)</f>
        <v>0</v>
      </c>
      <c r="BL243" s="18" t="s">
        <v>257</v>
      </c>
      <c r="BM243" s="216" t="s">
        <v>2326</v>
      </c>
    </row>
    <row r="244" spans="1:65" s="2" customFormat="1" ht="16.5" customHeight="1">
      <c r="A244" s="39"/>
      <c r="B244" s="40"/>
      <c r="C244" s="205" t="s">
        <v>849</v>
      </c>
      <c r="D244" s="205" t="s">
        <v>151</v>
      </c>
      <c r="E244" s="206" t="s">
        <v>2054</v>
      </c>
      <c r="F244" s="207" t="s">
        <v>2055</v>
      </c>
      <c r="G244" s="208" t="s">
        <v>154</v>
      </c>
      <c r="H244" s="209">
        <v>1</v>
      </c>
      <c r="I244" s="210"/>
      <c r="J244" s="211">
        <f>ROUND(I244*H244,2)</f>
        <v>0</v>
      </c>
      <c r="K244" s="207" t="s">
        <v>28</v>
      </c>
      <c r="L244" s="45"/>
      <c r="M244" s="212" t="s">
        <v>28</v>
      </c>
      <c r="N244" s="213" t="s">
        <v>45</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257</v>
      </c>
      <c r="AT244" s="216" t="s">
        <v>151</v>
      </c>
      <c r="AU244" s="216" t="s">
        <v>84</v>
      </c>
      <c r="AY244" s="18" t="s">
        <v>148</v>
      </c>
      <c r="BE244" s="217">
        <f>IF(N244="základní",J244,0)</f>
        <v>0</v>
      </c>
      <c r="BF244" s="217">
        <f>IF(N244="snížená",J244,0)</f>
        <v>0</v>
      </c>
      <c r="BG244" s="217">
        <f>IF(N244="zákl. přenesená",J244,0)</f>
        <v>0</v>
      </c>
      <c r="BH244" s="217">
        <f>IF(N244="sníž. přenesená",J244,0)</f>
        <v>0</v>
      </c>
      <c r="BI244" s="217">
        <f>IF(N244="nulová",J244,0)</f>
        <v>0</v>
      </c>
      <c r="BJ244" s="18" t="s">
        <v>82</v>
      </c>
      <c r="BK244" s="217">
        <f>ROUND(I244*H244,2)</f>
        <v>0</v>
      </c>
      <c r="BL244" s="18" t="s">
        <v>257</v>
      </c>
      <c r="BM244" s="216" t="s">
        <v>2327</v>
      </c>
    </row>
    <row r="245" spans="1:65" s="2" customFormat="1" ht="16.5" customHeight="1">
      <c r="A245" s="39"/>
      <c r="B245" s="40"/>
      <c r="C245" s="205" t="s">
        <v>854</v>
      </c>
      <c r="D245" s="205" t="s">
        <v>151</v>
      </c>
      <c r="E245" s="206" t="s">
        <v>2328</v>
      </c>
      <c r="F245" s="207" t="s">
        <v>2058</v>
      </c>
      <c r="G245" s="208" t="s">
        <v>154</v>
      </c>
      <c r="H245" s="209">
        <v>1</v>
      </c>
      <c r="I245" s="210"/>
      <c r="J245" s="211">
        <f>ROUND(I245*H245,2)</f>
        <v>0</v>
      </c>
      <c r="K245" s="207" t="s">
        <v>28</v>
      </c>
      <c r="L245" s="45"/>
      <c r="M245" s="212" t="s">
        <v>28</v>
      </c>
      <c r="N245" s="213" t="s">
        <v>45</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257</v>
      </c>
      <c r="AT245" s="216" t="s">
        <v>151</v>
      </c>
      <c r="AU245" s="216" t="s">
        <v>84</v>
      </c>
      <c r="AY245" s="18" t="s">
        <v>148</v>
      </c>
      <c r="BE245" s="217">
        <f>IF(N245="základní",J245,0)</f>
        <v>0</v>
      </c>
      <c r="BF245" s="217">
        <f>IF(N245="snížená",J245,0)</f>
        <v>0</v>
      </c>
      <c r="BG245" s="217">
        <f>IF(N245="zákl. přenesená",J245,0)</f>
        <v>0</v>
      </c>
      <c r="BH245" s="217">
        <f>IF(N245="sníž. přenesená",J245,0)</f>
        <v>0</v>
      </c>
      <c r="BI245" s="217">
        <f>IF(N245="nulová",J245,0)</f>
        <v>0</v>
      </c>
      <c r="BJ245" s="18" t="s">
        <v>82</v>
      </c>
      <c r="BK245" s="217">
        <f>ROUND(I245*H245,2)</f>
        <v>0</v>
      </c>
      <c r="BL245" s="18" t="s">
        <v>257</v>
      </c>
      <c r="BM245" s="216" t="s">
        <v>2329</v>
      </c>
    </row>
    <row r="246" spans="1:65" s="2" customFormat="1" ht="16.5" customHeight="1">
      <c r="A246" s="39"/>
      <c r="B246" s="40"/>
      <c r="C246" s="205" t="s">
        <v>858</v>
      </c>
      <c r="D246" s="205" t="s">
        <v>151</v>
      </c>
      <c r="E246" s="206" t="s">
        <v>2191</v>
      </c>
      <c r="F246" s="207" t="s">
        <v>2061</v>
      </c>
      <c r="G246" s="208" t="s">
        <v>154</v>
      </c>
      <c r="H246" s="209">
        <v>1</v>
      </c>
      <c r="I246" s="210"/>
      <c r="J246" s="211">
        <f>ROUND(I246*H246,2)</f>
        <v>0</v>
      </c>
      <c r="K246" s="207" t="s">
        <v>28</v>
      </c>
      <c r="L246" s="45"/>
      <c r="M246" s="212" t="s">
        <v>28</v>
      </c>
      <c r="N246" s="213" t="s">
        <v>45</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257</v>
      </c>
      <c r="AT246" s="216" t="s">
        <v>151</v>
      </c>
      <c r="AU246" s="216" t="s">
        <v>84</v>
      </c>
      <c r="AY246" s="18" t="s">
        <v>148</v>
      </c>
      <c r="BE246" s="217">
        <f>IF(N246="základní",J246,0)</f>
        <v>0</v>
      </c>
      <c r="BF246" s="217">
        <f>IF(N246="snížená",J246,0)</f>
        <v>0</v>
      </c>
      <c r="BG246" s="217">
        <f>IF(N246="zákl. přenesená",J246,0)</f>
        <v>0</v>
      </c>
      <c r="BH246" s="217">
        <f>IF(N246="sníž. přenesená",J246,0)</f>
        <v>0</v>
      </c>
      <c r="BI246" s="217">
        <f>IF(N246="nulová",J246,0)</f>
        <v>0</v>
      </c>
      <c r="BJ246" s="18" t="s">
        <v>82</v>
      </c>
      <c r="BK246" s="217">
        <f>ROUND(I246*H246,2)</f>
        <v>0</v>
      </c>
      <c r="BL246" s="18" t="s">
        <v>257</v>
      </c>
      <c r="BM246" s="216" t="s">
        <v>2330</v>
      </c>
    </row>
    <row r="247" spans="1:63" s="12" customFormat="1" ht="25.9" customHeight="1">
      <c r="A247" s="12"/>
      <c r="B247" s="189"/>
      <c r="C247" s="190"/>
      <c r="D247" s="191" t="s">
        <v>73</v>
      </c>
      <c r="E247" s="192" t="s">
        <v>2331</v>
      </c>
      <c r="F247" s="192" t="s">
        <v>2332</v>
      </c>
      <c r="G247" s="190"/>
      <c r="H247" s="190"/>
      <c r="I247" s="193"/>
      <c r="J247" s="194">
        <f>BK247</f>
        <v>0</v>
      </c>
      <c r="K247" s="190"/>
      <c r="L247" s="195"/>
      <c r="M247" s="196"/>
      <c r="N247" s="197"/>
      <c r="O247" s="197"/>
      <c r="P247" s="198">
        <f>P248+P252+P256</f>
        <v>0</v>
      </c>
      <c r="Q247" s="197"/>
      <c r="R247" s="198">
        <f>R248+R252+R256</f>
        <v>0</v>
      </c>
      <c r="S247" s="197"/>
      <c r="T247" s="199">
        <f>T248+T252+T256</f>
        <v>0</v>
      </c>
      <c r="U247" s="12"/>
      <c r="V247" s="12"/>
      <c r="W247" s="12"/>
      <c r="X247" s="12"/>
      <c r="Y247" s="12"/>
      <c r="Z247" s="12"/>
      <c r="AA247" s="12"/>
      <c r="AB247" s="12"/>
      <c r="AC247" s="12"/>
      <c r="AD247" s="12"/>
      <c r="AE247" s="12"/>
      <c r="AR247" s="200" t="s">
        <v>82</v>
      </c>
      <c r="AT247" s="201" t="s">
        <v>73</v>
      </c>
      <c r="AU247" s="201" t="s">
        <v>74</v>
      </c>
      <c r="AY247" s="200" t="s">
        <v>148</v>
      </c>
      <c r="BK247" s="202">
        <f>BK248+BK252+BK256</f>
        <v>0</v>
      </c>
    </row>
    <row r="248" spans="1:63" s="12" customFormat="1" ht="22.8" customHeight="1">
      <c r="A248" s="12"/>
      <c r="B248" s="189"/>
      <c r="C248" s="190"/>
      <c r="D248" s="191" t="s">
        <v>73</v>
      </c>
      <c r="E248" s="203" t="s">
        <v>2009</v>
      </c>
      <c r="F248" s="203" t="s">
        <v>2010</v>
      </c>
      <c r="G248" s="190"/>
      <c r="H248" s="190"/>
      <c r="I248" s="193"/>
      <c r="J248" s="204">
        <f>BK248</f>
        <v>0</v>
      </c>
      <c r="K248" s="190"/>
      <c r="L248" s="195"/>
      <c r="M248" s="196"/>
      <c r="N248" s="197"/>
      <c r="O248" s="197"/>
      <c r="P248" s="198">
        <f>SUM(P249:P251)</f>
        <v>0</v>
      </c>
      <c r="Q248" s="197"/>
      <c r="R248" s="198">
        <f>SUM(R249:R251)</f>
        <v>0</v>
      </c>
      <c r="S248" s="197"/>
      <c r="T248" s="199">
        <f>SUM(T249:T251)</f>
        <v>0</v>
      </c>
      <c r="U248" s="12"/>
      <c r="V248" s="12"/>
      <c r="W248" s="12"/>
      <c r="X248" s="12"/>
      <c r="Y248" s="12"/>
      <c r="Z248" s="12"/>
      <c r="AA248" s="12"/>
      <c r="AB248" s="12"/>
      <c r="AC248" s="12"/>
      <c r="AD248" s="12"/>
      <c r="AE248" s="12"/>
      <c r="AR248" s="200" t="s">
        <v>82</v>
      </c>
      <c r="AT248" s="201" t="s">
        <v>73</v>
      </c>
      <c r="AU248" s="201" t="s">
        <v>82</v>
      </c>
      <c r="AY248" s="200" t="s">
        <v>148</v>
      </c>
      <c r="BK248" s="202">
        <f>SUM(BK249:BK251)</f>
        <v>0</v>
      </c>
    </row>
    <row r="249" spans="1:65" s="2" customFormat="1" ht="16.5" customHeight="1">
      <c r="A249" s="39"/>
      <c r="B249" s="40"/>
      <c r="C249" s="205" t="s">
        <v>865</v>
      </c>
      <c r="D249" s="205" t="s">
        <v>151</v>
      </c>
      <c r="E249" s="206" t="s">
        <v>2333</v>
      </c>
      <c r="F249" s="207" t="s">
        <v>2334</v>
      </c>
      <c r="G249" s="208" t="s">
        <v>1023</v>
      </c>
      <c r="H249" s="209">
        <v>1</v>
      </c>
      <c r="I249" s="210"/>
      <c r="J249" s="211">
        <f>ROUND(I249*H249,2)</f>
        <v>0</v>
      </c>
      <c r="K249" s="207" t="s">
        <v>28</v>
      </c>
      <c r="L249" s="45"/>
      <c r="M249" s="212" t="s">
        <v>28</v>
      </c>
      <c r="N249" s="213" t="s">
        <v>45</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257</v>
      </c>
      <c r="AT249" s="216" t="s">
        <v>151</v>
      </c>
      <c r="AU249" s="216" t="s">
        <v>84</v>
      </c>
      <c r="AY249" s="18" t="s">
        <v>148</v>
      </c>
      <c r="BE249" s="217">
        <f>IF(N249="základní",J249,0)</f>
        <v>0</v>
      </c>
      <c r="BF249" s="217">
        <f>IF(N249="snížená",J249,0)</f>
        <v>0</v>
      </c>
      <c r="BG249" s="217">
        <f>IF(N249="zákl. přenesená",J249,0)</f>
        <v>0</v>
      </c>
      <c r="BH249" s="217">
        <f>IF(N249="sníž. přenesená",J249,0)</f>
        <v>0</v>
      </c>
      <c r="BI249" s="217">
        <f>IF(N249="nulová",J249,0)</f>
        <v>0</v>
      </c>
      <c r="BJ249" s="18" t="s">
        <v>82</v>
      </c>
      <c r="BK249" s="217">
        <f>ROUND(I249*H249,2)</f>
        <v>0</v>
      </c>
      <c r="BL249" s="18" t="s">
        <v>257</v>
      </c>
      <c r="BM249" s="216" t="s">
        <v>2335</v>
      </c>
    </row>
    <row r="250" spans="1:65" s="2" customFormat="1" ht="16.5" customHeight="1">
      <c r="A250" s="39"/>
      <c r="B250" s="40"/>
      <c r="C250" s="205" t="s">
        <v>882</v>
      </c>
      <c r="D250" s="205" t="s">
        <v>151</v>
      </c>
      <c r="E250" s="206" t="s">
        <v>2336</v>
      </c>
      <c r="F250" s="207" t="s">
        <v>2337</v>
      </c>
      <c r="G250" s="208" t="s">
        <v>1023</v>
      </c>
      <c r="H250" s="209">
        <v>1</v>
      </c>
      <c r="I250" s="210"/>
      <c r="J250" s="211">
        <f>ROUND(I250*H250,2)</f>
        <v>0</v>
      </c>
      <c r="K250" s="207" t="s">
        <v>28</v>
      </c>
      <c r="L250" s="45"/>
      <c r="M250" s="212" t="s">
        <v>28</v>
      </c>
      <c r="N250" s="213" t="s">
        <v>45</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257</v>
      </c>
      <c r="AT250" s="216" t="s">
        <v>151</v>
      </c>
      <c r="AU250" s="216" t="s">
        <v>84</v>
      </c>
      <c r="AY250" s="18" t="s">
        <v>148</v>
      </c>
      <c r="BE250" s="217">
        <f>IF(N250="základní",J250,0)</f>
        <v>0</v>
      </c>
      <c r="BF250" s="217">
        <f>IF(N250="snížená",J250,0)</f>
        <v>0</v>
      </c>
      <c r="BG250" s="217">
        <f>IF(N250="zákl. přenesená",J250,0)</f>
        <v>0</v>
      </c>
      <c r="BH250" s="217">
        <f>IF(N250="sníž. přenesená",J250,0)</f>
        <v>0</v>
      </c>
      <c r="BI250" s="217">
        <f>IF(N250="nulová",J250,0)</f>
        <v>0</v>
      </c>
      <c r="BJ250" s="18" t="s">
        <v>82</v>
      </c>
      <c r="BK250" s="217">
        <f>ROUND(I250*H250,2)</f>
        <v>0</v>
      </c>
      <c r="BL250" s="18" t="s">
        <v>257</v>
      </c>
      <c r="BM250" s="216" t="s">
        <v>2338</v>
      </c>
    </row>
    <row r="251" spans="1:65" s="2" customFormat="1" ht="12">
      <c r="A251" s="39"/>
      <c r="B251" s="40"/>
      <c r="C251" s="205" t="s">
        <v>888</v>
      </c>
      <c r="D251" s="205" t="s">
        <v>151</v>
      </c>
      <c r="E251" s="206" t="s">
        <v>2339</v>
      </c>
      <c r="F251" s="207" t="s">
        <v>2340</v>
      </c>
      <c r="G251" s="208" t="s">
        <v>1023</v>
      </c>
      <c r="H251" s="209">
        <v>5</v>
      </c>
      <c r="I251" s="210"/>
      <c r="J251" s="211">
        <f>ROUND(I251*H251,2)</f>
        <v>0</v>
      </c>
      <c r="K251" s="207" t="s">
        <v>28</v>
      </c>
      <c r="L251" s="45"/>
      <c r="M251" s="212" t="s">
        <v>28</v>
      </c>
      <c r="N251" s="213" t="s">
        <v>45</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257</v>
      </c>
      <c r="AT251" s="216" t="s">
        <v>151</v>
      </c>
      <c r="AU251" s="216" t="s">
        <v>84</v>
      </c>
      <c r="AY251" s="18" t="s">
        <v>148</v>
      </c>
      <c r="BE251" s="217">
        <f>IF(N251="základní",J251,0)</f>
        <v>0</v>
      </c>
      <c r="BF251" s="217">
        <f>IF(N251="snížená",J251,0)</f>
        <v>0</v>
      </c>
      <c r="BG251" s="217">
        <f>IF(N251="zákl. přenesená",J251,0)</f>
        <v>0</v>
      </c>
      <c r="BH251" s="217">
        <f>IF(N251="sníž. přenesená",J251,0)</f>
        <v>0</v>
      </c>
      <c r="BI251" s="217">
        <f>IF(N251="nulová",J251,0)</f>
        <v>0</v>
      </c>
      <c r="BJ251" s="18" t="s">
        <v>82</v>
      </c>
      <c r="BK251" s="217">
        <f>ROUND(I251*H251,2)</f>
        <v>0</v>
      </c>
      <c r="BL251" s="18" t="s">
        <v>257</v>
      </c>
      <c r="BM251" s="216" t="s">
        <v>2341</v>
      </c>
    </row>
    <row r="252" spans="1:63" s="12" customFormat="1" ht="22.8" customHeight="1">
      <c r="A252" s="12"/>
      <c r="B252" s="189"/>
      <c r="C252" s="190"/>
      <c r="D252" s="191" t="s">
        <v>73</v>
      </c>
      <c r="E252" s="203" t="s">
        <v>2026</v>
      </c>
      <c r="F252" s="203" t="s">
        <v>2027</v>
      </c>
      <c r="G252" s="190"/>
      <c r="H252" s="190"/>
      <c r="I252" s="193"/>
      <c r="J252" s="204">
        <f>BK252</f>
        <v>0</v>
      </c>
      <c r="K252" s="190"/>
      <c r="L252" s="195"/>
      <c r="M252" s="196"/>
      <c r="N252" s="197"/>
      <c r="O252" s="197"/>
      <c r="P252" s="198">
        <f>SUM(P253:P255)</f>
        <v>0</v>
      </c>
      <c r="Q252" s="197"/>
      <c r="R252" s="198">
        <f>SUM(R253:R255)</f>
        <v>0</v>
      </c>
      <c r="S252" s="197"/>
      <c r="T252" s="199">
        <f>SUM(T253:T255)</f>
        <v>0</v>
      </c>
      <c r="U252" s="12"/>
      <c r="V252" s="12"/>
      <c r="W252" s="12"/>
      <c r="X252" s="12"/>
      <c r="Y252" s="12"/>
      <c r="Z252" s="12"/>
      <c r="AA252" s="12"/>
      <c r="AB252" s="12"/>
      <c r="AC252" s="12"/>
      <c r="AD252" s="12"/>
      <c r="AE252" s="12"/>
      <c r="AR252" s="200" t="s">
        <v>82</v>
      </c>
      <c r="AT252" s="201" t="s">
        <v>73</v>
      </c>
      <c r="AU252" s="201" t="s">
        <v>82</v>
      </c>
      <c r="AY252" s="200" t="s">
        <v>148</v>
      </c>
      <c r="BK252" s="202">
        <f>SUM(BK253:BK255)</f>
        <v>0</v>
      </c>
    </row>
    <row r="253" spans="1:65" s="2" customFormat="1" ht="12">
      <c r="A253" s="39"/>
      <c r="B253" s="40"/>
      <c r="C253" s="205" t="s">
        <v>896</v>
      </c>
      <c r="D253" s="205" t="s">
        <v>151</v>
      </c>
      <c r="E253" s="206" t="s">
        <v>2342</v>
      </c>
      <c r="F253" s="207" t="s">
        <v>2343</v>
      </c>
      <c r="G253" s="208" t="s">
        <v>197</v>
      </c>
      <c r="H253" s="209">
        <v>160</v>
      </c>
      <c r="I253" s="210"/>
      <c r="J253" s="211">
        <f>ROUND(I253*H253,2)</f>
        <v>0</v>
      </c>
      <c r="K253" s="207" t="s">
        <v>28</v>
      </c>
      <c r="L253" s="45"/>
      <c r="M253" s="212" t="s">
        <v>28</v>
      </c>
      <c r="N253" s="213" t="s">
        <v>45</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257</v>
      </c>
      <c r="AT253" s="216" t="s">
        <v>151</v>
      </c>
      <c r="AU253" s="216" t="s">
        <v>84</v>
      </c>
      <c r="AY253" s="18" t="s">
        <v>148</v>
      </c>
      <c r="BE253" s="217">
        <f>IF(N253="základní",J253,0)</f>
        <v>0</v>
      </c>
      <c r="BF253" s="217">
        <f>IF(N253="snížená",J253,0)</f>
        <v>0</v>
      </c>
      <c r="BG253" s="217">
        <f>IF(N253="zákl. přenesená",J253,0)</f>
        <v>0</v>
      </c>
      <c r="BH253" s="217">
        <f>IF(N253="sníž. přenesená",J253,0)</f>
        <v>0</v>
      </c>
      <c r="BI253" s="217">
        <f>IF(N253="nulová",J253,0)</f>
        <v>0</v>
      </c>
      <c r="BJ253" s="18" t="s">
        <v>82</v>
      </c>
      <c r="BK253" s="217">
        <f>ROUND(I253*H253,2)</f>
        <v>0</v>
      </c>
      <c r="BL253" s="18" t="s">
        <v>257</v>
      </c>
      <c r="BM253" s="216" t="s">
        <v>2344</v>
      </c>
    </row>
    <row r="254" spans="1:65" s="2" customFormat="1" ht="12">
      <c r="A254" s="39"/>
      <c r="B254" s="40"/>
      <c r="C254" s="205" t="s">
        <v>900</v>
      </c>
      <c r="D254" s="205" t="s">
        <v>151</v>
      </c>
      <c r="E254" s="206" t="s">
        <v>2345</v>
      </c>
      <c r="F254" s="207" t="s">
        <v>2346</v>
      </c>
      <c r="G254" s="208" t="s">
        <v>197</v>
      </c>
      <c r="H254" s="209">
        <v>50</v>
      </c>
      <c r="I254" s="210"/>
      <c r="J254" s="211">
        <f>ROUND(I254*H254,2)</f>
        <v>0</v>
      </c>
      <c r="K254" s="207" t="s">
        <v>28</v>
      </c>
      <c r="L254" s="45"/>
      <c r="M254" s="212" t="s">
        <v>28</v>
      </c>
      <c r="N254" s="213" t="s">
        <v>45</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257</v>
      </c>
      <c r="AT254" s="216" t="s">
        <v>151</v>
      </c>
      <c r="AU254" s="216" t="s">
        <v>84</v>
      </c>
      <c r="AY254" s="18" t="s">
        <v>148</v>
      </c>
      <c r="BE254" s="217">
        <f>IF(N254="základní",J254,0)</f>
        <v>0</v>
      </c>
      <c r="BF254" s="217">
        <f>IF(N254="snížená",J254,0)</f>
        <v>0</v>
      </c>
      <c r="BG254" s="217">
        <f>IF(N254="zákl. přenesená",J254,0)</f>
        <v>0</v>
      </c>
      <c r="BH254" s="217">
        <f>IF(N254="sníž. přenesená",J254,0)</f>
        <v>0</v>
      </c>
      <c r="BI254" s="217">
        <f>IF(N254="nulová",J254,0)</f>
        <v>0</v>
      </c>
      <c r="BJ254" s="18" t="s">
        <v>82</v>
      </c>
      <c r="BK254" s="217">
        <f>ROUND(I254*H254,2)</f>
        <v>0</v>
      </c>
      <c r="BL254" s="18" t="s">
        <v>257</v>
      </c>
      <c r="BM254" s="216" t="s">
        <v>2347</v>
      </c>
    </row>
    <row r="255" spans="1:65" s="2" customFormat="1" ht="21.75" customHeight="1">
      <c r="A255" s="39"/>
      <c r="B255" s="40"/>
      <c r="C255" s="205" t="s">
        <v>904</v>
      </c>
      <c r="D255" s="205" t="s">
        <v>151</v>
      </c>
      <c r="E255" s="206" t="s">
        <v>2034</v>
      </c>
      <c r="F255" s="207" t="s">
        <v>2035</v>
      </c>
      <c r="G255" s="208" t="s">
        <v>197</v>
      </c>
      <c r="H255" s="209">
        <v>25</v>
      </c>
      <c r="I255" s="210"/>
      <c r="J255" s="211">
        <f>ROUND(I255*H255,2)</f>
        <v>0</v>
      </c>
      <c r="K255" s="207" t="s">
        <v>28</v>
      </c>
      <c r="L255" s="45"/>
      <c r="M255" s="212" t="s">
        <v>28</v>
      </c>
      <c r="N255" s="213" t="s">
        <v>45</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257</v>
      </c>
      <c r="AT255" s="216" t="s">
        <v>151</v>
      </c>
      <c r="AU255" s="216" t="s">
        <v>84</v>
      </c>
      <c r="AY255" s="18" t="s">
        <v>148</v>
      </c>
      <c r="BE255" s="217">
        <f>IF(N255="základní",J255,0)</f>
        <v>0</v>
      </c>
      <c r="BF255" s="217">
        <f>IF(N255="snížená",J255,0)</f>
        <v>0</v>
      </c>
      <c r="BG255" s="217">
        <f>IF(N255="zákl. přenesená",J255,0)</f>
        <v>0</v>
      </c>
      <c r="BH255" s="217">
        <f>IF(N255="sníž. přenesená",J255,0)</f>
        <v>0</v>
      </c>
      <c r="BI255" s="217">
        <f>IF(N255="nulová",J255,0)</f>
        <v>0</v>
      </c>
      <c r="BJ255" s="18" t="s">
        <v>82</v>
      </c>
      <c r="BK255" s="217">
        <f>ROUND(I255*H255,2)</f>
        <v>0</v>
      </c>
      <c r="BL255" s="18" t="s">
        <v>257</v>
      </c>
      <c r="BM255" s="216" t="s">
        <v>2348</v>
      </c>
    </row>
    <row r="256" spans="1:63" s="12" customFormat="1" ht="22.8" customHeight="1">
      <c r="A256" s="12"/>
      <c r="B256" s="189"/>
      <c r="C256" s="190"/>
      <c r="D256" s="191" t="s">
        <v>73</v>
      </c>
      <c r="E256" s="203" t="s">
        <v>2037</v>
      </c>
      <c r="F256" s="203" t="s">
        <v>2038</v>
      </c>
      <c r="G256" s="190"/>
      <c r="H256" s="190"/>
      <c r="I256" s="193"/>
      <c r="J256" s="204">
        <f>BK256</f>
        <v>0</v>
      </c>
      <c r="K256" s="190"/>
      <c r="L256" s="195"/>
      <c r="M256" s="196"/>
      <c r="N256" s="197"/>
      <c r="O256" s="197"/>
      <c r="P256" s="198">
        <f>SUM(P257:P266)</f>
        <v>0</v>
      </c>
      <c r="Q256" s="197"/>
      <c r="R256" s="198">
        <f>SUM(R257:R266)</f>
        <v>0</v>
      </c>
      <c r="S256" s="197"/>
      <c r="T256" s="199">
        <f>SUM(T257:T266)</f>
        <v>0</v>
      </c>
      <c r="U256" s="12"/>
      <c r="V256" s="12"/>
      <c r="W256" s="12"/>
      <c r="X256" s="12"/>
      <c r="Y256" s="12"/>
      <c r="Z256" s="12"/>
      <c r="AA256" s="12"/>
      <c r="AB256" s="12"/>
      <c r="AC256" s="12"/>
      <c r="AD256" s="12"/>
      <c r="AE256" s="12"/>
      <c r="AR256" s="200" t="s">
        <v>82</v>
      </c>
      <c r="AT256" s="201" t="s">
        <v>73</v>
      </c>
      <c r="AU256" s="201" t="s">
        <v>82</v>
      </c>
      <c r="AY256" s="200" t="s">
        <v>148</v>
      </c>
      <c r="BK256" s="202">
        <f>SUM(BK257:BK266)</f>
        <v>0</v>
      </c>
    </row>
    <row r="257" spans="1:65" s="2" customFormat="1" ht="16.5" customHeight="1">
      <c r="A257" s="39"/>
      <c r="B257" s="40"/>
      <c r="C257" s="205" t="s">
        <v>908</v>
      </c>
      <c r="D257" s="205" t="s">
        <v>151</v>
      </c>
      <c r="E257" s="206" t="s">
        <v>2311</v>
      </c>
      <c r="F257" s="207" t="s">
        <v>2312</v>
      </c>
      <c r="G257" s="208" t="s">
        <v>2313</v>
      </c>
      <c r="H257" s="209">
        <v>20</v>
      </c>
      <c r="I257" s="210"/>
      <c r="J257" s="211">
        <f>ROUND(I257*H257,2)</f>
        <v>0</v>
      </c>
      <c r="K257" s="207" t="s">
        <v>28</v>
      </c>
      <c r="L257" s="45"/>
      <c r="M257" s="212" t="s">
        <v>28</v>
      </c>
      <c r="N257" s="213" t="s">
        <v>45</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257</v>
      </c>
      <c r="AT257" s="216" t="s">
        <v>151</v>
      </c>
      <c r="AU257" s="216" t="s">
        <v>84</v>
      </c>
      <c r="AY257" s="18" t="s">
        <v>148</v>
      </c>
      <c r="BE257" s="217">
        <f>IF(N257="základní",J257,0)</f>
        <v>0</v>
      </c>
      <c r="BF257" s="217">
        <f>IF(N257="snížená",J257,0)</f>
        <v>0</v>
      </c>
      <c r="BG257" s="217">
        <f>IF(N257="zákl. přenesená",J257,0)</f>
        <v>0</v>
      </c>
      <c r="BH257" s="217">
        <f>IF(N257="sníž. přenesená",J257,0)</f>
        <v>0</v>
      </c>
      <c r="BI257" s="217">
        <f>IF(N257="nulová",J257,0)</f>
        <v>0</v>
      </c>
      <c r="BJ257" s="18" t="s">
        <v>82</v>
      </c>
      <c r="BK257" s="217">
        <f>ROUND(I257*H257,2)</f>
        <v>0</v>
      </c>
      <c r="BL257" s="18" t="s">
        <v>257</v>
      </c>
      <c r="BM257" s="216" t="s">
        <v>2349</v>
      </c>
    </row>
    <row r="258" spans="1:65" s="2" customFormat="1" ht="16.5" customHeight="1">
      <c r="A258" s="39"/>
      <c r="B258" s="40"/>
      <c r="C258" s="205" t="s">
        <v>918</v>
      </c>
      <c r="D258" s="205" t="s">
        <v>151</v>
      </c>
      <c r="E258" s="206" t="s">
        <v>2315</v>
      </c>
      <c r="F258" s="207" t="s">
        <v>2040</v>
      </c>
      <c r="G258" s="208" t="s">
        <v>154</v>
      </c>
      <c r="H258" s="209">
        <v>1</v>
      </c>
      <c r="I258" s="210"/>
      <c r="J258" s="211">
        <f>ROUND(I258*H258,2)</f>
        <v>0</v>
      </c>
      <c r="K258" s="207" t="s">
        <v>28</v>
      </c>
      <c r="L258" s="45"/>
      <c r="M258" s="212" t="s">
        <v>28</v>
      </c>
      <c r="N258" s="213" t="s">
        <v>45</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257</v>
      </c>
      <c r="AT258" s="216" t="s">
        <v>151</v>
      </c>
      <c r="AU258" s="216" t="s">
        <v>84</v>
      </c>
      <c r="AY258" s="18" t="s">
        <v>148</v>
      </c>
      <c r="BE258" s="217">
        <f>IF(N258="základní",J258,0)</f>
        <v>0</v>
      </c>
      <c r="BF258" s="217">
        <f>IF(N258="snížená",J258,0)</f>
        <v>0</v>
      </c>
      <c r="BG258" s="217">
        <f>IF(N258="zákl. přenesená",J258,0)</f>
        <v>0</v>
      </c>
      <c r="BH258" s="217">
        <f>IF(N258="sníž. přenesená",J258,0)</f>
        <v>0</v>
      </c>
      <c r="BI258" s="217">
        <f>IF(N258="nulová",J258,0)</f>
        <v>0</v>
      </c>
      <c r="BJ258" s="18" t="s">
        <v>82</v>
      </c>
      <c r="BK258" s="217">
        <f>ROUND(I258*H258,2)</f>
        <v>0</v>
      </c>
      <c r="BL258" s="18" t="s">
        <v>257</v>
      </c>
      <c r="BM258" s="216" t="s">
        <v>2350</v>
      </c>
    </row>
    <row r="259" spans="1:65" s="2" customFormat="1" ht="16.5" customHeight="1">
      <c r="A259" s="39"/>
      <c r="B259" s="40"/>
      <c r="C259" s="205" t="s">
        <v>923</v>
      </c>
      <c r="D259" s="205" t="s">
        <v>151</v>
      </c>
      <c r="E259" s="206" t="s">
        <v>2042</v>
      </c>
      <c r="F259" s="207" t="s">
        <v>2043</v>
      </c>
      <c r="G259" s="208" t="s">
        <v>154</v>
      </c>
      <c r="H259" s="209">
        <v>1</v>
      </c>
      <c r="I259" s="210"/>
      <c r="J259" s="211">
        <f>ROUND(I259*H259,2)</f>
        <v>0</v>
      </c>
      <c r="K259" s="207" t="s">
        <v>28</v>
      </c>
      <c r="L259" s="45"/>
      <c r="M259" s="212" t="s">
        <v>28</v>
      </c>
      <c r="N259" s="213" t="s">
        <v>45</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257</v>
      </c>
      <c r="AT259" s="216" t="s">
        <v>151</v>
      </c>
      <c r="AU259" s="216" t="s">
        <v>84</v>
      </c>
      <c r="AY259" s="18" t="s">
        <v>148</v>
      </c>
      <c r="BE259" s="217">
        <f>IF(N259="základní",J259,0)</f>
        <v>0</v>
      </c>
      <c r="BF259" s="217">
        <f>IF(N259="snížená",J259,0)</f>
        <v>0</v>
      </c>
      <c r="BG259" s="217">
        <f>IF(N259="zákl. přenesená",J259,0)</f>
        <v>0</v>
      </c>
      <c r="BH259" s="217">
        <f>IF(N259="sníž. přenesená",J259,0)</f>
        <v>0</v>
      </c>
      <c r="BI259" s="217">
        <f>IF(N259="nulová",J259,0)</f>
        <v>0</v>
      </c>
      <c r="BJ259" s="18" t="s">
        <v>82</v>
      </c>
      <c r="BK259" s="217">
        <f>ROUND(I259*H259,2)</f>
        <v>0</v>
      </c>
      <c r="BL259" s="18" t="s">
        <v>257</v>
      </c>
      <c r="BM259" s="216" t="s">
        <v>2351</v>
      </c>
    </row>
    <row r="260" spans="1:65" s="2" customFormat="1" ht="16.5" customHeight="1">
      <c r="A260" s="39"/>
      <c r="B260" s="40"/>
      <c r="C260" s="205" t="s">
        <v>928</v>
      </c>
      <c r="D260" s="205" t="s">
        <v>151</v>
      </c>
      <c r="E260" s="206" t="s">
        <v>2318</v>
      </c>
      <c r="F260" s="207" t="s">
        <v>2319</v>
      </c>
      <c r="G260" s="208" t="s">
        <v>154</v>
      </c>
      <c r="H260" s="209">
        <v>1</v>
      </c>
      <c r="I260" s="210"/>
      <c r="J260" s="211">
        <f>ROUND(I260*H260,2)</f>
        <v>0</v>
      </c>
      <c r="K260" s="207" t="s">
        <v>28</v>
      </c>
      <c r="L260" s="45"/>
      <c r="M260" s="212" t="s">
        <v>28</v>
      </c>
      <c r="N260" s="213" t="s">
        <v>45</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257</v>
      </c>
      <c r="AT260" s="216" t="s">
        <v>151</v>
      </c>
      <c r="AU260" s="216" t="s">
        <v>84</v>
      </c>
      <c r="AY260" s="18" t="s">
        <v>148</v>
      </c>
      <c r="BE260" s="217">
        <f>IF(N260="základní",J260,0)</f>
        <v>0</v>
      </c>
      <c r="BF260" s="217">
        <f>IF(N260="snížená",J260,0)</f>
        <v>0</v>
      </c>
      <c r="BG260" s="217">
        <f>IF(N260="zákl. přenesená",J260,0)</f>
        <v>0</v>
      </c>
      <c r="BH260" s="217">
        <f>IF(N260="sníž. přenesená",J260,0)</f>
        <v>0</v>
      </c>
      <c r="BI260" s="217">
        <f>IF(N260="nulová",J260,0)</f>
        <v>0</v>
      </c>
      <c r="BJ260" s="18" t="s">
        <v>82</v>
      </c>
      <c r="BK260" s="217">
        <f>ROUND(I260*H260,2)</f>
        <v>0</v>
      </c>
      <c r="BL260" s="18" t="s">
        <v>257</v>
      </c>
      <c r="BM260" s="216" t="s">
        <v>2352</v>
      </c>
    </row>
    <row r="261" spans="1:65" s="2" customFormat="1" ht="16.5" customHeight="1">
      <c r="A261" s="39"/>
      <c r="B261" s="40"/>
      <c r="C261" s="205" t="s">
        <v>1733</v>
      </c>
      <c r="D261" s="205" t="s">
        <v>151</v>
      </c>
      <c r="E261" s="206" t="s">
        <v>2321</v>
      </c>
      <c r="F261" s="207" t="s">
        <v>2046</v>
      </c>
      <c r="G261" s="208" t="s">
        <v>154</v>
      </c>
      <c r="H261" s="209">
        <v>1</v>
      </c>
      <c r="I261" s="210"/>
      <c r="J261" s="211">
        <f>ROUND(I261*H261,2)</f>
        <v>0</v>
      </c>
      <c r="K261" s="207" t="s">
        <v>28</v>
      </c>
      <c r="L261" s="45"/>
      <c r="M261" s="212" t="s">
        <v>28</v>
      </c>
      <c r="N261" s="213" t="s">
        <v>45</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257</v>
      </c>
      <c r="AT261" s="216" t="s">
        <v>151</v>
      </c>
      <c r="AU261" s="216" t="s">
        <v>84</v>
      </c>
      <c r="AY261" s="18" t="s">
        <v>148</v>
      </c>
      <c r="BE261" s="217">
        <f>IF(N261="základní",J261,0)</f>
        <v>0</v>
      </c>
      <c r="BF261" s="217">
        <f>IF(N261="snížená",J261,0)</f>
        <v>0</v>
      </c>
      <c r="BG261" s="217">
        <f>IF(N261="zákl. přenesená",J261,0)</f>
        <v>0</v>
      </c>
      <c r="BH261" s="217">
        <f>IF(N261="sníž. přenesená",J261,0)</f>
        <v>0</v>
      </c>
      <c r="BI261" s="217">
        <f>IF(N261="nulová",J261,0)</f>
        <v>0</v>
      </c>
      <c r="BJ261" s="18" t="s">
        <v>82</v>
      </c>
      <c r="BK261" s="217">
        <f>ROUND(I261*H261,2)</f>
        <v>0</v>
      </c>
      <c r="BL261" s="18" t="s">
        <v>257</v>
      </c>
      <c r="BM261" s="216" t="s">
        <v>2353</v>
      </c>
    </row>
    <row r="262" spans="1:65" s="2" customFormat="1" ht="16.5" customHeight="1">
      <c r="A262" s="39"/>
      <c r="B262" s="40"/>
      <c r="C262" s="205" t="s">
        <v>1735</v>
      </c>
      <c r="D262" s="205" t="s">
        <v>151</v>
      </c>
      <c r="E262" s="206" t="s">
        <v>2323</v>
      </c>
      <c r="F262" s="207" t="s">
        <v>2049</v>
      </c>
      <c r="G262" s="208" t="s">
        <v>154</v>
      </c>
      <c r="H262" s="209">
        <v>1</v>
      </c>
      <c r="I262" s="210"/>
      <c r="J262" s="211">
        <f>ROUND(I262*H262,2)</f>
        <v>0</v>
      </c>
      <c r="K262" s="207" t="s">
        <v>28</v>
      </c>
      <c r="L262" s="45"/>
      <c r="M262" s="212" t="s">
        <v>28</v>
      </c>
      <c r="N262" s="213" t="s">
        <v>45</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257</v>
      </c>
      <c r="AT262" s="216" t="s">
        <v>151</v>
      </c>
      <c r="AU262" s="216" t="s">
        <v>84</v>
      </c>
      <c r="AY262" s="18" t="s">
        <v>148</v>
      </c>
      <c r="BE262" s="217">
        <f>IF(N262="základní",J262,0)</f>
        <v>0</v>
      </c>
      <c r="BF262" s="217">
        <f>IF(N262="snížená",J262,0)</f>
        <v>0</v>
      </c>
      <c r="BG262" s="217">
        <f>IF(N262="zákl. přenesená",J262,0)</f>
        <v>0</v>
      </c>
      <c r="BH262" s="217">
        <f>IF(N262="sníž. přenesená",J262,0)</f>
        <v>0</v>
      </c>
      <c r="BI262" s="217">
        <f>IF(N262="nulová",J262,0)</f>
        <v>0</v>
      </c>
      <c r="BJ262" s="18" t="s">
        <v>82</v>
      </c>
      <c r="BK262" s="217">
        <f>ROUND(I262*H262,2)</f>
        <v>0</v>
      </c>
      <c r="BL262" s="18" t="s">
        <v>257</v>
      </c>
      <c r="BM262" s="216" t="s">
        <v>2354</v>
      </c>
    </row>
    <row r="263" spans="1:65" s="2" customFormat="1" ht="16.5" customHeight="1">
      <c r="A263" s="39"/>
      <c r="B263" s="40"/>
      <c r="C263" s="205" t="s">
        <v>1737</v>
      </c>
      <c r="D263" s="205" t="s">
        <v>151</v>
      </c>
      <c r="E263" s="206" t="s">
        <v>2325</v>
      </c>
      <c r="F263" s="207" t="s">
        <v>2052</v>
      </c>
      <c r="G263" s="208" t="s">
        <v>154</v>
      </c>
      <c r="H263" s="209">
        <v>1</v>
      </c>
      <c r="I263" s="210"/>
      <c r="J263" s="211">
        <f>ROUND(I263*H263,2)</f>
        <v>0</v>
      </c>
      <c r="K263" s="207" t="s">
        <v>28</v>
      </c>
      <c r="L263" s="45"/>
      <c r="M263" s="212" t="s">
        <v>28</v>
      </c>
      <c r="N263" s="213" t="s">
        <v>45</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257</v>
      </c>
      <c r="AT263" s="216" t="s">
        <v>151</v>
      </c>
      <c r="AU263" s="216" t="s">
        <v>84</v>
      </c>
      <c r="AY263" s="18" t="s">
        <v>148</v>
      </c>
      <c r="BE263" s="217">
        <f>IF(N263="základní",J263,0)</f>
        <v>0</v>
      </c>
      <c r="BF263" s="217">
        <f>IF(N263="snížená",J263,0)</f>
        <v>0</v>
      </c>
      <c r="BG263" s="217">
        <f>IF(N263="zákl. přenesená",J263,0)</f>
        <v>0</v>
      </c>
      <c r="BH263" s="217">
        <f>IF(N263="sníž. přenesená",J263,0)</f>
        <v>0</v>
      </c>
      <c r="BI263" s="217">
        <f>IF(N263="nulová",J263,0)</f>
        <v>0</v>
      </c>
      <c r="BJ263" s="18" t="s">
        <v>82</v>
      </c>
      <c r="BK263" s="217">
        <f>ROUND(I263*H263,2)</f>
        <v>0</v>
      </c>
      <c r="BL263" s="18" t="s">
        <v>257</v>
      </c>
      <c r="BM263" s="216" t="s">
        <v>2355</v>
      </c>
    </row>
    <row r="264" spans="1:65" s="2" customFormat="1" ht="16.5" customHeight="1">
      <c r="A264" s="39"/>
      <c r="B264" s="40"/>
      <c r="C264" s="205" t="s">
        <v>1739</v>
      </c>
      <c r="D264" s="205" t="s">
        <v>151</v>
      </c>
      <c r="E264" s="206" t="s">
        <v>2054</v>
      </c>
      <c r="F264" s="207" t="s">
        <v>2055</v>
      </c>
      <c r="G264" s="208" t="s">
        <v>154</v>
      </c>
      <c r="H264" s="209">
        <v>1</v>
      </c>
      <c r="I264" s="210"/>
      <c r="J264" s="211">
        <f>ROUND(I264*H264,2)</f>
        <v>0</v>
      </c>
      <c r="K264" s="207" t="s">
        <v>28</v>
      </c>
      <c r="L264" s="45"/>
      <c r="M264" s="212" t="s">
        <v>28</v>
      </c>
      <c r="N264" s="213" t="s">
        <v>45</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257</v>
      </c>
      <c r="AT264" s="216" t="s">
        <v>151</v>
      </c>
      <c r="AU264" s="216" t="s">
        <v>84</v>
      </c>
      <c r="AY264" s="18" t="s">
        <v>148</v>
      </c>
      <c r="BE264" s="217">
        <f>IF(N264="základní",J264,0)</f>
        <v>0</v>
      </c>
      <c r="BF264" s="217">
        <f>IF(N264="snížená",J264,0)</f>
        <v>0</v>
      </c>
      <c r="BG264" s="217">
        <f>IF(N264="zákl. přenesená",J264,0)</f>
        <v>0</v>
      </c>
      <c r="BH264" s="217">
        <f>IF(N264="sníž. přenesená",J264,0)</f>
        <v>0</v>
      </c>
      <c r="BI264" s="217">
        <f>IF(N264="nulová",J264,0)</f>
        <v>0</v>
      </c>
      <c r="BJ264" s="18" t="s">
        <v>82</v>
      </c>
      <c r="BK264" s="217">
        <f>ROUND(I264*H264,2)</f>
        <v>0</v>
      </c>
      <c r="BL264" s="18" t="s">
        <v>257</v>
      </c>
      <c r="BM264" s="216" t="s">
        <v>2356</v>
      </c>
    </row>
    <row r="265" spans="1:65" s="2" customFormat="1" ht="16.5" customHeight="1">
      <c r="A265" s="39"/>
      <c r="B265" s="40"/>
      <c r="C265" s="205" t="s">
        <v>1741</v>
      </c>
      <c r="D265" s="205" t="s">
        <v>151</v>
      </c>
      <c r="E265" s="206" t="s">
        <v>2328</v>
      </c>
      <c r="F265" s="207" t="s">
        <v>2058</v>
      </c>
      <c r="G265" s="208" t="s">
        <v>154</v>
      </c>
      <c r="H265" s="209">
        <v>1</v>
      </c>
      <c r="I265" s="210"/>
      <c r="J265" s="211">
        <f>ROUND(I265*H265,2)</f>
        <v>0</v>
      </c>
      <c r="K265" s="207" t="s">
        <v>28</v>
      </c>
      <c r="L265" s="45"/>
      <c r="M265" s="212" t="s">
        <v>28</v>
      </c>
      <c r="N265" s="213" t="s">
        <v>45</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257</v>
      </c>
      <c r="AT265" s="216" t="s">
        <v>151</v>
      </c>
      <c r="AU265" s="216" t="s">
        <v>84</v>
      </c>
      <c r="AY265" s="18" t="s">
        <v>148</v>
      </c>
      <c r="BE265" s="217">
        <f>IF(N265="základní",J265,0)</f>
        <v>0</v>
      </c>
      <c r="BF265" s="217">
        <f>IF(N265="snížená",J265,0)</f>
        <v>0</v>
      </c>
      <c r="BG265" s="217">
        <f>IF(N265="zákl. přenesená",J265,0)</f>
        <v>0</v>
      </c>
      <c r="BH265" s="217">
        <f>IF(N265="sníž. přenesená",J265,0)</f>
        <v>0</v>
      </c>
      <c r="BI265" s="217">
        <f>IF(N265="nulová",J265,0)</f>
        <v>0</v>
      </c>
      <c r="BJ265" s="18" t="s">
        <v>82</v>
      </c>
      <c r="BK265" s="217">
        <f>ROUND(I265*H265,2)</f>
        <v>0</v>
      </c>
      <c r="BL265" s="18" t="s">
        <v>257</v>
      </c>
      <c r="BM265" s="216" t="s">
        <v>2357</v>
      </c>
    </row>
    <row r="266" spans="1:65" s="2" customFormat="1" ht="16.5" customHeight="1">
      <c r="A266" s="39"/>
      <c r="B266" s="40"/>
      <c r="C266" s="205" t="s">
        <v>1743</v>
      </c>
      <c r="D266" s="205" t="s">
        <v>151</v>
      </c>
      <c r="E266" s="206" t="s">
        <v>2191</v>
      </c>
      <c r="F266" s="207" t="s">
        <v>2061</v>
      </c>
      <c r="G266" s="208" t="s">
        <v>154</v>
      </c>
      <c r="H266" s="209">
        <v>1</v>
      </c>
      <c r="I266" s="210"/>
      <c r="J266" s="211">
        <f>ROUND(I266*H266,2)</f>
        <v>0</v>
      </c>
      <c r="K266" s="207" t="s">
        <v>28</v>
      </c>
      <c r="L266" s="45"/>
      <c r="M266" s="264" t="s">
        <v>28</v>
      </c>
      <c r="N266" s="265" t="s">
        <v>45</v>
      </c>
      <c r="O266" s="266"/>
      <c r="P266" s="267">
        <f>O266*H266</f>
        <v>0</v>
      </c>
      <c r="Q266" s="267">
        <v>0</v>
      </c>
      <c r="R266" s="267">
        <f>Q266*H266</f>
        <v>0</v>
      </c>
      <c r="S266" s="267">
        <v>0</v>
      </c>
      <c r="T266" s="268">
        <f>S266*H266</f>
        <v>0</v>
      </c>
      <c r="U266" s="39"/>
      <c r="V266" s="39"/>
      <c r="W266" s="39"/>
      <c r="X266" s="39"/>
      <c r="Y266" s="39"/>
      <c r="Z266" s="39"/>
      <c r="AA266" s="39"/>
      <c r="AB266" s="39"/>
      <c r="AC266" s="39"/>
      <c r="AD266" s="39"/>
      <c r="AE266" s="39"/>
      <c r="AR266" s="216" t="s">
        <v>257</v>
      </c>
      <c r="AT266" s="216" t="s">
        <v>151</v>
      </c>
      <c r="AU266" s="216" t="s">
        <v>84</v>
      </c>
      <c r="AY266" s="18" t="s">
        <v>148</v>
      </c>
      <c r="BE266" s="217">
        <f>IF(N266="základní",J266,0)</f>
        <v>0</v>
      </c>
      <c r="BF266" s="217">
        <f>IF(N266="snížená",J266,0)</f>
        <v>0</v>
      </c>
      <c r="BG266" s="217">
        <f>IF(N266="zákl. přenesená",J266,0)</f>
        <v>0</v>
      </c>
      <c r="BH266" s="217">
        <f>IF(N266="sníž. přenesená",J266,0)</f>
        <v>0</v>
      </c>
      <c r="BI266" s="217">
        <f>IF(N266="nulová",J266,0)</f>
        <v>0</v>
      </c>
      <c r="BJ266" s="18" t="s">
        <v>82</v>
      </c>
      <c r="BK266" s="217">
        <f>ROUND(I266*H266,2)</f>
        <v>0</v>
      </c>
      <c r="BL266" s="18" t="s">
        <v>257</v>
      </c>
      <c r="BM266" s="216" t="s">
        <v>2358</v>
      </c>
    </row>
    <row r="267" spans="1:31" s="2" customFormat="1" ht="6.95" customHeight="1">
      <c r="A267" s="39"/>
      <c r="B267" s="60"/>
      <c r="C267" s="61"/>
      <c r="D267" s="61"/>
      <c r="E267" s="61"/>
      <c r="F267" s="61"/>
      <c r="G267" s="61"/>
      <c r="H267" s="61"/>
      <c r="I267" s="61"/>
      <c r="J267" s="61"/>
      <c r="K267" s="61"/>
      <c r="L267" s="45"/>
      <c r="M267" s="39"/>
      <c r="O267" s="39"/>
      <c r="P267" s="39"/>
      <c r="Q267" s="39"/>
      <c r="R267" s="39"/>
      <c r="S267" s="39"/>
      <c r="T267" s="39"/>
      <c r="U267" s="39"/>
      <c r="V267" s="39"/>
      <c r="W267" s="39"/>
      <c r="X267" s="39"/>
      <c r="Y267" s="39"/>
      <c r="Z267" s="39"/>
      <c r="AA267" s="39"/>
      <c r="AB267" s="39"/>
      <c r="AC267" s="39"/>
      <c r="AD267" s="39"/>
      <c r="AE267" s="39"/>
    </row>
  </sheetData>
  <sheetProtection password="CC35" sheet="1" objects="1" scenarios="1" formatColumns="0" formatRows="0" autoFilter="0"/>
  <autoFilter ref="C105:K266"/>
  <mergeCells count="9">
    <mergeCell ref="E7:H7"/>
    <mergeCell ref="E9:H9"/>
    <mergeCell ref="E18:H18"/>
    <mergeCell ref="E27:H27"/>
    <mergeCell ref="E48:H48"/>
    <mergeCell ref="E50:H50"/>
    <mergeCell ref="E96:H96"/>
    <mergeCell ref="E98:H9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99</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2359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933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934</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935</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28</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ROUND(J80,2)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ROUND((SUM(BE80:BE108)),2)</f>
        <v>0</v>
      </c>
      <c r="G33" s="39"/>
      <c r="H33" s="39"/>
      <c r="I33" s="149">
        <v>0.21</v>
      </c>
      <c r="J33" s="148">
        <f>ROUND(((SUM(BE80:BE108))*I33),2)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ROUND((SUM(BF80:BF108)),2)</f>
        <v>0</v>
      </c>
      <c r="G34" s="39"/>
      <c r="H34" s="39"/>
      <c r="I34" s="149">
        <v>0.15</v>
      </c>
      <c r="J34" s="148">
        <f>ROUND(((SUM(BF80:BF108))*I34),2)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ROUND((SUM(BG80:BG108)),2)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ROUND((SUM(BH80:BH108)),2)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ROUND((SUM(BI80:BI108)),2)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07 - Vedlejší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Litvínov</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Litvínov</v>
      </c>
      <c r="G54" s="41"/>
      <c r="H54" s="41"/>
      <c r="I54" s="33" t="s">
        <v>33</v>
      </c>
      <c r="J54" s="37" t="str">
        <f>E21</f>
        <v>BPO spol. s.r.o., Ing. Zátko</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J80</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2360</v>
      </c>
      <c r="E60" s="169"/>
      <c r="F60" s="169"/>
      <c r="G60" s="169"/>
      <c r="H60" s="169"/>
      <c r="I60" s="169"/>
      <c r="J60" s="170">
        <f>J81</f>
        <v>0</v>
      </c>
      <c r="K60" s="167"/>
      <c r="L60" s="171"/>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41"/>
      <c r="J61" s="41"/>
      <c r="K61" s="41"/>
      <c r="L61" s="135"/>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61"/>
      <c r="J62" s="61"/>
      <c r="K62" s="61"/>
      <c r="L62" s="135"/>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63"/>
      <c r="J66" s="63"/>
      <c r="K66" s="63"/>
      <c r="L66" s="135"/>
      <c r="S66" s="39"/>
      <c r="T66" s="39"/>
      <c r="U66" s="39"/>
      <c r="V66" s="39"/>
      <c r="W66" s="39"/>
      <c r="X66" s="39"/>
      <c r="Y66" s="39"/>
      <c r="Z66" s="39"/>
      <c r="AA66" s="39"/>
      <c r="AB66" s="39"/>
      <c r="AC66" s="39"/>
      <c r="AD66" s="39"/>
      <c r="AE66" s="39"/>
    </row>
    <row r="67" spans="1:31" s="2" customFormat="1" ht="24.95" customHeight="1">
      <c r="A67" s="39"/>
      <c r="B67" s="40"/>
      <c r="C67" s="24" t="s">
        <v>133</v>
      </c>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26.25" customHeight="1">
      <c r="A70" s="39"/>
      <c r="B70" s="40"/>
      <c r="C70" s="41"/>
      <c r="D70" s="41"/>
      <c r="E70" s="161" t="str">
        <f>E7</f>
        <v>  Modernizace infrastruktury základních škol v Litvínově – škola Ruská 2059</v>
      </c>
      <c r="F70" s="33"/>
      <c r="G70" s="33"/>
      <c r="H70" s="33"/>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101</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70" t="str">
        <f>E9</f>
        <v>07 - Vedlejší náklady</v>
      </c>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22</v>
      </c>
      <c r="D74" s="41"/>
      <c r="E74" s="41"/>
      <c r="F74" s="28" t="str">
        <f>F12</f>
        <v>Litvínov</v>
      </c>
      <c r="G74" s="41"/>
      <c r="H74" s="41"/>
      <c r="I74" s="33" t="s">
        <v>24</v>
      </c>
      <c r="J74" s="73" t="str">
        <f>IF(J12="","",J12)</f>
        <v>19. 3. 2021</v>
      </c>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25.65" customHeight="1">
      <c r="A76" s="39"/>
      <c r="B76" s="40"/>
      <c r="C76" s="33" t="s">
        <v>26</v>
      </c>
      <c r="D76" s="41"/>
      <c r="E76" s="41"/>
      <c r="F76" s="28" t="str">
        <f>E15</f>
        <v>město Litvínov</v>
      </c>
      <c r="G76" s="41"/>
      <c r="H76" s="41"/>
      <c r="I76" s="33" t="s">
        <v>33</v>
      </c>
      <c r="J76" s="37" t="str">
        <f>E21</f>
        <v>BPO spol. s.r.o., Ing. Zátko</v>
      </c>
      <c r="K76" s="41"/>
      <c r="L76" s="135"/>
      <c r="S76" s="39"/>
      <c r="T76" s="39"/>
      <c r="U76" s="39"/>
      <c r="V76" s="39"/>
      <c r="W76" s="39"/>
      <c r="X76" s="39"/>
      <c r="Y76" s="39"/>
      <c r="Z76" s="39"/>
      <c r="AA76" s="39"/>
      <c r="AB76" s="39"/>
      <c r="AC76" s="39"/>
      <c r="AD76" s="39"/>
      <c r="AE76" s="39"/>
    </row>
    <row r="77" spans="1:31" s="2" customFormat="1" ht="15.15" customHeight="1">
      <c r="A77" s="39"/>
      <c r="B77" s="40"/>
      <c r="C77" s="33" t="s">
        <v>31</v>
      </c>
      <c r="D77" s="41"/>
      <c r="E77" s="41"/>
      <c r="F77" s="28" t="str">
        <f>IF(E18="","",E18)</f>
        <v>Vyplň údaj</v>
      </c>
      <c r="G77" s="41"/>
      <c r="H77" s="41"/>
      <c r="I77" s="33" t="s">
        <v>36</v>
      </c>
      <c r="J77" s="37" t="str">
        <f>E24</f>
        <v>Tomanová Ing.</v>
      </c>
      <c r="K77" s="41"/>
      <c r="L77" s="135"/>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11" customFormat="1" ht="29.25" customHeight="1">
      <c r="A79" s="178"/>
      <c r="B79" s="179"/>
      <c r="C79" s="180" t="s">
        <v>134</v>
      </c>
      <c r="D79" s="181" t="s">
        <v>59</v>
      </c>
      <c r="E79" s="181" t="s">
        <v>55</v>
      </c>
      <c r="F79" s="181" t="s">
        <v>56</v>
      </c>
      <c r="G79" s="181" t="s">
        <v>135</v>
      </c>
      <c r="H79" s="181" t="s">
        <v>136</v>
      </c>
      <c r="I79" s="181" t="s">
        <v>137</v>
      </c>
      <c r="J79" s="181" t="s">
        <v>106</v>
      </c>
      <c r="K79" s="182" t="s">
        <v>138</v>
      </c>
      <c r="L79" s="183"/>
      <c r="M79" s="93" t="s">
        <v>28</v>
      </c>
      <c r="N79" s="94" t="s">
        <v>44</v>
      </c>
      <c r="O79" s="94" t="s">
        <v>139</v>
      </c>
      <c r="P79" s="94" t="s">
        <v>140</v>
      </c>
      <c r="Q79" s="94" t="s">
        <v>141</v>
      </c>
      <c r="R79" s="94" t="s">
        <v>142</v>
      </c>
      <c r="S79" s="94" t="s">
        <v>143</v>
      </c>
      <c r="T79" s="95" t="s">
        <v>144</v>
      </c>
      <c r="U79" s="178"/>
      <c r="V79" s="178"/>
      <c r="W79" s="178"/>
      <c r="X79" s="178"/>
      <c r="Y79" s="178"/>
      <c r="Z79" s="178"/>
      <c r="AA79" s="178"/>
      <c r="AB79" s="178"/>
      <c r="AC79" s="178"/>
      <c r="AD79" s="178"/>
      <c r="AE79" s="178"/>
    </row>
    <row r="80" spans="1:63" s="2" customFormat="1" ht="22.8" customHeight="1">
      <c r="A80" s="39"/>
      <c r="B80" s="40"/>
      <c r="C80" s="100" t="s">
        <v>145</v>
      </c>
      <c r="D80" s="41"/>
      <c r="E80" s="41"/>
      <c r="F80" s="41"/>
      <c r="G80" s="41"/>
      <c r="H80" s="41"/>
      <c r="I80" s="41"/>
      <c r="J80" s="184">
        <f>BK80</f>
        <v>0</v>
      </c>
      <c r="K80" s="41"/>
      <c r="L80" s="45"/>
      <c r="M80" s="96"/>
      <c r="N80" s="185"/>
      <c r="O80" s="97"/>
      <c r="P80" s="186">
        <f>P81</f>
        <v>0</v>
      </c>
      <c r="Q80" s="97"/>
      <c r="R80" s="186">
        <f>R81</f>
        <v>0</v>
      </c>
      <c r="S80" s="97"/>
      <c r="T80" s="187">
        <f>T81</f>
        <v>0</v>
      </c>
      <c r="U80" s="39"/>
      <c r="V80" s="39"/>
      <c r="W80" s="39"/>
      <c r="X80" s="39"/>
      <c r="Y80" s="39"/>
      <c r="Z80" s="39"/>
      <c r="AA80" s="39"/>
      <c r="AB80" s="39"/>
      <c r="AC80" s="39"/>
      <c r="AD80" s="39"/>
      <c r="AE80" s="39"/>
      <c r="AT80" s="18" t="s">
        <v>73</v>
      </c>
      <c r="AU80" s="18" t="s">
        <v>107</v>
      </c>
      <c r="BK80" s="188">
        <f>BK81</f>
        <v>0</v>
      </c>
    </row>
    <row r="81" spans="1:63" s="12" customFormat="1" ht="25.9" customHeight="1">
      <c r="A81" s="12"/>
      <c r="B81" s="189"/>
      <c r="C81" s="190"/>
      <c r="D81" s="191" t="s">
        <v>73</v>
      </c>
      <c r="E81" s="192" t="s">
        <v>2361</v>
      </c>
      <c r="F81" s="192" t="s">
        <v>2362</v>
      </c>
      <c r="G81" s="190"/>
      <c r="H81" s="190"/>
      <c r="I81" s="193"/>
      <c r="J81" s="194">
        <f>BK81</f>
        <v>0</v>
      </c>
      <c r="K81" s="190"/>
      <c r="L81" s="195"/>
      <c r="M81" s="196"/>
      <c r="N81" s="197"/>
      <c r="O81" s="197"/>
      <c r="P81" s="198">
        <f>SUM(P82:P108)</f>
        <v>0</v>
      </c>
      <c r="Q81" s="197"/>
      <c r="R81" s="198">
        <f>SUM(R82:R108)</f>
        <v>0</v>
      </c>
      <c r="S81" s="197"/>
      <c r="T81" s="199">
        <f>SUM(T82:T108)</f>
        <v>0</v>
      </c>
      <c r="U81" s="12"/>
      <c r="V81" s="12"/>
      <c r="W81" s="12"/>
      <c r="X81" s="12"/>
      <c r="Y81" s="12"/>
      <c r="Z81" s="12"/>
      <c r="AA81" s="12"/>
      <c r="AB81" s="12"/>
      <c r="AC81" s="12"/>
      <c r="AD81" s="12"/>
      <c r="AE81" s="12"/>
      <c r="AR81" s="200" t="s">
        <v>179</v>
      </c>
      <c r="AT81" s="201" t="s">
        <v>73</v>
      </c>
      <c r="AU81" s="201" t="s">
        <v>74</v>
      </c>
      <c r="AY81" s="200" t="s">
        <v>148</v>
      </c>
      <c r="BK81" s="202">
        <f>SUM(BK82:BK108)</f>
        <v>0</v>
      </c>
    </row>
    <row r="82" spans="1:65" s="2" customFormat="1" ht="16.5" customHeight="1">
      <c r="A82" s="39"/>
      <c r="B82" s="40"/>
      <c r="C82" s="205" t="s">
        <v>82</v>
      </c>
      <c r="D82" s="205" t="s">
        <v>151</v>
      </c>
      <c r="E82" s="206" t="s">
        <v>2363</v>
      </c>
      <c r="F82" s="207" t="s">
        <v>2364</v>
      </c>
      <c r="G82" s="208" t="s">
        <v>1023</v>
      </c>
      <c r="H82" s="209">
        <v>1</v>
      </c>
      <c r="I82" s="210"/>
      <c r="J82" s="211">
        <f>ROUND(I82*H82,2)</f>
        <v>0</v>
      </c>
      <c r="K82" s="207" t="s">
        <v>160</v>
      </c>
      <c r="L82" s="45"/>
      <c r="M82" s="212" t="s">
        <v>28</v>
      </c>
      <c r="N82" s="213" t="s">
        <v>45</v>
      </c>
      <c r="O82" s="85"/>
      <c r="P82" s="214">
        <f>O82*H82</f>
        <v>0</v>
      </c>
      <c r="Q82" s="214">
        <v>0</v>
      </c>
      <c r="R82" s="214">
        <f>Q82*H82</f>
        <v>0</v>
      </c>
      <c r="S82" s="214">
        <v>0</v>
      </c>
      <c r="T82" s="215">
        <f>S82*H82</f>
        <v>0</v>
      </c>
      <c r="U82" s="39"/>
      <c r="V82" s="39"/>
      <c r="W82" s="39"/>
      <c r="X82" s="39"/>
      <c r="Y82" s="39"/>
      <c r="Z82" s="39"/>
      <c r="AA82" s="39"/>
      <c r="AB82" s="39"/>
      <c r="AC82" s="39"/>
      <c r="AD82" s="39"/>
      <c r="AE82" s="39"/>
      <c r="AR82" s="216" t="s">
        <v>2365</v>
      </c>
      <c r="AT82" s="216" t="s">
        <v>151</v>
      </c>
      <c r="AU82" s="216" t="s">
        <v>82</v>
      </c>
      <c r="AY82" s="18" t="s">
        <v>148</v>
      </c>
      <c r="BE82" s="217">
        <f>IF(N82="základní",J82,0)</f>
        <v>0</v>
      </c>
      <c r="BF82" s="217">
        <f>IF(N82="snížená",J82,0)</f>
        <v>0</v>
      </c>
      <c r="BG82" s="217">
        <f>IF(N82="zákl. přenesená",J82,0)</f>
        <v>0</v>
      </c>
      <c r="BH82" s="217">
        <f>IF(N82="sníž. přenesená",J82,0)</f>
        <v>0</v>
      </c>
      <c r="BI82" s="217">
        <f>IF(N82="nulová",J82,0)</f>
        <v>0</v>
      </c>
      <c r="BJ82" s="18" t="s">
        <v>82</v>
      </c>
      <c r="BK82" s="217">
        <f>ROUND(I82*H82,2)</f>
        <v>0</v>
      </c>
      <c r="BL82" s="18" t="s">
        <v>2365</v>
      </c>
      <c r="BM82" s="216" t="s">
        <v>2366</v>
      </c>
    </row>
    <row r="83" spans="1:51" s="13" customFormat="1" ht="12">
      <c r="A83" s="13"/>
      <c r="B83" s="218"/>
      <c r="C83" s="219"/>
      <c r="D83" s="220" t="s">
        <v>162</v>
      </c>
      <c r="E83" s="221" t="s">
        <v>28</v>
      </c>
      <c r="F83" s="222" t="s">
        <v>2367</v>
      </c>
      <c r="G83" s="219"/>
      <c r="H83" s="221" t="s">
        <v>28</v>
      </c>
      <c r="I83" s="223"/>
      <c r="J83" s="219"/>
      <c r="K83" s="219"/>
      <c r="L83" s="224"/>
      <c r="M83" s="225"/>
      <c r="N83" s="226"/>
      <c r="O83" s="226"/>
      <c r="P83" s="226"/>
      <c r="Q83" s="226"/>
      <c r="R83" s="226"/>
      <c r="S83" s="226"/>
      <c r="T83" s="227"/>
      <c r="U83" s="13"/>
      <c r="V83" s="13"/>
      <c r="W83" s="13"/>
      <c r="X83" s="13"/>
      <c r="Y83" s="13"/>
      <c r="Z83" s="13"/>
      <c r="AA83" s="13"/>
      <c r="AB83" s="13"/>
      <c r="AC83" s="13"/>
      <c r="AD83" s="13"/>
      <c r="AE83" s="13"/>
      <c r="AT83" s="228" t="s">
        <v>162</v>
      </c>
      <c r="AU83" s="228" t="s">
        <v>82</v>
      </c>
      <c r="AV83" s="13" t="s">
        <v>82</v>
      </c>
      <c r="AW83" s="13" t="s">
        <v>35</v>
      </c>
      <c r="AX83" s="13" t="s">
        <v>74</v>
      </c>
      <c r="AY83" s="228" t="s">
        <v>148</v>
      </c>
    </row>
    <row r="84" spans="1:51" s="13" customFormat="1" ht="12">
      <c r="A84" s="13"/>
      <c r="B84" s="218"/>
      <c r="C84" s="219"/>
      <c r="D84" s="220" t="s">
        <v>162</v>
      </c>
      <c r="E84" s="221" t="s">
        <v>28</v>
      </c>
      <c r="F84" s="222" t="s">
        <v>2368</v>
      </c>
      <c r="G84" s="219"/>
      <c r="H84" s="221" t="s">
        <v>28</v>
      </c>
      <c r="I84" s="223"/>
      <c r="J84" s="219"/>
      <c r="K84" s="219"/>
      <c r="L84" s="224"/>
      <c r="M84" s="225"/>
      <c r="N84" s="226"/>
      <c r="O84" s="226"/>
      <c r="P84" s="226"/>
      <c r="Q84" s="226"/>
      <c r="R84" s="226"/>
      <c r="S84" s="226"/>
      <c r="T84" s="227"/>
      <c r="U84" s="13"/>
      <c r="V84" s="13"/>
      <c r="W84" s="13"/>
      <c r="X84" s="13"/>
      <c r="Y84" s="13"/>
      <c r="Z84" s="13"/>
      <c r="AA84" s="13"/>
      <c r="AB84" s="13"/>
      <c r="AC84" s="13"/>
      <c r="AD84" s="13"/>
      <c r="AE84" s="13"/>
      <c r="AT84" s="228" t="s">
        <v>162</v>
      </c>
      <c r="AU84" s="228" t="s">
        <v>82</v>
      </c>
      <c r="AV84" s="13" t="s">
        <v>82</v>
      </c>
      <c r="AW84" s="13" t="s">
        <v>35</v>
      </c>
      <c r="AX84" s="13" t="s">
        <v>74</v>
      </c>
      <c r="AY84" s="228" t="s">
        <v>148</v>
      </c>
    </row>
    <row r="85" spans="1:51" s="14" customFormat="1" ht="12">
      <c r="A85" s="14"/>
      <c r="B85" s="229"/>
      <c r="C85" s="230"/>
      <c r="D85" s="220" t="s">
        <v>162</v>
      </c>
      <c r="E85" s="231" t="s">
        <v>28</v>
      </c>
      <c r="F85" s="232" t="s">
        <v>2369</v>
      </c>
      <c r="G85" s="230"/>
      <c r="H85" s="233">
        <v>1</v>
      </c>
      <c r="I85" s="234"/>
      <c r="J85" s="230"/>
      <c r="K85" s="230"/>
      <c r="L85" s="235"/>
      <c r="M85" s="236"/>
      <c r="N85" s="237"/>
      <c r="O85" s="237"/>
      <c r="P85" s="237"/>
      <c r="Q85" s="237"/>
      <c r="R85" s="237"/>
      <c r="S85" s="237"/>
      <c r="T85" s="238"/>
      <c r="U85" s="14"/>
      <c r="V85" s="14"/>
      <c r="W85" s="14"/>
      <c r="X85" s="14"/>
      <c r="Y85" s="14"/>
      <c r="Z85" s="14"/>
      <c r="AA85" s="14"/>
      <c r="AB85" s="14"/>
      <c r="AC85" s="14"/>
      <c r="AD85" s="14"/>
      <c r="AE85" s="14"/>
      <c r="AT85" s="239" t="s">
        <v>162</v>
      </c>
      <c r="AU85" s="239" t="s">
        <v>82</v>
      </c>
      <c r="AV85" s="14" t="s">
        <v>84</v>
      </c>
      <c r="AW85" s="14" t="s">
        <v>35</v>
      </c>
      <c r="AX85" s="14" t="s">
        <v>82</v>
      </c>
      <c r="AY85" s="239" t="s">
        <v>148</v>
      </c>
    </row>
    <row r="86" spans="1:65" s="2" customFormat="1" ht="16.5" customHeight="1">
      <c r="A86" s="39"/>
      <c r="B86" s="40"/>
      <c r="C86" s="205" t="s">
        <v>84</v>
      </c>
      <c r="D86" s="205" t="s">
        <v>151</v>
      </c>
      <c r="E86" s="206" t="s">
        <v>2370</v>
      </c>
      <c r="F86" s="207" t="s">
        <v>2371</v>
      </c>
      <c r="G86" s="208" t="s">
        <v>1023</v>
      </c>
      <c r="H86" s="209">
        <v>1</v>
      </c>
      <c r="I86" s="210"/>
      <c r="J86" s="211">
        <f>ROUND(I86*H86,2)</f>
        <v>0</v>
      </c>
      <c r="K86" s="207" t="s">
        <v>160</v>
      </c>
      <c r="L86" s="45"/>
      <c r="M86" s="212" t="s">
        <v>28</v>
      </c>
      <c r="N86" s="213" t="s">
        <v>45</v>
      </c>
      <c r="O86" s="85"/>
      <c r="P86" s="214">
        <f>O86*H86</f>
        <v>0</v>
      </c>
      <c r="Q86" s="214">
        <v>0</v>
      </c>
      <c r="R86" s="214">
        <f>Q86*H86</f>
        <v>0</v>
      </c>
      <c r="S86" s="214">
        <v>0</v>
      </c>
      <c r="T86" s="215">
        <f>S86*H86</f>
        <v>0</v>
      </c>
      <c r="U86" s="39"/>
      <c r="V86" s="39"/>
      <c r="W86" s="39"/>
      <c r="X86" s="39"/>
      <c r="Y86" s="39"/>
      <c r="Z86" s="39"/>
      <c r="AA86" s="39"/>
      <c r="AB86" s="39"/>
      <c r="AC86" s="39"/>
      <c r="AD86" s="39"/>
      <c r="AE86" s="39"/>
      <c r="AR86" s="216" t="s">
        <v>2365</v>
      </c>
      <c r="AT86" s="216" t="s">
        <v>151</v>
      </c>
      <c r="AU86" s="216" t="s">
        <v>82</v>
      </c>
      <c r="AY86" s="18" t="s">
        <v>148</v>
      </c>
      <c r="BE86" s="217">
        <f>IF(N86="základní",J86,0)</f>
        <v>0</v>
      </c>
      <c r="BF86" s="217">
        <f>IF(N86="snížená",J86,0)</f>
        <v>0</v>
      </c>
      <c r="BG86" s="217">
        <f>IF(N86="zákl. přenesená",J86,0)</f>
        <v>0</v>
      </c>
      <c r="BH86" s="217">
        <f>IF(N86="sníž. přenesená",J86,0)</f>
        <v>0</v>
      </c>
      <c r="BI86" s="217">
        <f>IF(N86="nulová",J86,0)</f>
        <v>0</v>
      </c>
      <c r="BJ86" s="18" t="s">
        <v>82</v>
      </c>
      <c r="BK86" s="217">
        <f>ROUND(I86*H86,2)</f>
        <v>0</v>
      </c>
      <c r="BL86" s="18" t="s">
        <v>2365</v>
      </c>
      <c r="BM86" s="216" t="s">
        <v>2372</v>
      </c>
    </row>
    <row r="87" spans="1:65" s="2" customFormat="1" ht="101.25" customHeight="1">
      <c r="A87" s="39"/>
      <c r="B87" s="40"/>
      <c r="C87" s="205" t="s">
        <v>149</v>
      </c>
      <c r="D87" s="205" t="s">
        <v>151</v>
      </c>
      <c r="E87" s="206" t="s">
        <v>2373</v>
      </c>
      <c r="F87" s="207" t="s">
        <v>2374</v>
      </c>
      <c r="G87" s="208" t="s">
        <v>1023</v>
      </c>
      <c r="H87" s="209">
        <v>1</v>
      </c>
      <c r="I87" s="210"/>
      <c r="J87" s="211">
        <f>ROUND(I87*H87,2)</f>
        <v>0</v>
      </c>
      <c r="K87" s="207" t="s">
        <v>160</v>
      </c>
      <c r="L87" s="45"/>
      <c r="M87" s="212" t="s">
        <v>28</v>
      </c>
      <c r="N87" s="213" t="s">
        <v>45</v>
      </c>
      <c r="O87" s="85"/>
      <c r="P87" s="214">
        <f>O87*H87</f>
        <v>0</v>
      </c>
      <c r="Q87" s="214">
        <v>0</v>
      </c>
      <c r="R87" s="214">
        <f>Q87*H87</f>
        <v>0</v>
      </c>
      <c r="S87" s="214">
        <v>0</v>
      </c>
      <c r="T87" s="215">
        <f>S87*H87</f>
        <v>0</v>
      </c>
      <c r="U87" s="39"/>
      <c r="V87" s="39"/>
      <c r="W87" s="39"/>
      <c r="X87" s="39"/>
      <c r="Y87" s="39"/>
      <c r="Z87" s="39"/>
      <c r="AA87" s="39"/>
      <c r="AB87" s="39"/>
      <c r="AC87" s="39"/>
      <c r="AD87" s="39"/>
      <c r="AE87" s="39"/>
      <c r="AR87" s="216" t="s">
        <v>2365</v>
      </c>
      <c r="AT87" s="216" t="s">
        <v>151</v>
      </c>
      <c r="AU87" s="216" t="s">
        <v>82</v>
      </c>
      <c r="AY87" s="18" t="s">
        <v>148</v>
      </c>
      <c r="BE87" s="217">
        <f>IF(N87="základní",J87,0)</f>
        <v>0</v>
      </c>
      <c r="BF87" s="217">
        <f>IF(N87="snížená",J87,0)</f>
        <v>0</v>
      </c>
      <c r="BG87" s="217">
        <f>IF(N87="zákl. přenesená",J87,0)</f>
        <v>0</v>
      </c>
      <c r="BH87" s="217">
        <f>IF(N87="sníž. přenesená",J87,0)</f>
        <v>0</v>
      </c>
      <c r="BI87" s="217">
        <f>IF(N87="nulová",J87,0)</f>
        <v>0</v>
      </c>
      <c r="BJ87" s="18" t="s">
        <v>82</v>
      </c>
      <c r="BK87" s="217">
        <f>ROUND(I87*H87,2)</f>
        <v>0</v>
      </c>
      <c r="BL87" s="18" t="s">
        <v>2365</v>
      </c>
      <c r="BM87" s="216" t="s">
        <v>2375</v>
      </c>
    </row>
    <row r="88" spans="1:51" s="13" customFormat="1" ht="12">
      <c r="A88" s="13"/>
      <c r="B88" s="218"/>
      <c r="C88" s="219"/>
      <c r="D88" s="220" t="s">
        <v>162</v>
      </c>
      <c r="E88" s="221" t="s">
        <v>28</v>
      </c>
      <c r="F88" s="222" t="s">
        <v>2376</v>
      </c>
      <c r="G88" s="219"/>
      <c r="H88" s="221" t="s">
        <v>28</v>
      </c>
      <c r="I88" s="223"/>
      <c r="J88" s="219"/>
      <c r="K88" s="219"/>
      <c r="L88" s="224"/>
      <c r="M88" s="225"/>
      <c r="N88" s="226"/>
      <c r="O88" s="226"/>
      <c r="P88" s="226"/>
      <c r="Q88" s="226"/>
      <c r="R88" s="226"/>
      <c r="S88" s="226"/>
      <c r="T88" s="227"/>
      <c r="U88" s="13"/>
      <c r="V88" s="13"/>
      <c r="W88" s="13"/>
      <c r="X88" s="13"/>
      <c r="Y88" s="13"/>
      <c r="Z88" s="13"/>
      <c r="AA88" s="13"/>
      <c r="AB88" s="13"/>
      <c r="AC88" s="13"/>
      <c r="AD88" s="13"/>
      <c r="AE88" s="13"/>
      <c r="AT88" s="228" t="s">
        <v>162</v>
      </c>
      <c r="AU88" s="228" t="s">
        <v>82</v>
      </c>
      <c r="AV88" s="13" t="s">
        <v>82</v>
      </c>
      <c r="AW88" s="13" t="s">
        <v>35</v>
      </c>
      <c r="AX88" s="13" t="s">
        <v>74</v>
      </c>
      <c r="AY88" s="228" t="s">
        <v>148</v>
      </c>
    </row>
    <row r="89" spans="1:51" s="13" customFormat="1" ht="12">
      <c r="A89" s="13"/>
      <c r="B89" s="218"/>
      <c r="C89" s="219"/>
      <c r="D89" s="220" t="s">
        <v>162</v>
      </c>
      <c r="E89" s="221" t="s">
        <v>28</v>
      </c>
      <c r="F89" s="222" t="s">
        <v>2377</v>
      </c>
      <c r="G89" s="219"/>
      <c r="H89" s="221" t="s">
        <v>28</v>
      </c>
      <c r="I89" s="223"/>
      <c r="J89" s="219"/>
      <c r="K89" s="219"/>
      <c r="L89" s="224"/>
      <c r="M89" s="225"/>
      <c r="N89" s="226"/>
      <c r="O89" s="226"/>
      <c r="P89" s="226"/>
      <c r="Q89" s="226"/>
      <c r="R89" s="226"/>
      <c r="S89" s="226"/>
      <c r="T89" s="227"/>
      <c r="U89" s="13"/>
      <c r="V89" s="13"/>
      <c r="W89" s="13"/>
      <c r="X89" s="13"/>
      <c r="Y89" s="13"/>
      <c r="Z89" s="13"/>
      <c r="AA89" s="13"/>
      <c r="AB89" s="13"/>
      <c r="AC89" s="13"/>
      <c r="AD89" s="13"/>
      <c r="AE89" s="13"/>
      <c r="AT89" s="228" t="s">
        <v>162</v>
      </c>
      <c r="AU89" s="228" t="s">
        <v>82</v>
      </c>
      <c r="AV89" s="13" t="s">
        <v>82</v>
      </c>
      <c r="AW89" s="13" t="s">
        <v>35</v>
      </c>
      <c r="AX89" s="13" t="s">
        <v>74</v>
      </c>
      <c r="AY89" s="228" t="s">
        <v>148</v>
      </c>
    </row>
    <row r="90" spans="1:51" s="14" customFormat="1" ht="12">
      <c r="A90" s="14"/>
      <c r="B90" s="229"/>
      <c r="C90" s="230"/>
      <c r="D90" s="220" t="s">
        <v>162</v>
      </c>
      <c r="E90" s="231" t="s">
        <v>28</v>
      </c>
      <c r="F90" s="232" t="s">
        <v>2369</v>
      </c>
      <c r="G90" s="230"/>
      <c r="H90" s="233">
        <v>1</v>
      </c>
      <c r="I90" s="234"/>
      <c r="J90" s="230"/>
      <c r="K90" s="230"/>
      <c r="L90" s="235"/>
      <c r="M90" s="236"/>
      <c r="N90" s="237"/>
      <c r="O90" s="237"/>
      <c r="P90" s="237"/>
      <c r="Q90" s="237"/>
      <c r="R90" s="237"/>
      <c r="S90" s="237"/>
      <c r="T90" s="238"/>
      <c r="U90" s="14"/>
      <c r="V90" s="14"/>
      <c r="W90" s="14"/>
      <c r="X90" s="14"/>
      <c r="Y90" s="14"/>
      <c r="Z90" s="14"/>
      <c r="AA90" s="14"/>
      <c r="AB90" s="14"/>
      <c r="AC90" s="14"/>
      <c r="AD90" s="14"/>
      <c r="AE90" s="14"/>
      <c r="AT90" s="239" t="s">
        <v>162</v>
      </c>
      <c r="AU90" s="239" t="s">
        <v>82</v>
      </c>
      <c r="AV90" s="14" t="s">
        <v>84</v>
      </c>
      <c r="AW90" s="14" t="s">
        <v>35</v>
      </c>
      <c r="AX90" s="14" t="s">
        <v>82</v>
      </c>
      <c r="AY90" s="239" t="s">
        <v>148</v>
      </c>
    </row>
    <row r="91" spans="1:65" s="2" customFormat="1" ht="55.5" customHeight="1">
      <c r="A91" s="39"/>
      <c r="B91" s="40"/>
      <c r="C91" s="205" t="s">
        <v>155</v>
      </c>
      <c r="D91" s="205" t="s">
        <v>151</v>
      </c>
      <c r="E91" s="206" t="s">
        <v>2378</v>
      </c>
      <c r="F91" s="207" t="s">
        <v>2379</v>
      </c>
      <c r="G91" s="208" t="s">
        <v>1023</v>
      </c>
      <c r="H91" s="209">
        <v>1</v>
      </c>
      <c r="I91" s="210"/>
      <c r="J91" s="211">
        <f>ROUND(I91*H91,2)</f>
        <v>0</v>
      </c>
      <c r="K91" s="207" t="s">
        <v>160</v>
      </c>
      <c r="L91" s="45"/>
      <c r="M91" s="212" t="s">
        <v>28</v>
      </c>
      <c r="N91" s="213" t="s">
        <v>45</v>
      </c>
      <c r="O91" s="85"/>
      <c r="P91" s="214">
        <f>O91*H91</f>
        <v>0</v>
      </c>
      <c r="Q91" s="214">
        <v>0</v>
      </c>
      <c r="R91" s="214">
        <f>Q91*H91</f>
        <v>0</v>
      </c>
      <c r="S91" s="214">
        <v>0</v>
      </c>
      <c r="T91" s="215">
        <f>S91*H91</f>
        <v>0</v>
      </c>
      <c r="U91" s="39"/>
      <c r="V91" s="39"/>
      <c r="W91" s="39"/>
      <c r="X91" s="39"/>
      <c r="Y91" s="39"/>
      <c r="Z91" s="39"/>
      <c r="AA91" s="39"/>
      <c r="AB91" s="39"/>
      <c r="AC91" s="39"/>
      <c r="AD91" s="39"/>
      <c r="AE91" s="39"/>
      <c r="AR91" s="216" t="s">
        <v>2365</v>
      </c>
      <c r="AT91" s="216" t="s">
        <v>151</v>
      </c>
      <c r="AU91" s="216" t="s">
        <v>82</v>
      </c>
      <c r="AY91" s="18" t="s">
        <v>148</v>
      </c>
      <c r="BE91" s="217">
        <f>IF(N91="základní",J91,0)</f>
        <v>0</v>
      </c>
      <c r="BF91" s="217">
        <f>IF(N91="snížená",J91,0)</f>
        <v>0</v>
      </c>
      <c r="BG91" s="217">
        <f>IF(N91="zákl. přenesená",J91,0)</f>
        <v>0</v>
      </c>
      <c r="BH91" s="217">
        <f>IF(N91="sníž. přenesená",J91,0)</f>
        <v>0</v>
      </c>
      <c r="BI91" s="217">
        <f>IF(N91="nulová",J91,0)</f>
        <v>0</v>
      </c>
      <c r="BJ91" s="18" t="s">
        <v>82</v>
      </c>
      <c r="BK91" s="217">
        <f>ROUND(I91*H91,2)</f>
        <v>0</v>
      </c>
      <c r="BL91" s="18" t="s">
        <v>2365</v>
      </c>
      <c r="BM91" s="216" t="s">
        <v>2380</v>
      </c>
    </row>
    <row r="92" spans="1:65" s="2" customFormat="1" ht="12">
      <c r="A92" s="39"/>
      <c r="B92" s="40"/>
      <c r="C92" s="205" t="s">
        <v>179</v>
      </c>
      <c r="D92" s="205" t="s">
        <v>151</v>
      </c>
      <c r="E92" s="206" t="s">
        <v>2381</v>
      </c>
      <c r="F92" s="207" t="s">
        <v>2382</v>
      </c>
      <c r="G92" s="208" t="s">
        <v>1023</v>
      </c>
      <c r="H92" s="209">
        <v>1</v>
      </c>
      <c r="I92" s="210"/>
      <c r="J92" s="211">
        <f>ROUND(I92*H92,2)</f>
        <v>0</v>
      </c>
      <c r="K92" s="207" t="s">
        <v>28</v>
      </c>
      <c r="L92" s="45"/>
      <c r="M92" s="212" t="s">
        <v>28</v>
      </c>
      <c r="N92" s="213" t="s">
        <v>45</v>
      </c>
      <c r="O92" s="85"/>
      <c r="P92" s="214">
        <f>O92*H92</f>
        <v>0</v>
      </c>
      <c r="Q92" s="214">
        <v>0</v>
      </c>
      <c r="R92" s="214">
        <f>Q92*H92</f>
        <v>0</v>
      </c>
      <c r="S92" s="214">
        <v>0</v>
      </c>
      <c r="T92" s="215">
        <f>S92*H92</f>
        <v>0</v>
      </c>
      <c r="U92" s="39"/>
      <c r="V92" s="39"/>
      <c r="W92" s="39"/>
      <c r="X92" s="39"/>
      <c r="Y92" s="39"/>
      <c r="Z92" s="39"/>
      <c r="AA92" s="39"/>
      <c r="AB92" s="39"/>
      <c r="AC92" s="39"/>
      <c r="AD92" s="39"/>
      <c r="AE92" s="39"/>
      <c r="AR92" s="216" t="s">
        <v>2365</v>
      </c>
      <c r="AT92" s="216" t="s">
        <v>151</v>
      </c>
      <c r="AU92" s="216" t="s">
        <v>82</v>
      </c>
      <c r="AY92" s="18" t="s">
        <v>148</v>
      </c>
      <c r="BE92" s="217">
        <f>IF(N92="základní",J92,0)</f>
        <v>0</v>
      </c>
      <c r="BF92" s="217">
        <f>IF(N92="snížená",J92,0)</f>
        <v>0</v>
      </c>
      <c r="BG92" s="217">
        <f>IF(N92="zákl. přenesená",J92,0)</f>
        <v>0</v>
      </c>
      <c r="BH92" s="217">
        <f>IF(N92="sníž. přenesená",J92,0)</f>
        <v>0</v>
      </c>
      <c r="BI92" s="217">
        <f>IF(N92="nulová",J92,0)</f>
        <v>0</v>
      </c>
      <c r="BJ92" s="18" t="s">
        <v>82</v>
      </c>
      <c r="BK92" s="217">
        <f>ROUND(I92*H92,2)</f>
        <v>0</v>
      </c>
      <c r="BL92" s="18" t="s">
        <v>2365</v>
      </c>
      <c r="BM92" s="216" t="s">
        <v>2383</v>
      </c>
    </row>
    <row r="93" spans="1:65" s="2" customFormat="1" ht="55.5" customHeight="1">
      <c r="A93" s="39"/>
      <c r="B93" s="40"/>
      <c r="C93" s="205" t="s">
        <v>190</v>
      </c>
      <c r="D93" s="205" t="s">
        <v>151</v>
      </c>
      <c r="E93" s="206" t="s">
        <v>2384</v>
      </c>
      <c r="F93" s="207" t="s">
        <v>2385</v>
      </c>
      <c r="G93" s="208" t="s">
        <v>1023</v>
      </c>
      <c r="H93" s="209">
        <v>1</v>
      </c>
      <c r="I93" s="210"/>
      <c r="J93" s="211">
        <f>ROUND(I93*H93,2)</f>
        <v>0</v>
      </c>
      <c r="K93" s="207" t="s">
        <v>28</v>
      </c>
      <c r="L93" s="45"/>
      <c r="M93" s="212" t="s">
        <v>28</v>
      </c>
      <c r="N93" s="213" t="s">
        <v>45</v>
      </c>
      <c r="O93" s="85"/>
      <c r="P93" s="214">
        <f>O93*H93</f>
        <v>0</v>
      </c>
      <c r="Q93" s="214">
        <v>0</v>
      </c>
      <c r="R93" s="214">
        <f>Q93*H93</f>
        <v>0</v>
      </c>
      <c r="S93" s="214">
        <v>0</v>
      </c>
      <c r="T93" s="215">
        <f>S93*H93</f>
        <v>0</v>
      </c>
      <c r="U93" s="39"/>
      <c r="V93" s="39"/>
      <c r="W93" s="39"/>
      <c r="X93" s="39"/>
      <c r="Y93" s="39"/>
      <c r="Z93" s="39"/>
      <c r="AA93" s="39"/>
      <c r="AB93" s="39"/>
      <c r="AC93" s="39"/>
      <c r="AD93" s="39"/>
      <c r="AE93" s="39"/>
      <c r="AR93" s="216" t="s">
        <v>1397</v>
      </c>
      <c r="AT93" s="216" t="s">
        <v>151</v>
      </c>
      <c r="AU93" s="216" t="s">
        <v>82</v>
      </c>
      <c r="AY93" s="18" t="s">
        <v>148</v>
      </c>
      <c r="BE93" s="217">
        <f>IF(N93="základní",J93,0)</f>
        <v>0</v>
      </c>
      <c r="BF93" s="217">
        <f>IF(N93="snížená",J93,0)</f>
        <v>0</v>
      </c>
      <c r="BG93" s="217">
        <f>IF(N93="zákl. přenesená",J93,0)</f>
        <v>0</v>
      </c>
      <c r="BH93" s="217">
        <f>IF(N93="sníž. přenesená",J93,0)</f>
        <v>0</v>
      </c>
      <c r="BI93" s="217">
        <f>IF(N93="nulová",J93,0)</f>
        <v>0</v>
      </c>
      <c r="BJ93" s="18" t="s">
        <v>82</v>
      </c>
      <c r="BK93" s="217">
        <f>ROUND(I93*H93,2)</f>
        <v>0</v>
      </c>
      <c r="BL93" s="18" t="s">
        <v>1397</v>
      </c>
      <c r="BM93" s="216" t="s">
        <v>2386</v>
      </c>
    </row>
    <row r="94" spans="1:51" s="13" customFormat="1" ht="12">
      <c r="A94" s="13"/>
      <c r="B94" s="218"/>
      <c r="C94" s="219"/>
      <c r="D94" s="220" t="s">
        <v>162</v>
      </c>
      <c r="E94" s="221" t="s">
        <v>28</v>
      </c>
      <c r="F94" s="222" t="s">
        <v>2387</v>
      </c>
      <c r="G94" s="219"/>
      <c r="H94" s="221" t="s">
        <v>28</v>
      </c>
      <c r="I94" s="223"/>
      <c r="J94" s="219"/>
      <c r="K94" s="219"/>
      <c r="L94" s="224"/>
      <c r="M94" s="225"/>
      <c r="N94" s="226"/>
      <c r="O94" s="226"/>
      <c r="P94" s="226"/>
      <c r="Q94" s="226"/>
      <c r="R94" s="226"/>
      <c r="S94" s="226"/>
      <c r="T94" s="227"/>
      <c r="U94" s="13"/>
      <c r="V94" s="13"/>
      <c r="W94" s="13"/>
      <c r="X94" s="13"/>
      <c r="Y94" s="13"/>
      <c r="Z94" s="13"/>
      <c r="AA94" s="13"/>
      <c r="AB94" s="13"/>
      <c r="AC94" s="13"/>
      <c r="AD94" s="13"/>
      <c r="AE94" s="13"/>
      <c r="AT94" s="228" t="s">
        <v>162</v>
      </c>
      <c r="AU94" s="228" t="s">
        <v>82</v>
      </c>
      <c r="AV94" s="13" t="s">
        <v>82</v>
      </c>
      <c r="AW94" s="13" t="s">
        <v>35</v>
      </c>
      <c r="AX94" s="13" t="s">
        <v>74</v>
      </c>
      <c r="AY94" s="228" t="s">
        <v>148</v>
      </c>
    </row>
    <row r="95" spans="1:51" s="14" customFormat="1" ht="12">
      <c r="A95" s="14"/>
      <c r="B95" s="229"/>
      <c r="C95" s="230"/>
      <c r="D95" s="220" t="s">
        <v>162</v>
      </c>
      <c r="E95" s="231" t="s">
        <v>28</v>
      </c>
      <c r="F95" s="232" t="s">
        <v>82</v>
      </c>
      <c r="G95" s="230"/>
      <c r="H95" s="233">
        <v>1</v>
      </c>
      <c r="I95" s="234"/>
      <c r="J95" s="230"/>
      <c r="K95" s="230"/>
      <c r="L95" s="235"/>
      <c r="M95" s="236"/>
      <c r="N95" s="237"/>
      <c r="O95" s="237"/>
      <c r="P95" s="237"/>
      <c r="Q95" s="237"/>
      <c r="R95" s="237"/>
      <c r="S95" s="237"/>
      <c r="T95" s="238"/>
      <c r="U95" s="14"/>
      <c r="V95" s="14"/>
      <c r="W95" s="14"/>
      <c r="X95" s="14"/>
      <c r="Y95" s="14"/>
      <c r="Z95" s="14"/>
      <c r="AA95" s="14"/>
      <c r="AB95" s="14"/>
      <c r="AC95" s="14"/>
      <c r="AD95" s="14"/>
      <c r="AE95" s="14"/>
      <c r="AT95" s="239" t="s">
        <v>162</v>
      </c>
      <c r="AU95" s="239" t="s">
        <v>82</v>
      </c>
      <c r="AV95" s="14" t="s">
        <v>84</v>
      </c>
      <c r="AW95" s="14" t="s">
        <v>35</v>
      </c>
      <c r="AX95" s="14" t="s">
        <v>82</v>
      </c>
      <c r="AY95" s="239" t="s">
        <v>148</v>
      </c>
    </row>
    <row r="96" spans="1:51" s="13" customFormat="1" ht="12">
      <c r="A96" s="13"/>
      <c r="B96" s="218"/>
      <c r="C96" s="219"/>
      <c r="D96" s="220" t="s">
        <v>162</v>
      </c>
      <c r="E96" s="221" t="s">
        <v>28</v>
      </c>
      <c r="F96" s="222" t="s">
        <v>2388</v>
      </c>
      <c r="G96" s="219"/>
      <c r="H96" s="221" t="s">
        <v>28</v>
      </c>
      <c r="I96" s="223"/>
      <c r="J96" s="219"/>
      <c r="K96" s="219"/>
      <c r="L96" s="224"/>
      <c r="M96" s="225"/>
      <c r="N96" s="226"/>
      <c r="O96" s="226"/>
      <c r="P96" s="226"/>
      <c r="Q96" s="226"/>
      <c r="R96" s="226"/>
      <c r="S96" s="226"/>
      <c r="T96" s="227"/>
      <c r="U96" s="13"/>
      <c r="V96" s="13"/>
      <c r="W96" s="13"/>
      <c r="X96" s="13"/>
      <c r="Y96" s="13"/>
      <c r="Z96" s="13"/>
      <c r="AA96" s="13"/>
      <c r="AB96" s="13"/>
      <c r="AC96" s="13"/>
      <c r="AD96" s="13"/>
      <c r="AE96" s="13"/>
      <c r="AT96" s="228" t="s">
        <v>162</v>
      </c>
      <c r="AU96" s="228" t="s">
        <v>82</v>
      </c>
      <c r="AV96" s="13" t="s">
        <v>82</v>
      </c>
      <c r="AW96" s="13" t="s">
        <v>35</v>
      </c>
      <c r="AX96" s="13" t="s">
        <v>74</v>
      </c>
      <c r="AY96" s="228" t="s">
        <v>148</v>
      </c>
    </row>
    <row r="97" spans="1:51" s="13" customFormat="1" ht="12">
      <c r="A97" s="13"/>
      <c r="B97" s="218"/>
      <c r="C97" s="219"/>
      <c r="D97" s="220" t="s">
        <v>162</v>
      </c>
      <c r="E97" s="221" t="s">
        <v>28</v>
      </c>
      <c r="F97" s="222" t="s">
        <v>2389</v>
      </c>
      <c r="G97" s="219"/>
      <c r="H97" s="221" t="s">
        <v>28</v>
      </c>
      <c r="I97" s="223"/>
      <c r="J97" s="219"/>
      <c r="K97" s="219"/>
      <c r="L97" s="224"/>
      <c r="M97" s="225"/>
      <c r="N97" s="226"/>
      <c r="O97" s="226"/>
      <c r="P97" s="226"/>
      <c r="Q97" s="226"/>
      <c r="R97" s="226"/>
      <c r="S97" s="226"/>
      <c r="T97" s="227"/>
      <c r="U97" s="13"/>
      <c r="V97" s="13"/>
      <c r="W97" s="13"/>
      <c r="X97" s="13"/>
      <c r="Y97" s="13"/>
      <c r="Z97" s="13"/>
      <c r="AA97" s="13"/>
      <c r="AB97" s="13"/>
      <c r="AC97" s="13"/>
      <c r="AD97" s="13"/>
      <c r="AE97" s="13"/>
      <c r="AT97" s="228" t="s">
        <v>162</v>
      </c>
      <c r="AU97" s="228" t="s">
        <v>82</v>
      </c>
      <c r="AV97" s="13" t="s">
        <v>82</v>
      </c>
      <c r="AW97" s="13" t="s">
        <v>35</v>
      </c>
      <c r="AX97" s="13" t="s">
        <v>74</v>
      </c>
      <c r="AY97" s="228" t="s">
        <v>148</v>
      </c>
    </row>
    <row r="98" spans="1:51" s="13" customFormat="1" ht="12">
      <c r="A98" s="13"/>
      <c r="B98" s="218"/>
      <c r="C98" s="219"/>
      <c r="D98" s="220" t="s">
        <v>162</v>
      </c>
      <c r="E98" s="221" t="s">
        <v>28</v>
      </c>
      <c r="F98" s="222" t="s">
        <v>2390</v>
      </c>
      <c r="G98" s="219"/>
      <c r="H98" s="221" t="s">
        <v>28</v>
      </c>
      <c r="I98" s="223"/>
      <c r="J98" s="219"/>
      <c r="K98" s="219"/>
      <c r="L98" s="224"/>
      <c r="M98" s="225"/>
      <c r="N98" s="226"/>
      <c r="O98" s="226"/>
      <c r="P98" s="226"/>
      <c r="Q98" s="226"/>
      <c r="R98" s="226"/>
      <c r="S98" s="226"/>
      <c r="T98" s="227"/>
      <c r="U98" s="13"/>
      <c r="V98" s="13"/>
      <c r="W98" s="13"/>
      <c r="X98" s="13"/>
      <c r="Y98" s="13"/>
      <c r="Z98" s="13"/>
      <c r="AA98" s="13"/>
      <c r="AB98" s="13"/>
      <c r="AC98" s="13"/>
      <c r="AD98" s="13"/>
      <c r="AE98" s="13"/>
      <c r="AT98" s="228" t="s">
        <v>162</v>
      </c>
      <c r="AU98" s="228" t="s">
        <v>82</v>
      </c>
      <c r="AV98" s="13" t="s">
        <v>82</v>
      </c>
      <c r="AW98" s="13" t="s">
        <v>35</v>
      </c>
      <c r="AX98" s="13" t="s">
        <v>74</v>
      </c>
      <c r="AY98" s="228" t="s">
        <v>148</v>
      </c>
    </row>
    <row r="99" spans="1:51" s="13" customFormat="1" ht="12">
      <c r="A99" s="13"/>
      <c r="B99" s="218"/>
      <c r="C99" s="219"/>
      <c r="D99" s="220" t="s">
        <v>162</v>
      </c>
      <c r="E99" s="221" t="s">
        <v>28</v>
      </c>
      <c r="F99" s="222" t="s">
        <v>2391</v>
      </c>
      <c r="G99" s="219"/>
      <c r="H99" s="221" t="s">
        <v>28</v>
      </c>
      <c r="I99" s="223"/>
      <c r="J99" s="219"/>
      <c r="K99" s="219"/>
      <c r="L99" s="224"/>
      <c r="M99" s="225"/>
      <c r="N99" s="226"/>
      <c r="O99" s="226"/>
      <c r="P99" s="226"/>
      <c r="Q99" s="226"/>
      <c r="R99" s="226"/>
      <c r="S99" s="226"/>
      <c r="T99" s="227"/>
      <c r="U99" s="13"/>
      <c r="V99" s="13"/>
      <c r="W99" s="13"/>
      <c r="X99" s="13"/>
      <c r="Y99" s="13"/>
      <c r="Z99" s="13"/>
      <c r="AA99" s="13"/>
      <c r="AB99" s="13"/>
      <c r="AC99" s="13"/>
      <c r="AD99" s="13"/>
      <c r="AE99" s="13"/>
      <c r="AT99" s="228" t="s">
        <v>162</v>
      </c>
      <c r="AU99" s="228" t="s">
        <v>82</v>
      </c>
      <c r="AV99" s="13" t="s">
        <v>82</v>
      </c>
      <c r="AW99" s="13" t="s">
        <v>35</v>
      </c>
      <c r="AX99" s="13" t="s">
        <v>74</v>
      </c>
      <c r="AY99" s="228" t="s">
        <v>148</v>
      </c>
    </row>
    <row r="100" spans="1:65" s="2" customFormat="1" ht="16.5" customHeight="1">
      <c r="A100" s="39"/>
      <c r="B100" s="40"/>
      <c r="C100" s="205" t="s">
        <v>194</v>
      </c>
      <c r="D100" s="205" t="s">
        <v>151</v>
      </c>
      <c r="E100" s="206" t="s">
        <v>2392</v>
      </c>
      <c r="F100" s="207" t="s">
        <v>2393</v>
      </c>
      <c r="G100" s="208" t="s">
        <v>1023</v>
      </c>
      <c r="H100" s="209">
        <v>1</v>
      </c>
      <c r="I100" s="210"/>
      <c r="J100" s="211">
        <f>ROUND(I100*H100,2)</f>
        <v>0</v>
      </c>
      <c r="K100" s="207" t="s">
        <v>160</v>
      </c>
      <c r="L100" s="45"/>
      <c r="M100" s="212" t="s">
        <v>28</v>
      </c>
      <c r="N100" s="213" t="s">
        <v>45</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2365</v>
      </c>
      <c r="AT100" s="216" t="s">
        <v>151</v>
      </c>
      <c r="AU100" s="216" t="s">
        <v>82</v>
      </c>
      <c r="AY100" s="18" t="s">
        <v>148</v>
      </c>
      <c r="BE100" s="217">
        <f>IF(N100="základní",J100,0)</f>
        <v>0</v>
      </c>
      <c r="BF100" s="217">
        <f>IF(N100="snížená",J100,0)</f>
        <v>0</v>
      </c>
      <c r="BG100" s="217">
        <f>IF(N100="zákl. přenesená",J100,0)</f>
        <v>0</v>
      </c>
      <c r="BH100" s="217">
        <f>IF(N100="sníž. přenesená",J100,0)</f>
        <v>0</v>
      </c>
      <c r="BI100" s="217">
        <f>IF(N100="nulová",J100,0)</f>
        <v>0</v>
      </c>
      <c r="BJ100" s="18" t="s">
        <v>82</v>
      </c>
      <c r="BK100" s="217">
        <f>ROUND(I100*H100,2)</f>
        <v>0</v>
      </c>
      <c r="BL100" s="18" t="s">
        <v>2365</v>
      </c>
      <c r="BM100" s="216" t="s">
        <v>2394</v>
      </c>
    </row>
    <row r="101" spans="1:65" s="2" customFormat="1" ht="33" customHeight="1">
      <c r="A101" s="39"/>
      <c r="B101" s="40"/>
      <c r="C101" s="205" t="s">
        <v>200</v>
      </c>
      <c r="D101" s="205" t="s">
        <v>151</v>
      </c>
      <c r="E101" s="206" t="s">
        <v>2395</v>
      </c>
      <c r="F101" s="207" t="s">
        <v>2396</v>
      </c>
      <c r="G101" s="208" t="s">
        <v>1023</v>
      </c>
      <c r="H101" s="209">
        <v>1</v>
      </c>
      <c r="I101" s="210"/>
      <c r="J101" s="211">
        <f>ROUND(I101*H101,2)</f>
        <v>0</v>
      </c>
      <c r="K101" s="207" t="s">
        <v>28</v>
      </c>
      <c r="L101" s="45"/>
      <c r="M101" s="212" t="s">
        <v>28</v>
      </c>
      <c r="N101" s="213" t="s">
        <v>45</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2365</v>
      </c>
      <c r="AT101" s="216" t="s">
        <v>151</v>
      </c>
      <c r="AU101" s="216" t="s">
        <v>82</v>
      </c>
      <c r="AY101" s="18" t="s">
        <v>148</v>
      </c>
      <c r="BE101" s="217">
        <f>IF(N101="základní",J101,0)</f>
        <v>0</v>
      </c>
      <c r="BF101" s="217">
        <f>IF(N101="snížená",J101,0)</f>
        <v>0</v>
      </c>
      <c r="BG101" s="217">
        <f>IF(N101="zákl. přenesená",J101,0)</f>
        <v>0</v>
      </c>
      <c r="BH101" s="217">
        <f>IF(N101="sníž. přenesená",J101,0)</f>
        <v>0</v>
      </c>
      <c r="BI101" s="217">
        <f>IF(N101="nulová",J101,0)</f>
        <v>0</v>
      </c>
      <c r="BJ101" s="18" t="s">
        <v>82</v>
      </c>
      <c r="BK101" s="217">
        <f>ROUND(I101*H101,2)</f>
        <v>0</v>
      </c>
      <c r="BL101" s="18" t="s">
        <v>2365</v>
      </c>
      <c r="BM101" s="216" t="s">
        <v>2397</v>
      </c>
    </row>
    <row r="102" spans="1:65" s="2" customFormat="1" ht="12">
      <c r="A102" s="39"/>
      <c r="B102" s="40"/>
      <c r="C102" s="205" t="s">
        <v>208</v>
      </c>
      <c r="D102" s="205" t="s">
        <v>151</v>
      </c>
      <c r="E102" s="206" t="s">
        <v>2398</v>
      </c>
      <c r="F102" s="207" t="s">
        <v>2399</v>
      </c>
      <c r="G102" s="208" t="s">
        <v>1023</v>
      </c>
      <c r="H102" s="209">
        <v>1</v>
      </c>
      <c r="I102" s="210"/>
      <c r="J102" s="211">
        <f>ROUND(I102*H102,2)</f>
        <v>0</v>
      </c>
      <c r="K102" s="207" t="s">
        <v>28</v>
      </c>
      <c r="L102" s="45"/>
      <c r="M102" s="212" t="s">
        <v>28</v>
      </c>
      <c r="N102" s="213" t="s">
        <v>45</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2365</v>
      </c>
      <c r="AT102" s="216" t="s">
        <v>151</v>
      </c>
      <c r="AU102" s="216" t="s">
        <v>82</v>
      </c>
      <c r="AY102" s="18" t="s">
        <v>148</v>
      </c>
      <c r="BE102" s="217">
        <f>IF(N102="základní",J102,0)</f>
        <v>0</v>
      </c>
      <c r="BF102" s="217">
        <f>IF(N102="snížená",J102,0)</f>
        <v>0</v>
      </c>
      <c r="BG102" s="217">
        <f>IF(N102="zákl. přenesená",J102,0)</f>
        <v>0</v>
      </c>
      <c r="BH102" s="217">
        <f>IF(N102="sníž. přenesená",J102,0)</f>
        <v>0</v>
      </c>
      <c r="BI102" s="217">
        <f>IF(N102="nulová",J102,0)</f>
        <v>0</v>
      </c>
      <c r="BJ102" s="18" t="s">
        <v>82</v>
      </c>
      <c r="BK102" s="217">
        <f>ROUND(I102*H102,2)</f>
        <v>0</v>
      </c>
      <c r="BL102" s="18" t="s">
        <v>2365</v>
      </c>
      <c r="BM102" s="216" t="s">
        <v>2400</v>
      </c>
    </row>
    <row r="103" spans="1:65" s="2" customFormat="1" ht="16.5" customHeight="1">
      <c r="A103" s="39"/>
      <c r="B103" s="40"/>
      <c r="C103" s="205" t="s">
        <v>215</v>
      </c>
      <c r="D103" s="205" t="s">
        <v>151</v>
      </c>
      <c r="E103" s="206" t="s">
        <v>2401</v>
      </c>
      <c r="F103" s="207" t="s">
        <v>2402</v>
      </c>
      <c r="G103" s="208" t="s">
        <v>1023</v>
      </c>
      <c r="H103" s="209">
        <v>1</v>
      </c>
      <c r="I103" s="210"/>
      <c r="J103" s="211">
        <f>ROUND(I103*H103,2)</f>
        <v>0</v>
      </c>
      <c r="K103" s="207" t="s">
        <v>160</v>
      </c>
      <c r="L103" s="45"/>
      <c r="M103" s="212" t="s">
        <v>28</v>
      </c>
      <c r="N103" s="213" t="s">
        <v>45</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2365</v>
      </c>
      <c r="AT103" s="216" t="s">
        <v>151</v>
      </c>
      <c r="AU103" s="216" t="s">
        <v>82</v>
      </c>
      <c r="AY103" s="18" t="s">
        <v>148</v>
      </c>
      <c r="BE103" s="217">
        <f>IF(N103="základní",J103,0)</f>
        <v>0</v>
      </c>
      <c r="BF103" s="217">
        <f>IF(N103="snížená",J103,0)</f>
        <v>0</v>
      </c>
      <c r="BG103" s="217">
        <f>IF(N103="zákl. přenesená",J103,0)</f>
        <v>0</v>
      </c>
      <c r="BH103" s="217">
        <f>IF(N103="sníž. přenesená",J103,0)</f>
        <v>0</v>
      </c>
      <c r="BI103" s="217">
        <f>IF(N103="nulová",J103,0)</f>
        <v>0</v>
      </c>
      <c r="BJ103" s="18" t="s">
        <v>82</v>
      </c>
      <c r="BK103" s="217">
        <f>ROUND(I103*H103,2)</f>
        <v>0</v>
      </c>
      <c r="BL103" s="18" t="s">
        <v>2365</v>
      </c>
      <c r="BM103" s="216" t="s">
        <v>2403</v>
      </c>
    </row>
    <row r="104" spans="1:51" s="13" customFormat="1" ht="12">
      <c r="A104" s="13"/>
      <c r="B104" s="218"/>
      <c r="C104" s="219"/>
      <c r="D104" s="220" t="s">
        <v>162</v>
      </c>
      <c r="E104" s="221" t="s">
        <v>28</v>
      </c>
      <c r="F104" s="222" t="s">
        <v>2404</v>
      </c>
      <c r="G104" s="219"/>
      <c r="H104" s="221" t="s">
        <v>28</v>
      </c>
      <c r="I104" s="223"/>
      <c r="J104" s="219"/>
      <c r="K104" s="219"/>
      <c r="L104" s="224"/>
      <c r="M104" s="225"/>
      <c r="N104" s="226"/>
      <c r="O104" s="226"/>
      <c r="P104" s="226"/>
      <c r="Q104" s="226"/>
      <c r="R104" s="226"/>
      <c r="S104" s="226"/>
      <c r="T104" s="227"/>
      <c r="U104" s="13"/>
      <c r="V104" s="13"/>
      <c r="W104" s="13"/>
      <c r="X104" s="13"/>
      <c r="Y104" s="13"/>
      <c r="Z104" s="13"/>
      <c r="AA104" s="13"/>
      <c r="AB104" s="13"/>
      <c r="AC104" s="13"/>
      <c r="AD104" s="13"/>
      <c r="AE104" s="13"/>
      <c r="AT104" s="228" t="s">
        <v>162</v>
      </c>
      <c r="AU104" s="228" t="s">
        <v>82</v>
      </c>
      <c r="AV104" s="13" t="s">
        <v>82</v>
      </c>
      <c r="AW104" s="13" t="s">
        <v>35</v>
      </c>
      <c r="AX104" s="13" t="s">
        <v>74</v>
      </c>
      <c r="AY104" s="228" t="s">
        <v>148</v>
      </c>
    </row>
    <row r="105" spans="1:51" s="13" customFormat="1" ht="12">
      <c r="A105" s="13"/>
      <c r="B105" s="218"/>
      <c r="C105" s="219"/>
      <c r="D105" s="220" t="s">
        <v>162</v>
      </c>
      <c r="E105" s="221" t="s">
        <v>28</v>
      </c>
      <c r="F105" s="222" t="s">
        <v>2405</v>
      </c>
      <c r="G105" s="219"/>
      <c r="H105" s="221" t="s">
        <v>28</v>
      </c>
      <c r="I105" s="223"/>
      <c r="J105" s="219"/>
      <c r="K105" s="219"/>
      <c r="L105" s="224"/>
      <c r="M105" s="225"/>
      <c r="N105" s="226"/>
      <c r="O105" s="226"/>
      <c r="P105" s="226"/>
      <c r="Q105" s="226"/>
      <c r="R105" s="226"/>
      <c r="S105" s="226"/>
      <c r="T105" s="227"/>
      <c r="U105" s="13"/>
      <c r="V105" s="13"/>
      <c r="W105" s="13"/>
      <c r="X105" s="13"/>
      <c r="Y105" s="13"/>
      <c r="Z105" s="13"/>
      <c r="AA105" s="13"/>
      <c r="AB105" s="13"/>
      <c r="AC105" s="13"/>
      <c r="AD105" s="13"/>
      <c r="AE105" s="13"/>
      <c r="AT105" s="228" t="s">
        <v>162</v>
      </c>
      <c r="AU105" s="228" t="s">
        <v>82</v>
      </c>
      <c r="AV105" s="13" t="s">
        <v>82</v>
      </c>
      <c r="AW105" s="13" t="s">
        <v>35</v>
      </c>
      <c r="AX105" s="13" t="s">
        <v>74</v>
      </c>
      <c r="AY105" s="228" t="s">
        <v>148</v>
      </c>
    </row>
    <row r="106" spans="1:51" s="13" customFormat="1" ht="12">
      <c r="A106" s="13"/>
      <c r="B106" s="218"/>
      <c r="C106" s="219"/>
      <c r="D106" s="220" t="s">
        <v>162</v>
      </c>
      <c r="E106" s="221" t="s">
        <v>28</v>
      </c>
      <c r="F106" s="222" t="s">
        <v>2406</v>
      </c>
      <c r="G106" s="219"/>
      <c r="H106" s="221" t="s">
        <v>28</v>
      </c>
      <c r="I106" s="223"/>
      <c r="J106" s="219"/>
      <c r="K106" s="219"/>
      <c r="L106" s="224"/>
      <c r="M106" s="225"/>
      <c r="N106" s="226"/>
      <c r="O106" s="226"/>
      <c r="P106" s="226"/>
      <c r="Q106" s="226"/>
      <c r="R106" s="226"/>
      <c r="S106" s="226"/>
      <c r="T106" s="227"/>
      <c r="U106" s="13"/>
      <c r="V106" s="13"/>
      <c r="W106" s="13"/>
      <c r="X106" s="13"/>
      <c r="Y106" s="13"/>
      <c r="Z106" s="13"/>
      <c r="AA106" s="13"/>
      <c r="AB106" s="13"/>
      <c r="AC106" s="13"/>
      <c r="AD106" s="13"/>
      <c r="AE106" s="13"/>
      <c r="AT106" s="228" t="s">
        <v>162</v>
      </c>
      <c r="AU106" s="228" t="s">
        <v>82</v>
      </c>
      <c r="AV106" s="13" t="s">
        <v>82</v>
      </c>
      <c r="AW106" s="13" t="s">
        <v>35</v>
      </c>
      <c r="AX106" s="13" t="s">
        <v>74</v>
      </c>
      <c r="AY106" s="228" t="s">
        <v>148</v>
      </c>
    </row>
    <row r="107" spans="1:51" s="13" customFormat="1" ht="12">
      <c r="A107" s="13"/>
      <c r="B107" s="218"/>
      <c r="C107" s="219"/>
      <c r="D107" s="220" t="s">
        <v>162</v>
      </c>
      <c r="E107" s="221" t="s">
        <v>28</v>
      </c>
      <c r="F107" s="222" t="s">
        <v>2407</v>
      </c>
      <c r="G107" s="219"/>
      <c r="H107" s="221" t="s">
        <v>28</v>
      </c>
      <c r="I107" s="223"/>
      <c r="J107" s="219"/>
      <c r="K107" s="219"/>
      <c r="L107" s="224"/>
      <c r="M107" s="225"/>
      <c r="N107" s="226"/>
      <c r="O107" s="226"/>
      <c r="P107" s="226"/>
      <c r="Q107" s="226"/>
      <c r="R107" s="226"/>
      <c r="S107" s="226"/>
      <c r="T107" s="227"/>
      <c r="U107" s="13"/>
      <c r="V107" s="13"/>
      <c r="W107" s="13"/>
      <c r="X107" s="13"/>
      <c r="Y107" s="13"/>
      <c r="Z107" s="13"/>
      <c r="AA107" s="13"/>
      <c r="AB107" s="13"/>
      <c r="AC107" s="13"/>
      <c r="AD107" s="13"/>
      <c r="AE107" s="13"/>
      <c r="AT107" s="228" t="s">
        <v>162</v>
      </c>
      <c r="AU107" s="228" t="s">
        <v>82</v>
      </c>
      <c r="AV107" s="13" t="s">
        <v>82</v>
      </c>
      <c r="AW107" s="13" t="s">
        <v>35</v>
      </c>
      <c r="AX107" s="13" t="s">
        <v>74</v>
      </c>
      <c r="AY107" s="228" t="s">
        <v>148</v>
      </c>
    </row>
    <row r="108" spans="1:51" s="14" customFormat="1" ht="12">
      <c r="A108" s="14"/>
      <c r="B108" s="229"/>
      <c r="C108" s="230"/>
      <c r="D108" s="220" t="s">
        <v>162</v>
      </c>
      <c r="E108" s="231" t="s">
        <v>28</v>
      </c>
      <c r="F108" s="232" t="s">
        <v>82</v>
      </c>
      <c r="G108" s="230"/>
      <c r="H108" s="233">
        <v>1</v>
      </c>
      <c r="I108" s="234"/>
      <c r="J108" s="230"/>
      <c r="K108" s="230"/>
      <c r="L108" s="235"/>
      <c r="M108" s="261"/>
      <c r="N108" s="262"/>
      <c r="O108" s="262"/>
      <c r="P108" s="262"/>
      <c r="Q108" s="262"/>
      <c r="R108" s="262"/>
      <c r="S108" s="262"/>
      <c r="T108" s="263"/>
      <c r="U108" s="14"/>
      <c r="V108" s="14"/>
      <c r="W108" s="14"/>
      <c r="X108" s="14"/>
      <c r="Y108" s="14"/>
      <c r="Z108" s="14"/>
      <c r="AA108" s="14"/>
      <c r="AB108" s="14"/>
      <c r="AC108" s="14"/>
      <c r="AD108" s="14"/>
      <c r="AE108" s="14"/>
      <c r="AT108" s="239" t="s">
        <v>162</v>
      </c>
      <c r="AU108" s="239" t="s">
        <v>82</v>
      </c>
      <c r="AV108" s="14" t="s">
        <v>84</v>
      </c>
      <c r="AW108" s="14" t="s">
        <v>35</v>
      </c>
      <c r="AX108" s="14" t="s">
        <v>82</v>
      </c>
      <c r="AY108" s="239" t="s">
        <v>148</v>
      </c>
    </row>
    <row r="109" spans="1:31" s="2" customFormat="1" ht="6.95" customHeight="1">
      <c r="A109" s="39"/>
      <c r="B109" s="60"/>
      <c r="C109" s="61"/>
      <c r="D109" s="61"/>
      <c r="E109" s="61"/>
      <c r="F109" s="61"/>
      <c r="G109" s="61"/>
      <c r="H109" s="61"/>
      <c r="I109" s="61"/>
      <c r="J109" s="61"/>
      <c r="K109" s="61"/>
      <c r="L109" s="45"/>
      <c r="M109" s="39"/>
      <c r="O109" s="39"/>
      <c r="P109" s="39"/>
      <c r="Q109" s="39"/>
      <c r="R109" s="39"/>
      <c r="S109" s="39"/>
      <c r="T109" s="39"/>
      <c r="U109" s="39"/>
      <c r="V109" s="39"/>
      <c r="W109" s="39"/>
      <c r="X109" s="39"/>
      <c r="Y109" s="39"/>
      <c r="Z109" s="39"/>
      <c r="AA109" s="39"/>
      <c r="AB109" s="39"/>
      <c r="AC109" s="39"/>
      <c r="AD109" s="39"/>
      <c r="AE109" s="39"/>
    </row>
  </sheetData>
  <sheetProtection password="CC35" sheet="1" objects="1" scenarios="1" formatColumns="0" formatRows="0" autoFilter="0"/>
  <autoFilter ref="C79:K108"/>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0" customWidth="1"/>
    <col min="2" max="2" width="1.7109375" style="270" customWidth="1"/>
    <col min="3" max="4" width="5.00390625" style="270" customWidth="1"/>
    <col min="5" max="5" width="11.7109375" style="270" customWidth="1"/>
    <col min="6" max="6" width="9.140625" style="270" customWidth="1"/>
    <col min="7" max="7" width="5.00390625" style="270" customWidth="1"/>
    <col min="8" max="8" width="77.8515625" style="270" customWidth="1"/>
    <col min="9" max="10" width="20.00390625" style="270" customWidth="1"/>
    <col min="11" max="11" width="1.7109375" style="270" customWidth="1"/>
  </cols>
  <sheetData>
    <row r="1" s="1" customFormat="1" ht="37.5" customHeight="1"/>
    <row r="2" spans="2:11" s="1" customFormat="1" ht="7.5" customHeight="1">
      <c r="B2" s="271"/>
      <c r="C2" s="272"/>
      <c r="D2" s="272"/>
      <c r="E2" s="272"/>
      <c r="F2" s="272"/>
      <c r="G2" s="272"/>
      <c r="H2" s="272"/>
      <c r="I2" s="272"/>
      <c r="J2" s="272"/>
      <c r="K2" s="273"/>
    </row>
    <row r="3" spans="2:11" s="16" customFormat="1" ht="45" customHeight="1">
      <c r="B3" s="274"/>
      <c r="C3" s="275" t="s">
        <v>2408</v>
      </c>
      <c r="D3" s="275"/>
      <c r="E3" s="275"/>
      <c r="F3" s="275"/>
      <c r="G3" s="275"/>
      <c r="H3" s="275"/>
      <c r="I3" s="275"/>
      <c r="J3" s="275"/>
      <c r="K3" s="276"/>
    </row>
    <row r="4" spans="2:11" s="1" customFormat="1" ht="25.5" customHeight="1">
      <c r="B4" s="277"/>
      <c r="C4" s="278" t="s">
        <v>2409</v>
      </c>
      <c r="D4" s="278"/>
      <c r="E4" s="278"/>
      <c r="F4" s="278"/>
      <c r="G4" s="278"/>
      <c r="H4" s="278"/>
      <c r="I4" s="278"/>
      <c r="J4" s="278"/>
      <c r="K4" s="279"/>
    </row>
    <row r="5" spans="2:11" s="1" customFormat="1" ht="5.25" customHeight="1">
      <c r="B5" s="277"/>
      <c r="C5" s="280"/>
      <c r="D5" s="280"/>
      <c r="E5" s="280"/>
      <c r="F5" s="280"/>
      <c r="G5" s="280"/>
      <c r="H5" s="280"/>
      <c r="I5" s="280"/>
      <c r="J5" s="280"/>
      <c r="K5" s="279"/>
    </row>
    <row r="6" spans="2:11" s="1" customFormat="1" ht="15" customHeight="1">
      <c r="B6" s="277"/>
      <c r="C6" s="281" t="s">
        <v>2410</v>
      </c>
      <c r="D6" s="281"/>
      <c r="E6" s="281"/>
      <c r="F6" s="281"/>
      <c r="G6" s="281"/>
      <c r="H6" s="281"/>
      <c r="I6" s="281"/>
      <c r="J6" s="281"/>
      <c r="K6" s="279"/>
    </row>
    <row r="7" spans="2:11" s="1" customFormat="1" ht="15" customHeight="1">
      <c r="B7" s="282"/>
      <c r="C7" s="281" t="s">
        <v>2411</v>
      </c>
      <c r="D7" s="281"/>
      <c r="E7" s="281"/>
      <c r="F7" s="281"/>
      <c r="G7" s="281"/>
      <c r="H7" s="281"/>
      <c r="I7" s="281"/>
      <c r="J7" s="281"/>
      <c r="K7" s="279"/>
    </row>
    <row r="8" spans="2:11" s="1" customFormat="1" ht="12.75" customHeight="1">
      <c r="B8" s="282"/>
      <c r="C8" s="281"/>
      <c r="D8" s="281"/>
      <c r="E8" s="281"/>
      <c r="F8" s="281"/>
      <c r="G8" s="281"/>
      <c r="H8" s="281"/>
      <c r="I8" s="281"/>
      <c r="J8" s="281"/>
      <c r="K8" s="279"/>
    </row>
    <row r="9" spans="2:11" s="1" customFormat="1" ht="15" customHeight="1">
      <c r="B9" s="282"/>
      <c r="C9" s="281" t="s">
        <v>2412</v>
      </c>
      <c r="D9" s="281"/>
      <c r="E9" s="281"/>
      <c r="F9" s="281"/>
      <c r="G9" s="281"/>
      <c r="H9" s="281"/>
      <c r="I9" s="281"/>
      <c r="J9" s="281"/>
      <c r="K9" s="279"/>
    </row>
    <row r="10" spans="2:11" s="1" customFormat="1" ht="15" customHeight="1">
      <c r="B10" s="282"/>
      <c r="C10" s="281"/>
      <c r="D10" s="281" t="s">
        <v>2413</v>
      </c>
      <c r="E10" s="281"/>
      <c r="F10" s="281"/>
      <c r="G10" s="281"/>
      <c r="H10" s="281"/>
      <c r="I10" s="281"/>
      <c r="J10" s="281"/>
      <c r="K10" s="279"/>
    </row>
    <row r="11" spans="2:11" s="1" customFormat="1" ht="15" customHeight="1">
      <c r="B11" s="282"/>
      <c r="C11" s="283"/>
      <c r="D11" s="281" t="s">
        <v>2414</v>
      </c>
      <c r="E11" s="281"/>
      <c r="F11" s="281"/>
      <c r="G11" s="281"/>
      <c r="H11" s="281"/>
      <c r="I11" s="281"/>
      <c r="J11" s="281"/>
      <c r="K11" s="279"/>
    </row>
    <row r="12" spans="2:11" s="1" customFormat="1" ht="15" customHeight="1">
      <c r="B12" s="282"/>
      <c r="C12" s="283"/>
      <c r="D12" s="281"/>
      <c r="E12" s="281"/>
      <c r="F12" s="281"/>
      <c r="G12" s="281"/>
      <c r="H12" s="281"/>
      <c r="I12" s="281"/>
      <c r="J12" s="281"/>
      <c r="K12" s="279"/>
    </row>
    <row r="13" spans="2:11" s="1" customFormat="1" ht="15" customHeight="1">
      <c r="B13" s="282"/>
      <c r="C13" s="283"/>
      <c r="D13" s="284" t="s">
        <v>2415</v>
      </c>
      <c r="E13" s="281"/>
      <c r="F13" s="281"/>
      <c r="G13" s="281"/>
      <c r="H13" s="281"/>
      <c r="I13" s="281"/>
      <c r="J13" s="281"/>
      <c r="K13" s="279"/>
    </row>
    <row r="14" spans="2:11" s="1" customFormat="1" ht="12.75" customHeight="1">
      <c r="B14" s="282"/>
      <c r="C14" s="283"/>
      <c r="D14" s="283"/>
      <c r="E14" s="283"/>
      <c r="F14" s="283"/>
      <c r="G14" s="283"/>
      <c r="H14" s="283"/>
      <c r="I14" s="283"/>
      <c r="J14" s="283"/>
      <c r="K14" s="279"/>
    </row>
    <row r="15" spans="2:11" s="1" customFormat="1" ht="15" customHeight="1">
      <c r="B15" s="282"/>
      <c r="C15" s="283"/>
      <c r="D15" s="281" t="s">
        <v>2416</v>
      </c>
      <c r="E15" s="281"/>
      <c r="F15" s="281"/>
      <c r="G15" s="281"/>
      <c r="H15" s="281"/>
      <c r="I15" s="281"/>
      <c r="J15" s="281"/>
      <c r="K15" s="279"/>
    </row>
    <row r="16" spans="2:11" s="1" customFormat="1" ht="15" customHeight="1">
      <c r="B16" s="282"/>
      <c r="C16" s="283"/>
      <c r="D16" s="281" t="s">
        <v>2417</v>
      </c>
      <c r="E16" s="281"/>
      <c r="F16" s="281"/>
      <c r="G16" s="281"/>
      <c r="H16" s="281"/>
      <c r="I16" s="281"/>
      <c r="J16" s="281"/>
      <c r="K16" s="279"/>
    </row>
    <row r="17" spans="2:11" s="1" customFormat="1" ht="15" customHeight="1">
      <c r="B17" s="282"/>
      <c r="C17" s="283"/>
      <c r="D17" s="281" t="s">
        <v>2418</v>
      </c>
      <c r="E17" s="281"/>
      <c r="F17" s="281"/>
      <c r="G17" s="281"/>
      <c r="H17" s="281"/>
      <c r="I17" s="281"/>
      <c r="J17" s="281"/>
      <c r="K17" s="279"/>
    </row>
    <row r="18" spans="2:11" s="1" customFormat="1" ht="15" customHeight="1">
      <c r="B18" s="282"/>
      <c r="C18" s="283"/>
      <c r="D18" s="283"/>
      <c r="E18" s="285" t="s">
        <v>81</v>
      </c>
      <c r="F18" s="281" t="s">
        <v>2419</v>
      </c>
      <c r="G18" s="281"/>
      <c r="H18" s="281"/>
      <c r="I18" s="281"/>
      <c r="J18" s="281"/>
      <c r="K18" s="279"/>
    </row>
    <row r="19" spans="2:11" s="1" customFormat="1" ht="15" customHeight="1">
      <c r="B19" s="282"/>
      <c r="C19" s="283"/>
      <c r="D19" s="283"/>
      <c r="E19" s="285" t="s">
        <v>2420</v>
      </c>
      <c r="F19" s="281" t="s">
        <v>2421</v>
      </c>
      <c r="G19" s="281"/>
      <c r="H19" s="281"/>
      <c r="I19" s="281"/>
      <c r="J19" s="281"/>
      <c r="K19" s="279"/>
    </row>
    <row r="20" spans="2:11" s="1" customFormat="1" ht="15" customHeight="1">
      <c r="B20" s="282"/>
      <c r="C20" s="283"/>
      <c r="D20" s="283"/>
      <c r="E20" s="285" t="s">
        <v>2422</v>
      </c>
      <c r="F20" s="281" t="s">
        <v>2423</v>
      </c>
      <c r="G20" s="281"/>
      <c r="H20" s="281"/>
      <c r="I20" s="281"/>
      <c r="J20" s="281"/>
      <c r="K20" s="279"/>
    </row>
    <row r="21" spans="2:11" s="1" customFormat="1" ht="15" customHeight="1">
      <c r="B21" s="282"/>
      <c r="C21" s="283"/>
      <c r="D21" s="283"/>
      <c r="E21" s="285" t="s">
        <v>2424</v>
      </c>
      <c r="F21" s="281" t="s">
        <v>2425</v>
      </c>
      <c r="G21" s="281"/>
      <c r="H21" s="281"/>
      <c r="I21" s="281"/>
      <c r="J21" s="281"/>
      <c r="K21" s="279"/>
    </row>
    <row r="22" spans="2:11" s="1" customFormat="1" ht="15" customHeight="1">
      <c r="B22" s="282"/>
      <c r="C22" s="283"/>
      <c r="D22" s="283"/>
      <c r="E22" s="285" t="s">
        <v>2426</v>
      </c>
      <c r="F22" s="281" t="s">
        <v>1964</v>
      </c>
      <c r="G22" s="281"/>
      <c r="H22" s="281"/>
      <c r="I22" s="281"/>
      <c r="J22" s="281"/>
      <c r="K22" s="279"/>
    </row>
    <row r="23" spans="2:11" s="1" customFormat="1" ht="15" customHeight="1">
      <c r="B23" s="282"/>
      <c r="C23" s="283"/>
      <c r="D23" s="283"/>
      <c r="E23" s="285" t="s">
        <v>2427</v>
      </c>
      <c r="F23" s="281" t="s">
        <v>2428</v>
      </c>
      <c r="G23" s="281"/>
      <c r="H23" s="281"/>
      <c r="I23" s="281"/>
      <c r="J23" s="281"/>
      <c r="K23" s="279"/>
    </row>
    <row r="24" spans="2:11" s="1" customFormat="1" ht="12.75" customHeight="1">
      <c r="B24" s="282"/>
      <c r="C24" s="283"/>
      <c r="D24" s="283"/>
      <c r="E24" s="283"/>
      <c r="F24" s="283"/>
      <c r="G24" s="283"/>
      <c r="H24" s="283"/>
      <c r="I24" s="283"/>
      <c r="J24" s="283"/>
      <c r="K24" s="279"/>
    </row>
    <row r="25" spans="2:11" s="1" customFormat="1" ht="15" customHeight="1">
      <c r="B25" s="282"/>
      <c r="C25" s="281" t="s">
        <v>2429</v>
      </c>
      <c r="D25" s="281"/>
      <c r="E25" s="281"/>
      <c r="F25" s="281"/>
      <c r="G25" s="281"/>
      <c r="H25" s="281"/>
      <c r="I25" s="281"/>
      <c r="J25" s="281"/>
      <c r="K25" s="279"/>
    </row>
    <row r="26" spans="2:11" s="1" customFormat="1" ht="15" customHeight="1">
      <c r="B26" s="282"/>
      <c r="C26" s="281" t="s">
        <v>2430</v>
      </c>
      <c r="D26" s="281"/>
      <c r="E26" s="281"/>
      <c r="F26" s="281"/>
      <c r="G26" s="281"/>
      <c r="H26" s="281"/>
      <c r="I26" s="281"/>
      <c r="J26" s="281"/>
      <c r="K26" s="279"/>
    </row>
    <row r="27" spans="2:11" s="1" customFormat="1" ht="15" customHeight="1">
      <c r="B27" s="282"/>
      <c r="C27" s="281"/>
      <c r="D27" s="281" t="s">
        <v>2431</v>
      </c>
      <c r="E27" s="281"/>
      <c r="F27" s="281"/>
      <c r="G27" s="281"/>
      <c r="H27" s="281"/>
      <c r="I27" s="281"/>
      <c r="J27" s="281"/>
      <c r="K27" s="279"/>
    </row>
    <row r="28" spans="2:11" s="1" customFormat="1" ht="15" customHeight="1">
      <c r="B28" s="282"/>
      <c r="C28" s="283"/>
      <c r="D28" s="281" t="s">
        <v>2432</v>
      </c>
      <c r="E28" s="281"/>
      <c r="F28" s="281"/>
      <c r="G28" s="281"/>
      <c r="H28" s="281"/>
      <c r="I28" s="281"/>
      <c r="J28" s="281"/>
      <c r="K28" s="279"/>
    </row>
    <row r="29" spans="2:11" s="1" customFormat="1" ht="12.75" customHeight="1">
      <c r="B29" s="282"/>
      <c r="C29" s="283"/>
      <c r="D29" s="283"/>
      <c r="E29" s="283"/>
      <c r="F29" s="283"/>
      <c r="G29" s="283"/>
      <c r="H29" s="283"/>
      <c r="I29" s="283"/>
      <c r="J29" s="283"/>
      <c r="K29" s="279"/>
    </row>
    <row r="30" spans="2:11" s="1" customFormat="1" ht="15" customHeight="1">
      <c r="B30" s="282"/>
      <c r="C30" s="283"/>
      <c r="D30" s="281" t="s">
        <v>2433</v>
      </c>
      <c r="E30" s="281"/>
      <c r="F30" s="281"/>
      <c r="G30" s="281"/>
      <c r="H30" s="281"/>
      <c r="I30" s="281"/>
      <c r="J30" s="281"/>
      <c r="K30" s="279"/>
    </row>
    <row r="31" spans="2:11" s="1" customFormat="1" ht="15" customHeight="1">
      <c r="B31" s="282"/>
      <c r="C31" s="283"/>
      <c r="D31" s="281" t="s">
        <v>2434</v>
      </c>
      <c r="E31" s="281"/>
      <c r="F31" s="281"/>
      <c r="G31" s="281"/>
      <c r="H31" s="281"/>
      <c r="I31" s="281"/>
      <c r="J31" s="281"/>
      <c r="K31" s="279"/>
    </row>
    <row r="32" spans="2:11" s="1" customFormat="1" ht="12.75" customHeight="1">
      <c r="B32" s="282"/>
      <c r="C32" s="283"/>
      <c r="D32" s="283"/>
      <c r="E32" s="283"/>
      <c r="F32" s="283"/>
      <c r="G32" s="283"/>
      <c r="H32" s="283"/>
      <c r="I32" s="283"/>
      <c r="J32" s="283"/>
      <c r="K32" s="279"/>
    </row>
    <row r="33" spans="2:11" s="1" customFormat="1" ht="15" customHeight="1">
      <c r="B33" s="282"/>
      <c r="C33" s="283"/>
      <c r="D33" s="281" t="s">
        <v>2435</v>
      </c>
      <c r="E33" s="281"/>
      <c r="F33" s="281"/>
      <c r="G33" s="281"/>
      <c r="H33" s="281"/>
      <c r="I33" s="281"/>
      <c r="J33" s="281"/>
      <c r="K33" s="279"/>
    </row>
    <row r="34" spans="2:11" s="1" customFormat="1" ht="15" customHeight="1">
      <c r="B34" s="282"/>
      <c r="C34" s="283"/>
      <c r="D34" s="281" t="s">
        <v>2436</v>
      </c>
      <c r="E34" s="281"/>
      <c r="F34" s="281"/>
      <c r="G34" s="281"/>
      <c r="H34" s="281"/>
      <c r="I34" s="281"/>
      <c r="J34" s="281"/>
      <c r="K34" s="279"/>
    </row>
    <row r="35" spans="2:11" s="1" customFormat="1" ht="15" customHeight="1">
      <c r="B35" s="282"/>
      <c r="C35" s="283"/>
      <c r="D35" s="281" t="s">
        <v>2437</v>
      </c>
      <c r="E35" s="281"/>
      <c r="F35" s="281"/>
      <c r="G35" s="281"/>
      <c r="H35" s="281"/>
      <c r="I35" s="281"/>
      <c r="J35" s="281"/>
      <c r="K35" s="279"/>
    </row>
    <row r="36" spans="2:11" s="1" customFormat="1" ht="15" customHeight="1">
      <c r="B36" s="282"/>
      <c r="C36" s="283"/>
      <c r="D36" s="281"/>
      <c r="E36" s="284" t="s">
        <v>134</v>
      </c>
      <c r="F36" s="281"/>
      <c r="G36" s="281" t="s">
        <v>2438</v>
      </c>
      <c r="H36" s="281"/>
      <c r="I36" s="281"/>
      <c r="J36" s="281"/>
      <c r="K36" s="279"/>
    </row>
    <row r="37" spans="2:11" s="1" customFormat="1" ht="30.75" customHeight="1">
      <c r="B37" s="282"/>
      <c r="C37" s="283"/>
      <c r="D37" s="281"/>
      <c r="E37" s="284" t="s">
        <v>2439</v>
      </c>
      <c r="F37" s="281"/>
      <c r="G37" s="281" t="s">
        <v>2440</v>
      </c>
      <c r="H37" s="281"/>
      <c r="I37" s="281"/>
      <c r="J37" s="281"/>
      <c r="K37" s="279"/>
    </row>
    <row r="38" spans="2:11" s="1" customFormat="1" ht="15" customHeight="1">
      <c r="B38" s="282"/>
      <c r="C38" s="283"/>
      <c r="D38" s="281"/>
      <c r="E38" s="284" t="s">
        <v>55</v>
      </c>
      <c r="F38" s="281"/>
      <c r="G38" s="281" t="s">
        <v>2441</v>
      </c>
      <c r="H38" s="281"/>
      <c r="I38" s="281"/>
      <c r="J38" s="281"/>
      <c r="K38" s="279"/>
    </row>
    <row r="39" spans="2:11" s="1" customFormat="1" ht="15" customHeight="1">
      <c r="B39" s="282"/>
      <c r="C39" s="283"/>
      <c r="D39" s="281"/>
      <c r="E39" s="284" t="s">
        <v>56</v>
      </c>
      <c r="F39" s="281"/>
      <c r="G39" s="281" t="s">
        <v>2442</v>
      </c>
      <c r="H39" s="281"/>
      <c r="I39" s="281"/>
      <c r="J39" s="281"/>
      <c r="K39" s="279"/>
    </row>
    <row r="40" spans="2:11" s="1" customFormat="1" ht="15" customHeight="1">
      <c r="B40" s="282"/>
      <c r="C40" s="283"/>
      <c r="D40" s="281"/>
      <c r="E40" s="284" t="s">
        <v>135</v>
      </c>
      <c r="F40" s="281"/>
      <c r="G40" s="281" t="s">
        <v>2443</v>
      </c>
      <c r="H40" s="281"/>
      <c r="I40" s="281"/>
      <c r="J40" s="281"/>
      <c r="K40" s="279"/>
    </row>
    <row r="41" spans="2:11" s="1" customFormat="1" ht="15" customHeight="1">
      <c r="B41" s="282"/>
      <c r="C41" s="283"/>
      <c r="D41" s="281"/>
      <c r="E41" s="284" t="s">
        <v>136</v>
      </c>
      <c r="F41" s="281"/>
      <c r="G41" s="281" t="s">
        <v>2444</v>
      </c>
      <c r="H41" s="281"/>
      <c r="I41" s="281"/>
      <c r="J41" s="281"/>
      <c r="K41" s="279"/>
    </row>
    <row r="42" spans="2:11" s="1" customFormat="1" ht="15" customHeight="1">
      <c r="B42" s="282"/>
      <c r="C42" s="283"/>
      <c r="D42" s="281"/>
      <c r="E42" s="284" t="s">
        <v>2445</v>
      </c>
      <c r="F42" s="281"/>
      <c r="G42" s="281" t="s">
        <v>2446</v>
      </c>
      <c r="H42" s="281"/>
      <c r="I42" s="281"/>
      <c r="J42" s="281"/>
      <c r="K42" s="279"/>
    </row>
    <row r="43" spans="2:11" s="1" customFormat="1" ht="15" customHeight="1">
      <c r="B43" s="282"/>
      <c r="C43" s="283"/>
      <c r="D43" s="281"/>
      <c r="E43" s="284"/>
      <c r="F43" s="281"/>
      <c r="G43" s="281" t="s">
        <v>2447</v>
      </c>
      <c r="H43" s="281"/>
      <c r="I43" s="281"/>
      <c r="J43" s="281"/>
      <c r="K43" s="279"/>
    </row>
    <row r="44" spans="2:11" s="1" customFormat="1" ht="15" customHeight="1">
      <c r="B44" s="282"/>
      <c r="C44" s="283"/>
      <c r="D44" s="281"/>
      <c r="E44" s="284" t="s">
        <v>2448</v>
      </c>
      <c r="F44" s="281"/>
      <c r="G44" s="281" t="s">
        <v>2449</v>
      </c>
      <c r="H44" s="281"/>
      <c r="I44" s="281"/>
      <c r="J44" s="281"/>
      <c r="K44" s="279"/>
    </row>
    <row r="45" spans="2:11" s="1" customFormat="1" ht="15" customHeight="1">
      <c r="B45" s="282"/>
      <c r="C45" s="283"/>
      <c r="D45" s="281"/>
      <c r="E45" s="284" t="s">
        <v>138</v>
      </c>
      <c r="F45" s="281"/>
      <c r="G45" s="281" t="s">
        <v>2450</v>
      </c>
      <c r="H45" s="281"/>
      <c r="I45" s="281"/>
      <c r="J45" s="281"/>
      <c r="K45" s="279"/>
    </row>
    <row r="46" spans="2:11" s="1" customFormat="1" ht="12.75" customHeight="1">
      <c r="B46" s="282"/>
      <c r="C46" s="283"/>
      <c r="D46" s="281"/>
      <c r="E46" s="281"/>
      <c r="F46" s="281"/>
      <c r="G46" s="281"/>
      <c r="H46" s="281"/>
      <c r="I46" s="281"/>
      <c r="J46" s="281"/>
      <c r="K46" s="279"/>
    </row>
    <row r="47" spans="2:11" s="1" customFormat="1" ht="15" customHeight="1">
      <c r="B47" s="282"/>
      <c r="C47" s="283"/>
      <c r="D47" s="281" t="s">
        <v>2451</v>
      </c>
      <c r="E47" s="281"/>
      <c r="F47" s="281"/>
      <c r="G47" s="281"/>
      <c r="H47" s="281"/>
      <c r="I47" s="281"/>
      <c r="J47" s="281"/>
      <c r="K47" s="279"/>
    </row>
    <row r="48" spans="2:11" s="1" customFormat="1" ht="15" customHeight="1">
      <c r="B48" s="282"/>
      <c r="C48" s="283"/>
      <c r="D48" s="283"/>
      <c r="E48" s="281" t="s">
        <v>2452</v>
      </c>
      <c r="F48" s="281"/>
      <c r="G48" s="281"/>
      <c r="H48" s="281"/>
      <c r="I48" s="281"/>
      <c r="J48" s="281"/>
      <c r="K48" s="279"/>
    </row>
    <row r="49" spans="2:11" s="1" customFormat="1" ht="15" customHeight="1">
      <c r="B49" s="282"/>
      <c r="C49" s="283"/>
      <c r="D49" s="283"/>
      <c r="E49" s="281" t="s">
        <v>2453</v>
      </c>
      <c r="F49" s="281"/>
      <c r="G49" s="281"/>
      <c r="H49" s="281"/>
      <c r="I49" s="281"/>
      <c r="J49" s="281"/>
      <c r="K49" s="279"/>
    </row>
    <row r="50" spans="2:11" s="1" customFormat="1" ht="15" customHeight="1">
      <c r="B50" s="282"/>
      <c r="C50" s="283"/>
      <c r="D50" s="283"/>
      <c r="E50" s="281" t="s">
        <v>2454</v>
      </c>
      <c r="F50" s="281"/>
      <c r="G50" s="281"/>
      <c r="H50" s="281"/>
      <c r="I50" s="281"/>
      <c r="J50" s="281"/>
      <c r="K50" s="279"/>
    </row>
    <row r="51" spans="2:11" s="1" customFormat="1" ht="15" customHeight="1">
      <c r="B51" s="282"/>
      <c r="C51" s="283"/>
      <c r="D51" s="281" t="s">
        <v>2455</v>
      </c>
      <c r="E51" s="281"/>
      <c r="F51" s="281"/>
      <c r="G51" s="281"/>
      <c r="H51" s="281"/>
      <c r="I51" s="281"/>
      <c r="J51" s="281"/>
      <c r="K51" s="279"/>
    </row>
    <row r="52" spans="2:11" s="1" customFormat="1" ht="25.5" customHeight="1">
      <c r="B52" s="277"/>
      <c r="C52" s="278" t="s">
        <v>2456</v>
      </c>
      <c r="D52" s="278"/>
      <c r="E52" s="278"/>
      <c r="F52" s="278"/>
      <c r="G52" s="278"/>
      <c r="H52" s="278"/>
      <c r="I52" s="278"/>
      <c r="J52" s="278"/>
      <c r="K52" s="279"/>
    </row>
    <row r="53" spans="2:11" s="1" customFormat="1" ht="5.25" customHeight="1">
      <c r="B53" s="277"/>
      <c r="C53" s="280"/>
      <c r="D53" s="280"/>
      <c r="E53" s="280"/>
      <c r="F53" s="280"/>
      <c r="G53" s="280"/>
      <c r="H53" s="280"/>
      <c r="I53" s="280"/>
      <c r="J53" s="280"/>
      <c r="K53" s="279"/>
    </row>
    <row r="54" spans="2:11" s="1" customFormat="1" ht="15" customHeight="1">
      <c r="B54" s="277"/>
      <c r="C54" s="281" t="s">
        <v>2457</v>
      </c>
      <c r="D54" s="281"/>
      <c r="E54" s="281"/>
      <c r="F54" s="281"/>
      <c r="G54" s="281"/>
      <c r="H54" s="281"/>
      <c r="I54" s="281"/>
      <c r="J54" s="281"/>
      <c r="K54" s="279"/>
    </row>
    <row r="55" spans="2:11" s="1" customFormat="1" ht="15" customHeight="1">
      <c r="B55" s="277"/>
      <c r="C55" s="281" t="s">
        <v>2458</v>
      </c>
      <c r="D55" s="281"/>
      <c r="E55" s="281"/>
      <c r="F55" s="281"/>
      <c r="G55" s="281"/>
      <c r="H55" s="281"/>
      <c r="I55" s="281"/>
      <c r="J55" s="281"/>
      <c r="K55" s="279"/>
    </row>
    <row r="56" spans="2:11" s="1" customFormat="1" ht="12.75" customHeight="1">
      <c r="B56" s="277"/>
      <c r="C56" s="281"/>
      <c r="D56" s="281"/>
      <c r="E56" s="281"/>
      <c r="F56" s="281"/>
      <c r="G56" s="281"/>
      <c r="H56" s="281"/>
      <c r="I56" s="281"/>
      <c r="J56" s="281"/>
      <c r="K56" s="279"/>
    </row>
    <row r="57" spans="2:11" s="1" customFormat="1" ht="15" customHeight="1">
      <c r="B57" s="277"/>
      <c r="C57" s="281" t="s">
        <v>2459</v>
      </c>
      <c r="D57" s="281"/>
      <c r="E57" s="281"/>
      <c r="F57" s="281"/>
      <c r="G57" s="281"/>
      <c r="H57" s="281"/>
      <c r="I57" s="281"/>
      <c r="J57" s="281"/>
      <c r="K57" s="279"/>
    </row>
    <row r="58" spans="2:11" s="1" customFormat="1" ht="15" customHeight="1">
      <c r="B58" s="277"/>
      <c r="C58" s="283"/>
      <c r="D58" s="281" t="s">
        <v>2460</v>
      </c>
      <c r="E58" s="281"/>
      <c r="F58" s="281"/>
      <c r="G58" s="281"/>
      <c r="H58" s="281"/>
      <c r="I58" s="281"/>
      <c r="J58" s="281"/>
      <c r="K58" s="279"/>
    </row>
    <row r="59" spans="2:11" s="1" customFormat="1" ht="15" customHeight="1">
      <c r="B59" s="277"/>
      <c r="C59" s="283"/>
      <c r="D59" s="281" t="s">
        <v>2461</v>
      </c>
      <c r="E59" s="281"/>
      <c r="F59" s="281"/>
      <c r="G59" s="281"/>
      <c r="H59" s="281"/>
      <c r="I59" s="281"/>
      <c r="J59" s="281"/>
      <c r="K59" s="279"/>
    </row>
    <row r="60" spans="2:11" s="1" customFormat="1" ht="15" customHeight="1">
      <c r="B60" s="277"/>
      <c r="C60" s="283"/>
      <c r="D60" s="281" t="s">
        <v>2462</v>
      </c>
      <c r="E60" s="281"/>
      <c r="F60" s="281"/>
      <c r="G60" s="281"/>
      <c r="H60" s="281"/>
      <c r="I60" s="281"/>
      <c r="J60" s="281"/>
      <c r="K60" s="279"/>
    </row>
    <row r="61" spans="2:11" s="1" customFormat="1" ht="15" customHeight="1">
      <c r="B61" s="277"/>
      <c r="C61" s="283"/>
      <c r="D61" s="281" t="s">
        <v>2463</v>
      </c>
      <c r="E61" s="281"/>
      <c r="F61" s="281"/>
      <c r="G61" s="281"/>
      <c r="H61" s="281"/>
      <c r="I61" s="281"/>
      <c r="J61" s="281"/>
      <c r="K61" s="279"/>
    </row>
    <row r="62" spans="2:11" s="1" customFormat="1" ht="15" customHeight="1">
      <c r="B62" s="277"/>
      <c r="C62" s="283"/>
      <c r="D62" s="286" t="s">
        <v>2464</v>
      </c>
      <c r="E62" s="286"/>
      <c r="F62" s="286"/>
      <c r="G62" s="286"/>
      <c r="H62" s="286"/>
      <c r="I62" s="286"/>
      <c r="J62" s="286"/>
      <c r="K62" s="279"/>
    </row>
    <row r="63" spans="2:11" s="1" customFormat="1" ht="15" customHeight="1">
      <c r="B63" s="277"/>
      <c r="C63" s="283"/>
      <c r="D63" s="281" t="s">
        <v>2465</v>
      </c>
      <c r="E63" s="281"/>
      <c r="F63" s="281"/>
      <c r="G63" s="281"/>
      <c r="H63" s="281"/>
      <c r="I63" s="281"/>
      <c r="J63" s="281"/>
      <c r="K63" s="279"/>
    </row>
    <row r="64" spans="2:11" s="1" customFormat="1" ht="12.75" customHeight="1">
      <c r="B64" s="277"/>
      <c r="C64" s="283"/>
      <c r="D64" s="283"/>
      <c r="E64" s="287"/>
      <c r="F64" s="283"/>
      <c r="G64" s="283"/>
      <c r="H64" s="283"/>
      <c r="I64" s="283"/>
      <c r="J64" s="283"/>
      <c r="K64" s="279"/>
    </row>
    <row r="65" spans="2:11" s="1" customFormat="1" ht="15" customHeight="1">
      <c r="B65" s="277"/>
      <c r="C65" s="283"/>
      <c r="D65" s="281" t="s">
        <v>2466</v>
      </c>
      <c r="E65" s="281"/>
      <c r="F65" s="281"/>
      <c r="G65" s="281"/>
      <c r="H65" s="281"/>
      <c r="I65" s="281"/>
      <c r="J65" s="281"/>
      <c r="K65" s="279"/>
    </row>
    <row r="66" spans="2:11" s="1" customFormat="1" ht="15" customHeight="1">
      <c r="B66" s="277"/>
      <c r="C66" s="283"/>
      <c r="D66" s="286" t="s">
        <v>2467</v>
      </c>
      <c r="E66" s="286"/>
      <c r="F66" s="286"/>
      <c r="G66" s="286"/>
      <c r="H66" s="286"/>
      <c r="I66" s="286"/>
      <c r="J66" s="286"/>
      <c r="K66" s="279"/>
    </row>
    <row r="67" spans="2:11" s="1" customFormat="1" ht="15" customHeight="1">
      <c r="B67" s="277"/>
      <c r="C67" s="283"/>
      <c r="D67" s="281" t="s">
        <v>2468</v>
      </c>
      <c r="E67" s="281"/>
      <c r="F67" s="281"/>
      <c r="G67" s="281"/>
      <c r="H67" s="281"/>
      <c r="I67" s="281"/>
      <c r="J67" s="281"/>
      <c r="K67" s="279"/>
    </row>
    <row r="68" spans="2:11" s="1" customFormat="1" ht="15" customHeight="1">
      <c r="B68" s="277"/>
      <c r="C68" s="283"/>
      <c r="D68" s="281" t="s">
        <v>2469</v>
      </c>
      <c r="E68" s="281"/>
      <c r="F68" s="281"/>
      <c r="G68" s="281"/>
      <c r="H68" s="281"/>
      <c r="I68" s="281"/>
      <c r="J68" s="281"/>
      <c r="K68" s="279"/>
    </row>
    <row r="69" spans="2:11" s="1" customFormat="1" ht="15" customHeight="1">
      <c r="B69" s="277"/>
      <c r="C69" s="283"/>
      <c r="D69" s="281" t="s">
        <v>2470</v>
      </c>
      <c r="E69" s="281"/>
      <c r="F69" s="281"/>
      <c r="G69" s="281"/>
      <c r="H69" s="281"/>
      <c r="I69" s="281"/>
      <c r="J69" s="281"/>
      <c r="K69" s="279"/>
    </row>
    <row r="70" spans="2:11" s="1" customFormat="1" ht="15" customHeight="1">
      <c r="B70" s="277"/>
      <c r="C70" s="283"/>
      <c r="D70" s="281" t="s">
        <v>2471</v>
      </c>
      <c r="E70" s="281"/>
      <c r="F70" s="281"/>
      <c r="G70" s="281"/>
      <c r="H70" s="281"/>
      <c r="I70" s="281"/>
      <c r="J70" s="281"/>
      <c r="K70" s="279"/>
    </row>
    <row r="71" spans="2:11" s="1" customFormat="1" ht="12.75" customHeight="1">
      <c r="B71" s="288"/>
      <c r="C71" s="289"/>
      <c r="D71" s="289"/>
      <c r="E71" s="289"/>
      <c r="F71" s="289"/>
      <c r="G71" s="289"/>
      <c r="H71" s="289"/>
      <c r="I71" s="289"/>
      <c r="J71" s="289"/>
      <c r="K71" s="290"/>
    </row>
    <row r="72" spans="2:11" s="1" customFormat="1" ht="18.75" customHeight="1">
      <c r="B72" s="291"/>
      <c r="C72" s="291"/>
      <c r="D72" s="291"/>
      <c r="E72" s="291"/>
      <c r="F72" s="291"/>
      <c r="G72" s="291"/>
      <c r="H72" s="291"/>
      <c r="I72" s="291"/>
      <c r="J72" s="291"/>
      <c r="K72" s="292"/>
    </row>
    <row r="73" spans="2:11" s="1" customFormat="1" ht="18.75" customHeight="1">
      <c r="B73" s="292"/>
      <c r="C73" s="292"/>
      <c r="D73" s="292"/>
      <c r="E73" s="292"/>
      <c r="F73" s="292"/>
      <c r="G73" s="292"/>
      <c r="H73" s="292"/>
      <c r="I73" s="292"/>
      <c r="J73" s="292"/>
      <c r="K73" s="292"/>
    </row>
    <row r="74" spans="2:11" s="1" customFormat="1" ht="7.5" customHeight="1">
      <c r="B74" s="293"/>
      <c r="C74" s="294"/>
      <c r="D74" s="294"/>
      <c r="E74" s="294"/>
      <c r="F74" s="294"/>
      <c r="G74" s="294"/>
      <c r="H74" s="294"/>
      <c r="I74" s="294"/>
      <c r="J74" s="294"/>
      <c r="K74" s="295"/>
    </row>
    <row r="75" spans="2:11" s="1" customFormat="1" ht="45" customHeight="1">
      <c r="B75" s="296"/>
      <c r="C75" s="297" t="s">
        <v>2472</v>
      </c>
      <c r="D75" s="297"/>
      <c r="E75" s="297"/>
      <c r="F75" s="297"/>
      <c r="G75" s="297"/>
      <c r="H75" s="297"/>
      <c r="I75" s="297"/>
      <c r="J75" s="297"/>
      <c r="K75" s="298"/>
    </row>
    <row r="76" spans="2:11" s="1" customFormat="1" ht="17.25" customHeight="1">
      <c r="B76" s="296"/>
      <c r="C76" s="299" t="s">
        <v>2473</v>
      </c>
      <c r="D76" s="299"/>
      <c r="E76" s="299"/>
      <c r="F76" s="299" t="s">
        <v>2474</v>
      </c>
      <c r="G76" s="300"/>
      <c r="H76" s="299" t="s">
        <v>56</v>
      </c>
      <c r="I76" s="299" t="s">
        <v>59</v>
      </c>
      <c r="J76" s="299" t="s">
        <v>2475</v>
      </c>
      <c r="K76" s="298"/>
    </row>
    <row r="77" spans="2:11" s="1" customFormat="1" ht="17.25" customHeight="1">
      <c r="B77" s="296"/>
      <c r="C77" s="301" t="s">
        <v>2476</v>
      </c>
      <c r="D77" s="301"/>
      <c r="E77" s="301"/>
      <c r="F77" s="302" t="s">
        <v>2477</v>
      </c>
      <c r="G77" s="303"/>
      <c r="H77" s="301"/>
      <c r="I77" s="301"/>
      <c r="J77" s="301" t="s">
        <v>2478</v>
      </c>
      <c r="K77" s="298"/>
    </row>
    <row r="78" spans="2:11" s="1" customFormat="1" ht="5.25" customHeight="1">
      <c r="B78" s="296"/>
      <c r="C78" s="304"/>
      <c r="D78" s="304"/>
      <c r="E78" s="304"/>
      <c r="F78" s="304"/>
      <c r="G78" s="305"/>
      <c r="H78" s="304"/>
      <c r="I78" s="304"/>
      <c r="J78" s="304"/>
      <c r="K78" s="298"/>
    </row>
    <row r="79" spans="2:11" s="1" customFormat="1" ht="15" customHeight="1">
      <c r="B79" s="296"/>
      <c r="C79" s="284" t="s">
        <v>55</v>
      </c>
      <c r="D79" s="306"/>
      <c r="E79" s="306"/>
      <c r="F79" s="307" t="s">
        <v>2479</v>
      </c>
      <c r="G79" s="308"/>
      <c r="H79" s="284" t="s">
        <v>2480</v>
      </c>
      <c r="I79" s="284" t="s">
        <v>2481</v>
      </c>
      <c r="J79" s="284">
        <v>20</v>
      </c>
      <c r="K79" s="298"/>
    </row>
    <row r="80" spans="2:11" s="1" customFormat="1" ht="15" customHeight="1">
      <c r="B80" s="296"/>
      <c r="C80" s="284" t="s">
        <v>2482</v>
      </c>
      <c r="D80" s="284"/>
      <c r="E80" s="284"/>
      <c r="F80" s="307" t="s">
        <v>2479</v>
      </c>
      <c r="G80" s="308"/>
      <c r="H80" s="284" t="s">
        <v>2483</v>
      </c>
      <c r="I80" s="284" t="s">
        <v>2481</v>
      </c>
      <c r="J80" s="284">
        <v>120</v>
      </c>
      <c r="K80" s="298"/>
    </row>
    <row r="81" spans="2:11" s="1" customFormat="1" ht="15" customHeight="1">
      <c r="B81" s="309"/>
      <c r="C81" s="284" t="s">
        <v>2484</v>
      </c>
      <c r="D81" s="284"/>
      <c r="E81" s="284"/>
      <c r="F81" s="307" t="s">
        <v>2485</v>
      </c>
      <c r="G81" s="308"/>
      <c r="H81" s="284" t="s">
        <v>2486</v>
      </c>
      <c r="I81" s="284" t="s">
        <v>2481</v>
      </c>
      <c r="J81" s="284">
        <v>50</v>
      </c>
      <c r="K81" s="298"/>
    </row>
    <row r="82" spans="2:11" s="1" customFormat="1" ht="15" customHeight="1">
      <c r="B82" s="309"/>
      <c r="C82" s="284" t="s">
        <v>2487</v>
      </c>
      <c r="D82" s="284"/>
      <c r="E82" s="284"/>
      <c r="F82" s="307" t="s">
        <v>2479</v>
      </c>
      <c r="G82" s="308"/>
      <c r="H82" s="284" t="s">
        <v>2488</v>
      </c>
      <c r="I82" s="284" t="s">
        <v>2489</v>
      </c>
      <c r="J82" s="284"/>
      <c r="K82" s="298"/>
    </row>
    <row r="83" spans="2:11" s="1" customFormat="1" ht="15" customHeight="1">
      <c r="B83" s="309"/>
      <c r="C83" s="310" t="s">
        <v>2490</v>
      </c>
      <c r="D83" s="310"/>
      <c r="E83" s="310"/>
      <c r="F83" s="311" t="s">
        <v>2485</v>
      </c>
      <c r="G83" s="310"/>
      <c r="H83" s="310" t="s">
        <v>2491</v>
      </c>
      <c r="I83" s="310" t="s">
        <v>2481</v>
      </c>
      <c r="J83" s="310">
        <v>15</v>
      </c>
      <c r="K83" s="298"/>
    </row>
    <row r="84" spans="2:11" s="1" customFormat="1" ht="15" customHeight="1">
      <c r="B84" s="309"/>
      <c r="C84" s="310" t="s">
        <v>2492</v>
      </c>
      <c r="D84" s="310"/>
      <c r="E84" s="310"/>
      <c r="F84" s="311" t="s">
        <v>2485</v>
      </c>
      <c r="G84" s="310"/>
      <c r="H84" s="310" t="s">
        <v>2493</v>
      </c>
      <c r="I84" s="310" t="s">
        <v>2481</v>
      </c>
      <c r="J84" s="310">
        <v>15</v>
      </c>
      <c r="K84" s="298"/>
    </row>
    <row r="85" spans="2:11" s="1" customFormat="1" ht="15" customHeight="1">
      <c r="B85" s="309"/>
      <c r="C85" s="310" t="s">
        <v>2494</v>
      </c>
      <c r="D85" s="310"/>
      <c r="E85" s="310"/>
      <c r="F85" s="311" t="s">
        <v>2485</v>
      </c>
      <c r="G85" s="310"/>
      <c r="H85" s="310" t="s">
        <v>2495</v>
      </c>
      <c r="I85" s="310" t="s">
        <v>2481</v>
      </c>
      <c r="J85" s="310">
        <v>20</v>
      </c>
      <c r="K85" s="298"/>
    </row>
    <row r="86" spans="2:11" s="1" customFormat="1" ht="15" customHeight="1">
      <c r="B86" s="309"/>
      <c r="C86" s="310" t="s">
        <v>2496</v>
      </c>
      <c r="D86" s="310"/>
      <c r="E86" s="310"/>
      <c r="F86" s="311" t="s">
        <v>2485</v>
      </c>
      <c r="G86" s="310"/>
      <c r="H86" s="310" t="s">
        <v>2497</v>
      </c>
      <c r="I86" s="310" t="s">
        <v>2481</v>
      </c>
      <c r="J86" s="310">
        <v>20</v>
      </c>
      <c r="K86" s="298"/>
    </row>
    <row r="87" spans="2:11" s="1" customFormat="1" ht="15" customHeight="1">
      <c r="B87" s="309"/>
      <c r="C87" s="284" t="s">
        <v>2498</v>
      </c>
      <c r="D87" s="284"/>
      <c r="E87" s="284"/>
      <c r="F87" s="307" t="s">
        <v>2485</v>
      </c>
      <c r="G87" s="308"/>
      <c r="H87" s="284" t="s">
        <v>2499</v>
      </c>
      <c r="I87" s="284" t="s">
        <v>2481</v>
      </c>
      <c r="J87" s="284">
        <v>50</v>
      </c>
      <c r="K87" s="298"/>
    </row>
    <row r="88" spans="2:11" s="1" customFormat="1" ht="15" customHeight="1">
      <c r="B88" s="309"/>
      <c r="C88" s="284" t="s">
        <v>2500</v>
      </c>
      <c r="D88" s="284"/>
      <c r="E88" s="284"/>
      <c r="F88" s="307" t="s">
        <v>2485</v>
      </c>
      <c r="G88" s="308"/>
      <c r="H88" s="284" t="s">
        <v>2501</v>
      </c>
      <c r="I88" s="284" t="s">
        <v>2481</v>
      </c>
      <c r="J88" s="284">
        <v>20</v>
      </c>
      <c r="K88" s="298"/>
    </row>
    <row r="89" spans="2:11" s="1" customFormat="1" ht="15" customHeight="1">
      <c r="B89" s="309"/>
      <c r="C89" s="284" t="s">
        <v>2502</v>
      </c>
      <c r="D89" s="284"/>
      <c r="E89" s="284"/>
      <c r="F89" s="307" t="s">
        <v>2485</v>
      </c>
      <c r="G89" s="308"/>
      <c r="H89" s="284" t="s">
        <v>2503</v>
      </c>
      <c r="I89" s="284" t="s">
        <v>2481</v>
      </c>
      <c r="J89" s="284">
        <v>20</v>
      </c>
      <c r="K89" s="298"/>
    </row>
    <row r="90" spans="2:11" s="1" customFormat="1" ht="15" customHeight="1">
      <c r="B90" s="309"/>
      <c r="C90" s="284" t="s">
        <v>2504</v>
      </c>
      <c r="D90" s="284"/>
      <c r="E90" s="284"/>
      <c r="F90" s="307" t="s">
        <v>2485</v>
      </c>
      <c r="G90" s="308"/>
      <c r="H90" s="284" t="s">
        <v>2505</v>
      </c>
      <c r="I90" s="284" t="s">
        <v>2481</v>
      </c>
      <c r="J90" s="284">
        <v>50</v>
      </c>
      <c r="K90" s="298"/>
    </row>
    <row r="91" spans="2:11" s="1" customFormat="1" ht="15" customHeight="1">
      <c r="B91" s="309"/>
      <c r="C91" s="284" t="s">
        <v>2506</v>
      </c>
      <c r="D91" s="284"/>
      <c r="E91" s="284"/>
      <c r="F91" s="307" t="s">
        <v>2485</v>
      </c>
      <c r="G91" s="308"/>
      <c r="H91" s="284" t="s">
        <v>2506</v>
      </c>
      <c r="I91" s="284" t="s">
        <v>2481</v>
      </c>
      <c r="J91" s="284">
        <v>50</v>
      </c>
      <c r="K91" s="298"/>
    </row>
    <row r="92" spans="2:11" s="1" customFormat="1" ht="15" customHeight="1">
      <c r="B92" s="309"/>
      <c r="C92" s="284" t="s">
        <v>2507</v>
      </c>
      <c r="D92" s="284"/>
      <c r="E92" s="284"/>
      <c r="F92" s="307" t="s">
        <v>2485</v>
      </c>
      <c r="G92" s="308"/>
      <c r="H92" s="284" t="s">
        <v>2508</v>
      </c>
      <c r="I92" s="284" t="s">
        <v>2481</v>
      </c>
      <c r="J92" s="284">
        <v>255</v>
      </c>
      <c r="K92" s="298"/>
    </row>
    <row r="93" spans="2:11" s="1" customFormat="1" ht="15" customHeight="1">
      <c r="B93" s="309"/>
      <c r="C93" s="284" t="s">
        <v>2509</v>
      </c>
      <c r="D93" s="284"/>
      <c r="E93" s="284"/>
      <c r="F93" s="307" t="s">
        <v>2479</v>
      </c>
      <c r="G93" s="308"/>
      <c r="H93" s="284" t="s">
        <v>2510</v>
      </c>
      <c r="I93" s="284" t="s">
        <v>2511</v>
      </c>
      <c r="J93" s="284"/>
      <c r="K93" s="298"/>
    </row>
    <row r="94" spans="2:11" s="1" customFormat="1" ht="15" customHeight="1">
      <c r="B94" s="309"/>
      <c r="C94" s="284" t="s">
        <v>2512</v>
      </c>
      <c r="D94" s="284"/>
      <c r="E94" s="284"/>
      <c r="F94" s="307" t="s">
        <v>2479</v>
      </c>
      <c r="G94" s="308"/>
      <c r="H94" s="284" t="s">
        <v>2513</v>
      </c>
      <c r="I94" s="284" t="s">
        <v>2514</v>
      </c>
      <c r="J94" s="284"/>
      <c r="K94" s="298"/>
    </row>
    <row r="95" spans="2:11" s="1" customFormat="1" ht="15" customHeight="1">
      <c r="B95" s="309"/>
      <c r="C95" s="284" t="s">
        <v>2515</v>
      </c>
      <c r="D95" s="284"/>
      <c r="E95" s="284"/>
      <c r="F95" s="307" t="s">
        <v>2479</v>
      </c>
      <c r="G95" s="308"/>
      <c r="H95" s="284" t="s">
        <v>2515</v>
      </c>
      <c r="I95" s="284" t="s">
        <v>2514</v>
      </c>
      <c r="J95" s="284"/>
      <c r="K95" s="298"/>
    </row>
    <row r="96" spans="2:11" s="1" customFormat="1" ht="15" customHeight="1">
      <c r="B96" s="309"/>
      <c r="C96" s="284" t="s">
        <v>40</v>
      </c>
      <c r="D96" s="284"/>
      <c r="E96" s="284"/>
      <c r="F96" s="307" t="s">
        <v>2479</v>
      </c>
      <c r="G96" s="308"/>
      <c r="H96" s="284" t="s">
        <v>2516</v>
      </c>
      <c r="I96" s="284" t="s">
        <v>2514</v>
      </c>
      <c r="J96" s="284"/>
      <c r="K96" s="298"/>
    </row>
    <row r="97" spans="2:11" s="1" customFormat="1" ht="15" customHeight="1">
      <c r="B97" s="309"/>
      <c r="C97" s="284" t="s">
        <v>50</v>
      </c>
      <c r="D97" s="284"/>
      <c r="E97" s="284"/>
      <c r="F97" s="307" t="s">
        <v>2479</v>
      </c>
      <c r="G97" s="308"/>
      <c r="H97" s="284" t="s">
        <v>2517</v>
      </c>
      <c r="I97" s="284" t="s">
        <v>2514</v>
      </c>
      <c r="J97" s="284"/>
      <c r="K97" s="298"/>
    </row>
    <row r="98" spans="2:11" s="1" customFormat="1" ht="15" customHeight="1">
      <c r="B98" s="312"/>
      <c r="C98" s="313"/>
      <c r="D98" s="313"/>
      <c r="E98" s="313"/>
      <c r="F98" s="313"/>
      <c r="G98" s="313"/>
      <c r="H98" s="313"/>
      <c r="I98" s="313"/>
      <c r="J98" s="313"/>
      <c r="K98" s="314"/>
    </row>
    <row r="99" spans="2:11" s="1" customFormat="1" ht="18.75" customHeight="1">
      <c r="B99" s="315"/>
      <c r="C99" s="316"/>
      <c r="D99" s="316"/>
      <c r="E99" s="316"/>
      <c r="F99" s="316"/>
      <c r="G99" s="316"/>
      <c r="H99" s="316"/>
      <c r="I99" s="316"/>
      <c r="J99" s="316"/>
      <c r="K99" s="315"/>
    </row>
    <row r="100" spans="2:11" s="1" customFormat="1" ht="18.75" customHeight="1">
      <c r="B100" s="292"/>
      <c r="C100" s="292"/>
      <c r="D100" s="292"/>
      <c r="E100" s="292"/>
      <c r="F100" s="292"/>
      <c r="G100" s="292"/>
      <c r="H100" s="292"/>
      <c r="I100" s="292"/>
      <c r="J100" s="292"/>
      <c r="K100" s="292"/>
    </row>
    <row r="101" spans="2:11" s="1" customFormat="1" ht="7.5" customHeight="1">
      <c r="B101" s="293"/>
      <c r="C101" s="294"/>
      <c r="D101" s="294"/>
      <c r="E101" s="294"/>
      <c r="F101" s="294"/>
      <c r="G101" s="294"/>
      <c r="H101" s="294"/>
      <c r="I101" s="294"/>
      <c r="J101" s="294"/>
      <c r="K101" s="295"/>
    </row>
    <row r="102" spans="2:11" s="1" customFormat="1" ht="45" customHeight="1">
      <c r="B102" s="296"/>
      <c r="C102" s="297" t="s">
        <v>2518</v>
      </c>
      <c r="D102" s="297"/>
      <c r="E102" s="297"/>
      <c r="F102" s="297"/>
      <c r="G102" s="297"/>
      <c r="H102" s="297"/>
      <c r="I102" s="297"/>
      <c r="J102" s="297"/>
      <c r="K102" s="298"/>
    </row>
    <row r="103" spans="2:11" s="1" customFormat="1" ht="17.25" customHeight="1">
      <c r="B103" s="296"/>
      <c r="C103" s="299" t="s">
        <v>2473</v>
      </c>
      <c r="D103" s="299"/>
      <c r="E103" s="299"/>
      <c r="F103" s="299" t="s">
        <v>2474</v>
      </c>
      <c r="G103" s="300"/>
      <c r="H103" s="299" t="s">
        <v>56</v>
      </c>
      <c r="I103" s="299" t="s">
        <v>59</v>
      </c>
      <c r="J103" s="299" t="s">
        <v>2475</v>
      </c>
      <c r="K103" s="298"/>
    </row>
    <row r="104" spans="2:11" s="1" customFormat="1" ht="17.25" customHeight="1">
      <c r="B104" s="296"/>
      <c r="C104" s="301" t="s">
        <v>2476</v>
      </c>
      <c r="D104" s="301"/>
      <c r="E104" s="301"/>
      <c r="F104" s="302" t="s">
        <v>2477</v>
      </c>
      <c r="G104" s="303"/>
      <c r="H104" s="301"/>
      <c r="I104" s="301"/>
      <c r="J104" s="301" t="s">
        <v>2478</v>
      </c>
      <c r="K104" s="298"/>
    </row>
    <row r="105" spans="2:11" s="1" customFormat="1" ht="5.25" customHeight="1">
      <c r="B105" s="296"/>
      <c r="C105" s="299"/>
      <c r="D105" s="299"/>
      <c r="E105" s="299"/>
      <c r="F105" s="299"/>
      <c r="G105" s="317"/>
      <c r="H105" s="299"/>
      <c r="I105" s="299"/>
      <c r="J105" s="299"/>
      <c r="K105" s="298"/>
    </row>
    <row r="106" spans="2:11" s="1" customFormat="1" ht="15" customHeight="1">
      <c r="B106" s="296"/>
      <c r="C106" s="284" t="s">
        <v>55</v>
      </c>
      <c r="D106" s="306"/>
      <c r="E106" s="306"/>
      <c r="F106" s="307" t="s">
        <v>2479</v>
      </c>
      <c r="G106" s="284"/>
      <c r="H106" s="284" t="s">
        <v>2519</v>
      </c>
      <c r="I106" s="284" t="s">
        <v>2481</v>
      </c>
      <c r="J106" s="284">
        <v>20</v>
      </c>
      <c r="K106" s="298"/>
    </row>
    <row r="107" spans="2:11" s="1" customFormat="1" ht="15" customHeight="1">
      <c r="B107" s="296"/>
      <c r="C107" s="284" t="s">
        <v>2482</v>
      </c>
      <c r="D107" s="284"/>
      <c r="E107" s="284"/>
      <c r="F107" s="307" t="s">
        <v>2479</v>
      </c>
      <c r="G107" s="284"/>
      <c r="H107" s="284" t="s">
        <v>2519</v>
      </c>
      <c r="I107" s="284" t="s">
        <v>2481</v>
      </c>
      <c r="J107" s="284">
        <v>120</v>
      </c>
      <c r="K107" s="298"/>
    </row>
    <row r="108" spans="2:11" s="1" customFormat="1" ht="15" customHeight="1">
      <c r="B108" s="309"/>
      <c r="C108" s="284" t="s">
        <v>2484</v>
      </c>
      <c r="D108" s="284"/>
      <c r="E108" s="284"/>
      <c r="F108" s="307" t="s">
        <v>2485</v>
      </c>
      <c r="G108" s="284"/>
      <c r="H108" s="284" t="s">
        <v>2519</v>
      </c>
      <c r="I108" s="284" t="s">
        <v>2481</v>
      </c>
      <c r="J108" s="284">
        <v>50</v>
      </c>
      <c r="K108" s="298"/>
    </row>
    <row r="109" spans="2:11" s="1" customFormat="1" ht="15" customHeight="1">
      <c r="B109" s="309"/>
      <c r="C109" s="284" t="s">
        <v>2487</v>
      </c>
      <c r="D109" s="284"/>
      <c r="E109" s="284"/>
      <c r="F109" s="307" t="s">
        <v>2479</v>
      </c>
      <c r="G109" s="284"/>
      <c r="H109" s="284" t="s">
        <v>2519</v>
      </c>
      <c r="I109" s="284" t="s">
        <v>2489</v>
      </c>
      <c r="J109" s="284"/>
      <c r="K109" s="298"/>
    </row>
    <row r="110" spans="2:11" s="1" customFormat="1" ht="15" customHeight="1">
      <c r="B110" s="309"/>
      <c r="C110" s="284" t="s">
        <v>2498</v>
      </c>
      <c r="D110" s="284"/>
      <c r="E110" s="284"/>
      <c r="F110" s="307" t="s">
        <v>2485</v>
      </c>
      <c r="G110" s="284"/>
      <c r="H110" s="284" t="s">
        <v>2519</v>
      </c>
      <c r="I110" s="284" t="s">
        <v>2481</v>
      </c>
      <c r="J110" s="284">
        <v>50</v>
      </c>
      <c r="K110" s="298"/>
    </row>
    <row r="111" spans="2:11" s="1" customFormat="1" ht="15" customHeight="1">
      <c r="B111" s="309"/>
      <c r="C111" s="284" t="s">
        <v>2506</v>
      </c>
      <c r="D111" s="284"/>
      <c r="E111" s="284"/>
      <c r="F111" s="307" t="s">
        <v>2485</v>
      </c>
      <c r="G111" s="284"/>
      <c r="H111" s="284" t="s">
        <v>2519</v>
      </c>
      <c r="I111" s="284" t="s">
        <v>2481</v>
      </c>
      <c r="J111" s="284">
        <v>50</v>
      </c>
      <c r="K111" s="298"/>
    </row>
    <row r="112" spans="2:11" s="1" customFormat="1" ht="15" customHeight="1">
      <c r="B112" s="309"/>
      <c r="C112" s="284" t="s">
        <v>2504</v>
      </c>
      <c r="D112" s="284"/>
      <c r="E112" s="284"/>
      <c r="F112" s="307" t="s">
        <v>2485</v>
      </c>
      <c r="G112" s="284"/>
      <c r="H112" s="284" t="s">
        <v>2519</v>
      </c>
      <c r="I112" s="284" t="s">
        <v>2481</v>
      </c>
      <c r="J112" s="284">
        <v>50</v>
      </c>
      <c r="K112" s="298"/>
    </row>
    <row r="113" spans="2:11" s="1" customFormat="1" ht="15" customHeight="1">
      <c r="B113" s="309"/>
      <c r="C113" s="284" t="s">
        <v>55</v>
      </c>
      <c r="D113" s="284"/>
      <c r="E113" s="284"/>
      <c r="F113" s="307" t="s">
        <v>2479</v>
      </c>
      <c r="G113" s="284"/>
      <c r="H113" s="284" t="s">
        <v>2520</v>
      </c>
      <c r="I113" s="284" t="s">
        <v>2481</v>
      </c>
      <c r="J113" s="284">
        <v>20</v>
      </c>
      <c r="K113" s="298"/>
    </row>
    <row r="114" spans="2:11" s="1" customFormat="1" ht="15" customHeight="1">
      <c r="B114" s="309"/>
      <c r="C114" s="284" t="s">
        <v>2521</v>
      </c>
      <c r="D114" s="284"/>
      <c r="E114" s="284"/>
      <c r="F114" s="307" t="s">
        <v>2479</v>
      </c>
      <c r="G114" s="284"/>
      <c r="H114" s="284" t="s">
        <v>2522</v>
      </c>
      <c r="I114" s="284" t="s">
        <v>2481</v>
      </c>
      <c r="J114" s="284">
        <v>120</v>
      </c>
      <c r="K114" s="298"/>
    </row>
    <row r="115" spans="2:11" s="1" customFormat="1" ht="15" customHeight="1">
      <c r="B115" s="309"/>
      <c r="C115" s="284" t="s">
        <v>40</v>
      </c>
      <c r="D115" s="284"/>
      <c r="E115" s="284"/>
      <c r="F115" s="307" t="s">
        <v>2479</v>
      </c>
      <c r="G115" s="284"/>
      <c r="H115" s="284" t="s">
        <v>2523</v>
      </c>
      <c r="I115" s="284" t="s">
        <v>2514</v>
      </c>
      <c r="J115" s="284"/>
      <c r="K115" s="298"/>
    </row>
    <row r="116" spans="2:11" s="1" customFormat="1" ht="15" customHeight="1">
      <c r="B116" s="309"/>
      <c r="C116" s="284" t="s">
        <v>50</v>
      </c>
      <c r="D116" s="284"/>
      <c r="E116" s="284"/>
      <c r="F116" s="307" t="s">
        <v>2479</v>
      </c>
      <c r="G116" s="284"/>
      <c r="H116" s="284" t="s">
        <v>2524</v>
      </c>
      <c r="I116" s="284" t="s">
        <v>2514</v>
      </c>
      <c r="J116" s="284"/>
      <c r="K116" s="298"/>
    </row>
    <row r="117" spans="2:11" s="1" customFormat="1" ht="15" customHeight="1">
      <c r="B117" s="309"/>
      <c r="C117" s="284" t="s">
        <v>59</v>
      </c>
      <c r="D117" s="284"/>
      <c r="E117" s="284"/>
      <c r="F117" s="307" t="s">
        <v>2479</v>
      </c>
      <c r="G117" s="284"/>
      <c r="H117" s="284" t="s">
        <v>2525</v>
      </c>
      <c r="I117" s="284" t="s">
        <v>2526</v>
      </c>
      <c r="J117" s="284"/>
      <c r="K117" s="298"/>
    </row>
    <row r="118" spans="2:11" s="1" customFormat="1" ht="15" customHeight="1">
      <c r="B118" s="312"/>
      <c r="C118" s="318"/>
      <c r="D118" s="318"/>
      <c r="E118" s="318"/>
      <c r="F118" s="318"/>
      <c r="G118" s="318"/>
      <c r="H118" s="318"/>
      <c r="I118" s="318"/>
      <c r="J118" s="318"/>
      <c r="K118" s="314"/>
    </row>
    <row r="119" spans="2:11" s="1" customFormat="1" ht="18.75" customHeight="1">
      <c r="B119" s="319"/>
      <c r="C119" s="320"/>
      <c r="D119" s="320"/>
      <c r="E119" s="320"/>
      <c r="F119" s="321"/>
      <c r="G119" s="320"/>
      <c r="H119" s="320"/>
      <c r="I119" s="320"/>
      <c r="J119" s="320"/>
      <c r="K119" s="319"/>
    </row>
    <row r="120" spans="2:11" s="1" customFormat="1" ht="18.75" customHeight="1">
      <c r="B120" s="292"/>
      <c r="C120" s="292"/>
      <c r="D120" s="292"/>
      <c r="E120" s="292"/>
      <c r="F120" s="292"/>
      <c r="G120" s="292"/>
      <c r="H120" s="292"/>
      <c r="I120" s="292"/>
      <c r="J120" s="292"/>
      <c r="K120" s="292"/>
    </row>
    <row r="121" spans="2:11" s="1" customFormat="1" ht="7.5" customHeight="1">
      <c r="B121" s="322"/>
      <c r="C121" s="323"/>
      <c r="D121" s="323"/>
      <c r="E121" s="323"/>
      <c r="F121" s="323"/>
      <c r="G121" s="323"/>
      <c r="H121" s="323"/>
      <c r="I121" s="323"/>
      <c r="J121" s="323"/>
      <c r="K121" s="324"/>
    </row>
    <row r="122" spans="2:11" s="1" customFormat="1" ht="45" customHeight="1">
      <c r="B122" s="325"/>
      <c r="C122" s="275" t="s">
        <v>2527</v>
      </c>
      <c r="D122" s="275"/>
      <c r="E122" s="275"/>
      <c r="F122" s="275"/>
      <c r="G122" s="275"/>
      <c r="H122" s="275"/>
      <c r="I122" s="275"/>
      <c r="J122" s="275"/>
      <c r="K122" s="326"/>
    </row>
    <row r="123" spans="2:11" s="1" customFormat="1" ht="17.25" customHeight="1">
      <c r="B123" s="327"/>
      <c r="C123" s="299" t="s">
        <v>2473</v>
      </c>
      <c r="D123" s="299"/>
      <c r="E123" s="299"/>
      <c r="F123" s="299" t="s">
        <v>2474</v>
      </c>
      <c r="G123" s="300"/>
      <c r="H123" s="299" t="s">
        <v>56</v>
      </c>
      <c r="I123" s="299" t="s">
        <v>59</v>
      </c>
      <c r="J123" s="299" t="s">
        <v>2475</v>
      </c>
      <c r="K123" s="328"/>
    </row>
    <row r="124" spans="2:11" s="1" customFormat="1" ht="17.25" customHeight="1">
      <c r="B124" s="327"/>
      <c r="C124" s="301" t="s">
        <v>2476</v>
      </c>
      <c r="D124" s="301"/>
      <c r="E124" s="301"/>
      <c r="F124" s="302" t="s">
        <v>2477</v>
      </c>
      <c r="G124" s="303"/>
      <c r="H124" s="301"/>
      <c r="I124" s="301"/>
      <c r="J124" s="301" t="s">
        <v>2478</v>
      </c>
      <c r="K124" s="328"/>
    </row>
    <row r="125" spans="2:11" s="1" customFormat="1" ht="5.25" customHeight="1">
      <c r="B125" s="329"/>
      <c r="C125" s="304"/>
      <c r="D125" s="304"/>
      <c r="E125" s="304"/>
      <c r="F125" s="304"/>
      <c r="G125" s="330"/>
      <c r="H125" s="304"/>
      <c r="I125" s="304"/>
      <c r="J125" s="304"/>
      <c r="K125" s="331"/>
    </row>
    <row r="126" spans="2:11" s="1" customFormat="1" ht="15" customHeight="1">
      <c r="B126" s="329"/>
      <c r="C126" s="284" t="s">
        <v>2482</v>
      </c>
      <c r="D126" s="306"/>
      <c r="E126" s="306"/>
      <c r="F126" s="307" t="s">
        <v>2479</v>
      </c>
      <c r="G126" s="284"/>
      <c r="H126" s="284" t="s">
        <v>2519</v>
      </c>
      <c r="I126" s="284" t="s">
        <v>2481</v>
      </c>
      <c r="J126" s="284">
        <v>120</v>
      </c>
      <c r="K126" s="332"/>
    </row>
    <row r="127" spans="2:11" s="1" customFormat="1" ht="15" customHeight="1">
      <c r="B127" s="329"/>
      <c r="C127" s="284" t="s">
        <v>2528</v>
      </c>
      <c r="D127" s="284"/>
      <c r="E127" s="284"/>
      <c r="F127" s="307" t="s">
        <v>2479</v>
      </c>
      <c r="G127" s="284"/>
      <c r="H127" s="284" t="s">
        <v>2529</v>
      </c>
      <c r="I127" s="284" t="s">
        <v>2481</v>
      </c>
      <c r="J127" s="284" t="s">
        <v>2530</v>
      </c>
      <c r="K127" s="332"/>
    </row>
    <row r="128" spans="2:11" s="1" customFormat="1" ht="15" customHeight="1">
      <c r="B128" s="329"/>
      <c r="C128" s="284" t="s">
        <v>2427</v>
      </c>
      <c r="D128" s="284"/>
      <c r="E128" s="284"/>
      <c r="F128" s="307" t="s">
        <v>2479</v>
      </c>
      <c r="G128" s="284"/>
      <c r="H128" s="284" t="s">
        <v>2531</v>
      </c>
      <c r="I128" s="284" t="s">
        <v>2481</v>
      </c>
      <c r="J128" s="284" t="s">
        <v>2530</v>
      </c>
      <c r="K128" s="332"/>
    </row>
    <row r="129" spans="2:11" s="1" customFormat="1" ht="15" customHeight="1">
      <c r="B129" s="329"/>
      <c r="C129" s="284" t="s">
        <v>2490</v>
      </c>
      <c r="D129" s="284"/>
      <c r="E129" s="284"/>
      <c r="F129" s="307" t="s">
        <v>2485</v>
      </c>
      <c r="G129" s="284"/>
      <c r="H129" s="284" t="s">
        <v>2491</v>
      </c>
      <c r="I129" s="284" t="s">
        <v>2481</v>
      </c>
      <c r="J129" s="284">
        <v>15</v>
      </c>
      <c r="K129" s="332"/>
    </row>
    <row r="130" spans="2:11" s="1" customFormat="1" ht="15" customHeight="1">
      <c r="B130" s="329"/>
      <c r="C130" s="310" t="s">
        <v>2492</v>
      </c>
      <c r="D130" s="310"/>
      <c r="E130" s="310"/>
      <c r="F130" s="311" t="s">
        <v>2485</v>
      </c>
      <c r="G130" s="310"/>
      <c r="H130" s="310" t="s">
        <v>2493</v>
      </c>
      <c r="I130" s="310" t="s">
        <v>2481</v>
      </c>
      <c r="J130" s="310">
        <v>15</v>
      </c>
      <c r="K130" s="332"/>
    </row>
    <row r="131" spans="2:11" s="1" customFormat="1" ht="15" customHeight="1">
      <c r="B131" s="329"/>
      <c r="C131" s="310" t="s">
        <v>2494</v>
      </c>
      <c r="D131" s="310"/>
      <c r="E131" s="310"/>
      <c r="F131" s="311" t="s">
        <v>2485</v>
      </c>
      <c r="G131" s="310"/>
      <c r="H131" s="310" t="s">
        <v>2495</v>
      </c>
      <c r="I131" s="310" t="s">
        <v>2481</v>
      </c>
      <c r="J131" s="310">
        <v>20</v>
      </c>
      <c r="K131" s="332"/>
    </row>
    <row r="132" spans="2:11" s="1" customFormat="1" ht="15" customHeight="1">
      <c r="B132" s="329"/>
      <c r="C132" s="310" t="s">
        <v>2496</v>
      </c>
      <c r="D132" s="310"/>
      <c r="E132" s="310"/>
      <c r="F132" s="311" t="s">
        <v>2485</v>
      </c>
      <c r="G132" s="310"/>
      <c r="H132" s="310" t="s">
        <v>2497</v>
      </c>
      <c r="I132" s="310" t="s">
        <v>2481</v>
      </c>
      <c r="J132" s="310">
        <v>20</v>
      </c>
      <c r="K132" s="332"/>
    </row>
    <row r="133" spans="2:11" s="1" customFormat="1" ht="15" customHeight="1">
      <c r="B133" s="329"/>
      <c r="C133" s="284" t="s">
        <v>2484</v>
      </c>
      <c r="D133" s="284"/>
      <c r="E133" s="284"/>
      <c r="F133" s="307" t="s">
        <v>2485</v>
      </c>
      <c r="G133" s="284"/>
      <c r="H133" s="284" t="s">
        <v>2519</v>
      </c>
      <c r="I133" s="284" t="s">
        <v>2481</v>
      </c>
      <c r="J133" s="284">
        <v>50</v>
      </c>
      <c r="K133" s="332"/>
    </row>
    <row r="134" spans="2:11" s="1" customFormat="1" ht="15" customHeight="1">
      <c r="B134" s="329"/>
      <c r="C134" s="284" t="s">
        <v>2498</v>
      </c>
      <c r="D134" s="284"/>
      <c r="E134" s="284"/>
      <c r="F134" s="307" t="s">
        <v>2485</v>
      </c>
      <c r="G134" s="284"/>
      <c r="H134" s="284" t="s">
        <v>2519</v>
      </c>
      <c r="I134" s="284" t="s">
        <v>2481</v>
      </c>
      <c r="J134" s="284">
        <v>50</v>
      </c>
      <c r="K134" s="332"/>
    </row>
    <row r="135" spans="2:11" s="1" customFormat="1" ht="15" customHeight="1">
      <c r="B135" s="329"/>
      <c r="C135" s="284" t="s">
        <v>2504</v>
      </c>
      <c r="D135" s="284"/>
      <c r="E135" s="284"/>
      <c r="F135" s="307" t="s">
        <v>2485</v>
      </c>
      <c r="G135" s="284"/>
      <c r="H135" s="284" t="s">
        <v>2519</v>
      </c>
      <c r="I135" s="284" t="s">
        <v>2481</v>
      </c>
      <c r="J135" s="284">
        <v>50</v>
      </c>
      <c r="K135" s="332"/>
    </row>
    <row r="136" spans="2:11" s="1" customFormat="1" ht="15" customHeight="1">
      <c r="B136" s="329"/>
      <c r="C136" s="284" t="s">
        <v>2506</v>
      </c>
      <c r="D136" s="284"/>
      <c r="E136" s="284"/>
      <c r="F136" s="307" t="s">
        <v>2485</v>
      </c>
      <c r="G136" s="284"/>
      <c r="H136" s="284" t="s">
        <v>2519</v>
      </c>
      <c r="I136" s="284" t="s">
        <v>2481</v>
      </c>
      <c r="J136" s="284">
        <v>50</v>
      </c>
      <c r="K136" s="332"/>
    </row>
    <row r="137" spans="2:11" s="1" customFormat="1" ht="15" customHeight="1">
      <c r="B137" s="329"/>
      <c r="C137" s="284" t="s">
        <v>2507</v>
      </c>
      <c r="D137" s="284"/>
      <c r="E137" s="284"/>
      <c r="F137" s="307" t="s">
        <v>2485</v>
      </c>
      <c r="G137" s="284"/>
      <c r="H137" s="284" t="s">
        <v>2532</v>
      </c>
      <c r="I137" s="284" t="s">
        <v>2481</v>
      </c>
      <c r="J137" s="284">
        <v>255</v>
      </c>
      <c r="K137" s="332"/>
    </row>
    <row r="138" spans="2:11" s="1" customFormat="1" ht="15" customHeight="1">
      <c r="B138" s="329"/>
      <c r="C138" s="284" t="s">
        <v>2509</v>
      </c>
      <c r="D138" s="284"/>
      <c r="E138" s="284"/>
      <c r="F138" s="307" t="s">
        <v>2479</v>
      </c>
      <c r="G138" s="284"/>
      <c r="H138" s="284" t="s">
        <v>2533</v>
      </c>
      <c r="I138" s="284" t="s">
        <v>2511</v>
      </c>
      <c r="J138" s="284"/>
      <c r="K138" s="332"/>
    </row>
    <row r="139" spans="2:11" s="1" customFormat="1" ht="15" customHeight="1">
      <c r="B139" s="329"/>
      <c r="C139" s="284" t="s">
        <v>2512</v>
      </c>
      <c r="D139" s="284"/>
      <c r="E139" s="284"/>
      <c r="F139" s="307" t="s">
        <v>2479</v>
      </c>
      <c r="G139" s="284"/>
      <c r="H139" s="284" t="s">
        <v>2534</v>
      </c>
      <c r="I139" s="284" t="s">
        <v>2514</v>
      </c>
      <c r="J139" s="284"/>
      <c r="K139" s="332"/>
    </row>
    <row r="140" spans="2:11" s="1" customFormat="1" ht="15" customHeight="1">
      <c r="B140" s="329"/>
      <c r="C140" s="284" t="s">
        <v>2515</v>
      </c>
      <c r="D140" s="284"/>
      <c r="E140" s="284"/>
      <c r="F140" s="307" t="s">
        <v>2479</v>
      </c>
      <c r="G140" s="284"/>
      <c r="H140" s="284" t="s">
        <v>2515</v>
      </c>
      <c r="I140" s="284" t="s">
        <v>2514</v>
      </c>
      <c r="J140" s="284"/>
      <c r="K140" s="332"/>
    </row>
    <row r="141" spans="2:11" s="1" customFormat="1" ht="15" customHeight="1">
      <c r="B141" s="329"/>
      <c r="C141" s="284" t="s">
        <v>40</v>
      </c>
      <c r="D141" s="284"/>
      <c r="E141" s="284"/>
      <c r="F141" s="307" t="s">
        <v>2479</v>
      </c>
      <c r="G141" s="284"/>
      <c r="H141" s="284" t="s">
        <v>2535</v>
      </c>
      <c r="I141" s="284" t="s">
        <v>2514</v>
      </c>
      <c r="J141" s="284"/>
      <c r="K141" s="332"/>
    </row>
    <row r="142" spans="2:11" s="1" customFormat="1" ht="15" customHeight="1">
      <c r="B142" s="329"/>
      <c r="C142" s="284" t="s">
        <v>2536</v>
      </c>
      <c r="D142" s="284"/>
      <c r="E142" s="284"/>
      <c r="F142" s="307" t="s">
        <v>2479</v>
      </c>
      <c r="G142" s="284"/>
      <c r="H142" s="284" t="s">
        <v>2537</v>
      </c>
      <c r="I142" s="284" t="s">
        <v>2514</v>
      </c>
      <c r="J142" s="284"/>
      <c r="K142" s="332"/>
    </row>
    <row r="143" spans="2:11" s="1" customFormat="1" ht="15" customHeight="1">
      <c r="B143" s="333"/>
      <c r="C143" s="334"/>
      <c r="D143" s="334"/>
      <c r="E143" s="334"/>
      <c r="F143" s="334"/>
      <c r="G143" s="334"/>
      <c r="H143" s="334"/>
      <c r="I143" s="334"/>
      <c r="J143" s="334"/>
      <c r="K143" s="335"/>
    </row>
    <row r="144" spans="2:11" s="1" customFormat="1" ht="18.75" customHeight="1">
      <c r="B144" s="320"/>
      <c r="C144" s="320"/>
      <c r="D144" s="320"/>
      <c r="E144" s="320"/>
      <c r="F144" s="321"/>
      <c r="G144" s="320"/>
      <c r="H144" s="320"/>
      <c r="I144" s="320"/>
      <c r="J144" s="320"/>
      <c r="K144" s="320"/>
    </row>
    <row r="145" spans="2:11" s="1" customFormat="1" ht="18.75" customHeight="1">
      <c r="B145" s="292"/>
      <c r="C145" s="292"/>
      <c r="D145" s="292"/>
      <c r="E145" s="292"/>
      <c r="F145" s="292"/>
      <c r="G145" s="292"/>
      <c r="H145" s="292"/>
      <c r="I145" s="292"/>
      <c r="J145" s="292"/>
      <c r="K145" s="292"/>
    </row>
    <row r="146" spans="2:11" s="1" customFormat="1" ht="7.5" customHeight="1">
      <c r="B146" s="293"/>
      <c r="C146" s="294"/>
      <c r="D146" s="294"/>
      <c r="E146" s="294"/>
      <c r="F146" s="294"/>
      <c r="G146" s="294"/>
      <c r="H146" s="294"/>
      <c r="I146" s="294"/>
      <c r="J146" s="294"/>
      <c r="K146" s="295"/>
    </row>
    <row r="147" spans="2:11" s="1" customFormat="1" ht="45" customHeight="1">
      <c r="B147" s="296"/>
      <c r="C147" s="297" t="s">
        <v>2538</v>
      </c>
      <c r="D147" s="297"/>
      <c r="E147" s="297"/>
      <c r="F147" s="297"/>
      <c r="G147" s="297"/>
      <c r="H147" s="297"/>
      <c r="I147" s="297"/>
      <c r="J147" s="297"/>
      <c r="K147" s="298"/>
    </row>
    <row r="148" spans="2:11" s="1" customFormat="1" ht="17.25" customHeight="1">
      <c r="B148" s="296"/>
      <c r="C148" s="299" t="s">
        <v>2473</v>
      </c>
      <c r="D148" s="299"/>
      <c r="E148" s="299"/>
      <c r="F148" s="299" t="s">
        <v>2474</v>
      </c>
      <c r="G148" s="300"/>
      <c r="H148" s="299" t="s">
        <v>56</v>
      </c>
      <c r="I148" s="299" t="s">
        <v>59</v>
      </c>
      <c r="J148" s="299" t="s">
        <v>2475</v>
      </c>
      <c r="K148" s="298"/>
    </row>
    <row r="149" spans="2:11" s="1" customFormat="1" ht="17.25" customHeight="1">
      <c r="B149" s="296"/>
      <c r="C149" s="301" t="s">
        <v>2476</v>
      </c>
      <c r="D149" s="301"/>
      <c r="E149" s="301"/>
      <c r="F149" s="302" t="s">
        <v>2477</v>
      </c>
      <c r="G149" s="303"/>
      <c r="H149" s="301"/>
      <c r="I149" s="301"/>
      <c r="J149" s="301" t="s">
        <v>2478</v>
      </c>
      <c r="K149" s="298"/>
    </row>
    <row r="150" spans="2:11" s="1" customFormat="1" ht="5.25" customHeight="1">
      <c r="B150" s="309"/>
      <c r="C150" s="304"/>
      <c r="D150" s="304"/>
      <c r="E150" s="304"/>
      <c r="F150" s="304"/>
      <c r="G150" s="305"/>
      <c r="H150" s="304"/>
      <c r="I150" s="304"/>
      <c r="J150" s="304"/>
      <c r="K150" s="332"/>
    </row>
    <row r="151" spans="2:11" s="1" customFormat="1" ht="15" customHeight="1">
      <c r="B151" s="309"/>
      <c r="C151" s="336" t="s">
        <v>2482</v>
      </c>
      <c r="D151" s="284"/>
      <c r="E151" s="284"/>
      <c r="F151" s="337" t="s">
        <v>2479</v>
      </c>
      <c r="G151" s="284"/>
      <c r="H151" s="336" t="s">
        <v>2519</v>
      </c>
      <c r="I151" s="336" t="s">
        <v>2481</v>
      </c>
      <c r="J151" s="336">
        <v>120</v>
      </c>
      <c r="K151" s="332"/>
    </row>
    <row r="152" spans="2:11" s="1" customFormat="1" ht="15" customHeight="1">
      <c r="B152" s="309"/>
      <c r="C152" s="336" t="s">
        <v>2528</v>
      </c>
      <c r="D152" s="284"/>
      <c r="E152" s="284"/>
      <c r="F152" s="337" t="s">
        <v>2479</v>
      </c>
      <c r="G152" s="284"/>
      <c r="H152" s="336" t="s">
        <v>2539</v>
      </c>
      <c r="I152" s="336" t="s">
        <v>2481</v>
      </c>
      <c r="J152" s="336" t="s">
        <v>2530</v>
      </c>
      <c r="K152" s="332"/>
    </row>
    <row r="153" spans="2:11" s="1" customFormat="1" ht="15" customHeight="1">
      <c r="B153" s="309"/>
      <c r="C153" s="336" t="s">
        <v>2427</v>
      </c>
      <c r="D153" s="284"/>
      <c r="E153" s="284"/>
      <c r="F153" s="337" t="s">
        <v>2479</v>
      </c>
      <c r="G153" s="284"/>
      <c r="H153" s="336" t="s">
        <v>2540</v>
      </c>
      <c r="I153" s="336" t="s">
        <v>2481</v>
      </c>
      <c r="J153" s="336" t="s">
        <v>2530</v>
      </c>
      <c r="K153" s="332"/>
    </row>
    <row r="154" spans="2:11" s="1" customFormat="1" ht="15" customHeight="1">
      <c r="B154" s="309"/>
      <c r="C154" s="336" t="s">
        <v>2484</v>
      </c>
      <c r="D154" s="284"/>
      <c r="E154" s="284"/>
      <c r="F154" s="337" t="s">
        <v>2485</v>
      </c>
      <c r="G154" s="284"/>
      <c r="H154" s="336" t="s">
        <v>2519</v>
      </c>
      <c r="I154" s="336" t="s">
        <v>2481</v>
      </c>
      <c r="J154" s="336">
        <v>50</v>
      </c>
      <c r="K154" s="332"/>
    </row>
    <row r="155" spans="2:11" s="1" customFormat="1" ht="15" customHeight="1">
      <c r="B155" s="309"/>
      <c r="C155" s="336" t="s">
        <v>2487</v>
      </c>
      <c r="D155" s="284"/>
      <c r="E155" s="284"/>
      <c r="F155" s="337" t="s">
        <v>2479</v>
      </c>
      <c r="G155" s="284"/>
      <c r="H155" s="336" t="s">
        <v>2519</v>
      </c>
      <c r="I155" s="336" t="s">
        <v>2489</v>
      </c>
      <c r="J155" s="336"/>
      <c r="K155" s="332"/>
    </row>
    <row r="156" spans="2:11" s="1" customFormat="1" ht="15" customHeight="1">
      <c r="B156" s="309"/>
      <c r="C156" s="336" t="s">
        <v>2498</v>
      </c>
      <c r="D156" s="284"/>
      <c r="E156" s="284"/>
      <c r="F156" s="337" t="s">
        <v>2485</v>
      </c>
      <c r="G156" s="284"/>
      <c r="H156" s="336" t="s">
        <v>2519</v>
      </c>
      <c r="I156" s="336" t="s">
        <v>2481</v>
      </c>
      <c r="J156" s="336">
        <v>50</v>
      </c>
      <c r="K156" s="332"/>
    </row>
    <row r="157" spans="2:11" s="1" customFormat="1" ht="15" customHeight="1">
      <c r="B157" s="309"/>
      <c r="C157" s="336" t="s">
        <v>2506</v>
      </c>
      <c r="D157" s="284"/>
      <c r="E157" s="284"/>
      <c r="F157" s="337" t="s">
        <v>2485</v>
      </c>
      <c r="G157" s="284"/>
      <c r="H157" s="336" t="s">
        <v>2519</v>
      </c>
      <c r="I157" s="336" t="s">
        <v>2481</v>
      </c>
      <c r="J157" s="336">
        <v>50</v>
      </c>
      <c r="K157" s="332"/>
    </row>
    <row r="158" spans="2:11" s="1" customFormat="1" ht="15" customHeight="1">
      <c r="B158" s="309"/>
      <c r="C158" s="336" t="s">
        <v>2504</v>
      </c>
      <c r="D158" s="284"/>
      <c r="E158" s="284"/>
      <c r="F158" s="337" t="s">
        <v>2485</v>
      </c>
      <c r="G158" s="284"/>
      <c r="H158" s="336" t="s">
        <v>2519</v>
      </c>
      <c r="I158" s="336" t="s">
        <v>2481</v>
      </c>
      <c r="J158" s="336">
        <v>50</v>
      </c>
      <c r="K158" s="332"/>
    </row>
    <row r="159" spans="2:11" s="1" customFormat="1" ht="15" customHeight="1">
      <c r="B159" s="309"/>
      <c r="C159" s="336" t="s">
        <v>105</v>
      </c>
      <c r="D159" s="284"/>
      <c r="E159" s="284"/>
      <c r="F159" s="337" t="s">
        <v>2479</v>
      </c>
      <c r="G159" s="284"/>
      <c r="H159" s="336" t="s">
        <v>2541</v>
      </c>
      <c r="I159" s="336" t="s">
        <v>2481</v>
      </c>
      <c r="J159" s="336" t="s">
        <v>2542</v>
      </c>
      <c r="K159" s="332"/>
    </row>
    <row r="160" spans="2:11" s="1" customFormat="1" ht="15" customHeight="1">
      <c r="B160" s="309"/>
      <c r="C160" s="336" t="s">
        <v>2543</v>
      </c>
      <c r="D160" s="284"/>
      <c r="E160" s="284"/>
      <c r="F160" s="337" t="s">
        <v>2479</v>
      </c>
      <c r="G160" s="284"/>
      <c r="H160" s="336" t="s">
        <v>2544</v>
      </c>
      <c r="I160" s="336" t="s">
        <v>2514</v>
      </c>
      <c r="J160" s="336"/>
      <c r="K160" s="332"/>
    </row>
    <row r="161" spans="2:11" s="1" customFormat="1" ht="15" customHeight="1">
      <c r="B161" s="338"/>
      <c r="C161" s="318"/>
      <c r="D161" s="318"/>
      <c r="E161" s="318"/>
      <c r="F161" s="318"/>
      <c r="G161" s="318"/>
      <c r="H161" s="318"/>
      <c r="I161" s="318"/>
      <c r="J161" s="318"/>
      <c r="K161" s="339"/>
    </row>
    <row r="162" spans="2:11" s="1" customFormat="1" ht="18.75" customHeight="1">
      <c r="B162" s="320"/>
      <c r="C162" s="330"/>
      <c r="D162" s="330"/>
      <c r="E162" s="330"/>
      <c r="F162" s="340"/>
      <c r="G162" s="330"/>
      <c r="H162" s="330"/>
      <c r="I162" s="330"/>
      <c r="J162" s="330"/>
      <c r="K162" s="320"/>
    </row>
    <row r="163" spans="2:11" s="1" customFormat="1" ht="18.75" customHeight="1">
      <c r="B163" s="292"/>
      <c r="C163" s="292"/>
      <c r="D163" s="292"/>
      <c r="E163" s="292"/>
      <c r="F163" s="292"/>
      <c r="G163" s="292"/>
      <c r="H163" s="292"/>
      <c r="I163" s="292"/>
      <c r="J163" s="292"/>
      <c r="K163" s="292"/>
    </row>
    <row r="164" spans="2:11" s="1" customFormat="1" ht="7.5" customHeight="1">
      <c r="B164" s="271"/>
      <c r="C164" s="272"/>
      <c r="D164" s="272"/>
      <c r="E164" s="272"/>
      <c r="F164" s="272"/>
      <c r="G164" s="272"/>
      <c r="H164" s="272"/>
      <c r="I164" s="272"/>
      <c r="J164" s="272"/>
      <c r="K164" s="273"/>
    </row>
    <row r="165" spans="2:11" s="1" customFormat="1" ht="45" customHeight="1">
      <c r="B165" s="274"/>
      <c r="C165" s="275" t="s">
        <v>2545</v>
      </c>
      <c r="D165" s="275"/>
      <c r="E165" s="275"/>
      <c r="F165" s="275"/>
      <c r="G165" s="275"/>
      <c r="H165" s="275"/>
      <c r="I165" s="275"/>
      <c r="J165" s="275"/>
      <c r="K165" s="276"/>
    </row>
    <row r="166" spans="2:11" s="1" customFormat="1" ht="17.25" customHeight="1">
      <c r="B166" s="274"/>
      <c r="C166" s="299" t="s">
        <v>2473</v>
      </c>
      <c r="D166" s="299"/>
      <c r="E166" s="299"/>
      <c r="F166" s="299" t="s">
        <v>2474</v>
      </c>
      <c r="G166" s="341"/>
      <c r="H166" s="342" t="s">
        <v>56</v>
      </c>
      <c r="I166" s="342" t="s">
        <v>59</v>
      </c>
      <c r="J166" s="299" t="s">
        <v>2475</v>
      </c>
      <c r="K166" s="276"/>
    </row>
    <row r="167" spans="2:11" s="1" customFormat="1" ht="17.25" customHeight="1">
      <c r="B167" s="277"/>
      <c r="C167" s="301" t="s">
        <v>2476</v>
      </c>
      <c r="D167" s="301"/>
      <c r="E167" s="301"/>
      <c r="F167" s="302" t="s">
        <v>2477</v>
      </c>
      <c r="G167" s="343"/>
      <c r="H167" s="344"/>
      <c r="I167" s="344"/>
      <c r="J167" s="301" t="s">
        <v>2478</v>
      </c>
      <c r="K167" s="279"/>
    </row>
    <row r="168" spans="2:11" s="1" customFormat="1" ht="5.25" customHeight="1">
      <c r="B168" s="309"/>
      <c r="C168" s="304"/>
      <c r="D168" s="304"/>
      <c r="E168" s="304"/>
      <c r="F168" s="304"/>
      <c r="G168" s="305"/>
      <c r="H168" s="304"/>
      <c r="I168" s="304"/>
      <c r="J168" s="304"/>
      <c r="K168" s="332"/>
    </row>
    <row r="169" spans="2:11" s="1" customFormat="1" ht="15" customHeight="1">
      <c r="B169" s="309"/>
      <c r="C169" s="284" t="s">
        <v>2482</v>
      </c>
      <c r="D169" s="284"/>
      <c r="E169" s="284"/>
      <c r="F169" s="307" t="s">
        <v>2479</v>
      </c>
      <c r="G169" s="284"/>
      <c r="H169" s="284" t="s">
        <v>2519</v>
      </c>
      <c r="I169" s="284" t="s">
        <v>2481</v>
      </c>
      <c r="J169" s="284">
        <v>120</v>
      </c>
      <c r="K169" s="332"/>
    </row>
    <row r="170" spans="2:11" s="1" customFormat="1" ht="15" customHeight="1">
      <c r="B170" s="309"/>
      <c r="C170" s="284" t="s">
        <v>2528</v>
      </c>
      <c r="D170" s="284"/>
      <c r="E170" s="284"/>
      <c r="F170" s="307" t="s">
        <v>2479</v>
      </c>
      <c r="G170" s="284"/>
      <c r="H170" s="284" t="s">
        <v>2529</v>
      </c>
      <c r="I170" s="284" t="s">
        <v>2481</v>
      </c>
      <c r="J170" s="284" t="s">
        <v>2530</v>
      </c>
      <c r="K170" s="332"/>
    </row>
    <row r="171" spans="2:11" s="1" customFormat="1" ht="15" customHeight="1">
      <c r="B171" s="309"/>
      <c r="C171" s="284" t="s">
        <v>2427</v>
      </c>
      <c r="D171" s="284"/>
      <c r="E171" s="284"/>
      <c r="F171" s="307" t="s">
        <v>2479</v>
      </c>
      <c r="G171" s="284"/>
      <c r="H171" s="284" t="s">
        <v>2546</v>
      </c>
      <c r="I171" s="284" t="s">
        <v>2481</v>
      </c>
      <c r="J171" s="284" t="s">
        <v>2530</v>
      </c>
      <c r="K171" s="332"/>
    </row>
    <row r="172" spans="2:11" s="1" customFormat="1" ht="15" customHeight="1">
      <c r="B172" s="309"/>
      <c r="C172" s="284" t="s">
        <v>2484</v>
      </c>
      <c r="D172" s="284"/>
      <c r="E172" s="284"/>
      <c r="F172" s="307" t="s">
        <v>2485</v>
      </c>
      <c r="G172" s="284"/>
      <c r="H172" s="284" t="s">
        <v>2546</v>
      </c>
      <c r="I172" s="284" t="s">
        <v>2481</v>
      </c>
      <c r="J172" s="284">
        <v>50</v>
      </c>
      <c r="K172" s="332"/>
    </row>
    <row r="173" spans="2:11" s="1" customFormat="1" ht="15" customHeight="1">
      <c r="B173" s="309"/>
      <c r="C173" s="284" t="s">
        <v>2487</v>
      </c>
      <c r="D173" s="284"/>
      <c r="E173" s="284"/>
      <c r="F173" s="307" t="s">
        <v>2479</v>
      </c>
      <c r="G173" s="284"/>
      <c r="H173" s="284" t="s">
        <v>2546</v>
      </c>
      <c r="I173" s="284" t="s">
        <v>2489</v>
      </c>
      <c r="J173" s="284"/>
      <c r="K173" s="332"/>
    </row>
    <row r="174" spans="2:11" s="1" customFormat="1" ht="15" customHeight="1">
      <c r="B174" s="309"/>
      <c r="C174" s="284" t="s">
        <v>2498</v>
      </c>
      <c r="D174" s="284"/>
      <c r="E174" s="284"/>
      <c r="F174" s="307" t="s">
        <v>2485</v>
      </c>
      <c r="G174" s="284"/>
      <c r="H174" s="284" t="s">
        <v>2546</v>
      </c>
      <c r="I174" s="284" t="s">
        <v>2481</v>
      </c>
      <c r="J174" s="284">
        <v>50</v>
      </c>
      <c r="K174" s="332"/>
    </row>
    <row r="175" spans="2:11" s="1" customFormat="1" ht="15" customHeight="1">
      <c r="B175" s="309"/>
      <c r="C175" s="284" t="s">
        <v>2506</v>
      </c>
      <c r="D175" s="284"/>
      <c r="E175" s="284"/>
      <c r="F175" s="307" t="s">
        <v>2485</v>
      </c>
      <c r="G175" s="284"/>
      <c r="H175" s="284" t="s">
        <v>2546</v>
      </c>
      <c r="I175" s="284" t="s">
        <v>2481</v>
      </c>
      <c r="J175" s="284">
        <v>50</v>
      </c>
      <c r="K175" s="332"/>
    </row>
    <row r="176" spans="2:11" s="1" customFormat="1" ht="15" customHeight="1">
      <c r="B176" s="309"/>
      <c r="C176" s="284" t="s">
        <v>2504</v>
      </c>
      <c r="D176" s="284"/>
      <c r="E176" s="284"/>
      <c r="F176" s="307" t="s">
        <v>2485</v>
      </c>
      <c r="G176" s="284"/>
      <c r="H176" s="284" t="s">
        <v>2546</v>
      </c>
      <c r="I176" s="284" t="s">
        <v>2481</v>
      </c>
      <c r="J176" s="284">
        <v>50</v>
      </c>
      <c r="K176" s="332"/>
    </row>
    <row r="177" spans="2:11" s="1" customFormat="1" ht="15" customHeight="1">
      <c r="B177" s="309"/>
      <c r="C177" s="284" t="s">
        <v>134</v>
      </c>
      <c r="D177" s="284"/>
      <c r="E177" s="284"/>
      <c r="F177" s="307" t="s">
        <v>2479</v>
      </c>
      <c r="G177" s="284"/>
      <c r="H177" s="284" t="s">
        <v>2547</v>
      </c>
      <c r="I177" s="284" t="s">
        <v>2548</v>
      </c>
      <c r="J177" s="284"/>
      <c r="K177" s="332"/>
    </row>
    <row r="178" spans="2:11" s="1" customFormat="1" ht="15" customHeight="1">
      <c r="B178" s="309"/>
      <c r="C178" s="284" t="s">
        <v>59</v>
      </c>
      <c r="D178" s="284"/>
      <c r="E178" s="284"/>
      <c r="F178" s="307" t="s">
        <v>2479</v>
      </c>
      <c r="G178" s="284"/>
      <c r="H178" s="284" t="s">
        <v>2549</v>
      </c>
      <c r="I178" s="284" t="s">
        <v>2550</v>
      </c>
      <c r="J178" s="284">
        <v>1</v>
      </c>
      <c r="K178" s="332"/>
    </row>
    <row r="179" spans="2:11" s="1" customFormat="1" ht="15" customHeight="1">
      <c r="B179" s="309"/>
      <c r="C179" s="284" t="s">
        <v>55</v>
      </c>
      <c r="D179" s="284"/>
      <c r="E179" s="284"/>
      <c r="F179" s="307" t="s">
        <v>2479</v>
      </c>
      <c r="G179" s="284"/>
      <c r="H179" s="284" t="s">
        <v>2551</v>
      </c>
      <c r="I179" s="284" t="s">
        <v>2481</v>
      </c>
      <c r="J179" s="284">
        <v>20</v>
      </c>
      <c r="K179" s="332"/>
    </row>
    <row r="180" spans="2:11" s="1" customFormat="1" ht="15" customHeight="1">
      <c r="B180" s="309"/>
      <c r="C180" s="284" t="s">
        <v>56</v>
      </c>
      <c r="D180" s="284"/>
      <c r="E180" s="284"/>
      <c r="F180" s="307" t="s">
        <v>2479</v>
      </c>
      <c r="G180" s="284"/>
      <c r="H180" s="284" t="s">
        <v>2552</v>
      </c>
      <c r="I180" s="284" t="s">
        <v>2481</v>
      </c>
      <c r="J180" s="284">
        <v>255</v>
      </c>
      <c r="K180" s="332"/>
    </row>
    <row r="181" spans="2:11" s="1" customFormat="1" ht="15" customHeight="1">
      <c r="B181" s="309"/>
      <c r="C181" s="284" t="s">
        <v>135</v>
      </c>
      <c r="D181" s="284"/>
      <c r="E181" s="284"/>
      <c r="F181" s="307" t="s">
        <v>2479</v>
      </c>
      <c r="G181" s="284"/>
      <c r="H181" s="284" t="s">
        <v>2443</v>
      </c>
      <c r="I181" s="284" t="s">
        <v>2481</v>
      </c>
      <c r="J181" s="284">
        <v>10</v>
      </c>
      <c r="K181" s="332"/>
    </row>
    <row r="182" spans="2:11" s="1" customFormat="1" ht="15" customHeight="1">
      <c r="B182" s="309"/>
      <c r="C182" s="284" t="s">
        <v>136</v>
      </c>
      <c r="D182" s="284"/>
      <c r="E182" s="284"/>
      <c r="F182" s="307" t="s">
        <v>2479</v>
      </c>
      <c r="G182" s="284"/>
      <c r="H182" s="284" t="s">
        <v>2553</v>
      </c>
      <c r="I182" s="284" t="s">
        <v>2514</v>
      </c>
      <c r="J182" s="284"/>
      <c r="K182" s="332"/>
    </row>
    <row r="183" spans="2:11" s="1" customFormat="1" ht="15" customHeight="1">
      <c r="B183" s="309"/>
      <c r="C183" s="284" t="s">
        <v>2554</v>
      </c>
      <c r="D183" s="284"/>
      <c r="E183" s="284"/>
      <c r="F183" s="307" t="s">
        <v>2479</v>
      </c>
      <c r="G183" s="284"/>
      <c r="H183" s="284" t="s">
        <v>2555</v>
      </c>
      <c r="I183" s="284" t="s">
        <v>2514</v>
      </c>
      <c r="J183" s="284"/>
      <c r="K183" s="332"/>
    </row>
    <row r="184" spans="2:11" s="1" customFormat="1" ht="15" customHeight="1">
      <c r="B184" s="309"/>
      <c r="C184" s="284" t="s">
        <v>2543</v>
      </c>
      <c r="D184" s="284"/>
      <c r="E184" s="284"/>
      <c r="F184" s="307" t="s">
        <v>2479</v>
      </c>
      <c r="G184" s="284"/>
      <c r="H184" s="284" t="s">
        <v>2556</v>
      </c>
      <c r="I184" s="284" t="s">
        <v>2514</v>
      </c>
      <c r="J184" s="284"/>
      <c r="K184" s="332"/>
    </row>
    <row r="185" spans="2:11" s="1" customFormat="1" ht="15" customHeight="1">
      <c r="B185" s="309"/>
      <c r="C185" s="284" t="s">
        <v>138</v>
      </c>
      <c r="D185" s="284"/>
      <c r="E185" s="284"/>
      <c r="F185" s="307" t="s">
        <v>2485</v>
      </c>
      <c r="G185" s="284"/>
      <c r="H185" s="284" t="s">
        <v>2557</v>
      </c>
      <c r="I185" s="284" t="s">
        <v>2481</v>
      </c>
      <c r="J185" s="284">
        <v>50</v>
      </c>
      <c r="K185" s="332"/>
    </row>
    <row r="186" spans="2:11" s="1" customFormat="1" ht="15" customHeight="1">
      <c r="B186" s="309"/>
      <c r="C186" s="284" t="s">
        <v>2558</v>
      </c>
      <c r="D186" s="284"/>
      <c r="E186" s="284"/>
      <c r="F186" s="307" t="s">
        <v>2485</v>
      </c>
      <c r="G186" s="284"/>
      <c r="H186" s="284" t="s">
        <v>2559</v>
      </c>
      <c r="I186" s="284" t="s">
        <v>2560</v>
      </c>
      <c r="J186" s="284"/>
      <c r="K186" s="332"/>
    </row>
    <row r="187" spans="2:11" s="1" customFormat="1" ht="15" customHeight="1">
      <c r="B187" s="309"/>
      <c r="C187" s="284" t="s">
        <v>2561</v>
      </c>
      <c r="D187" s="284"/>
      <c r="E187" s="284"/>
      <c r="F187" s="307" t="s">
        <v>2485</v>
      </c>
      <c r="G187" s="284"/>
      <c r="H187" s="284" t="s">
        <v>2562</v>
      </c>
      <c r="I187" s="284" t="s">
        <v>2560</v>
      </c>
      <c r="J187" s="284"/>
      <c r="K187" s="332"/>
    </row>
    <row r="188" spans="2:11" s="1" customFormat="1" ht="15" customHeight="1">
      <c r="B188" s="309"/>
      <c r="C188" s="284" t="s">
        <v>2563</v>
      </c>
      <c r="D188" s="284"/>
      <c r="E188" s="284"/>
      <c r="F188" s="307" t="s">
        <v>2485</v>
      </c>
      <c r="G188" s="284"/>
      <c r="H188" s="284" t="s">
        <v>2564</v>
      </c>
      <c r="I188" s="284" t="s">
        <v>2560</v>
      </c>
      <c r="J188" s="284"/>
      <c r="K188" s="332"/>
    </row>
    <row r="189" spans="2:11" s="1" customFormat="1" ht="15" customHeight="1">
      <c r="B189" s="309"/>
      <c r="C189" s="345" t="s">
        <v>2565</v>
      </c>
      <c r="D189" s="284"/>
      <c r="E189" s="284"/>
      <c r="F189" s="307" t="s">
        <v>2485</v>
      </c>
      <c r="G189" s="284"/>
      <c r="H189" s="284" t="s">
        <v>2566</v>
      </c>
      <c r="I189" s="284" t="s">
        <v>2567</v>
      </c>
      <c r="J189" s="346" t="s">
        <v>2568</v>
      </c>
      <c r="K189" s="332"/>
    </row>
    <row r="190" spans="2:11" s="1" customFormat="1" ht="15" customHeight="1">
      <c r="B190" s="309"/>
      <c r="C190" s="345" t="s">
        <v>44</v>
      </c>
      <c r="D190" s="284"/>
      <c r="E190" s="284"/>
      <c r="F190" s="307" t="s">
        <v>2479</v>
      </c>
      <c r="G190" s="284"/>
      <c r="H190" s="281" t="s">
        <v>2569</v>
      </c>
      <c r="I190" s="284" t="s">
        <v>2570</v>
      </c>
      <c r="J190" s="284"/>
      <c r="K190" s="332"/>
    </row>
    <row r="191" spans="2:11" s="1" customFormat="1" ht="15" customHeight="1">
      <c r="B191" s="309"/>
      <c r="C191" s="345" t="s">
        <v>2571</v>
      </c>
      <c r="D191" s="284"/>
      <c r="E191" s="284"/>
      <c r="F191" s="307" t="s">
        <v>2479</v>
      </c>
      <c r="G191" s="284"/>
      <c r="H191" s="284" t="s">
        <v>2572</v>
      </c>
      <c r="I191" s="284" t="s">
        <v>2514</v>
      </c>
      <c r="J191" s="284"/>
      <c r="K191" s="332"/>
    </row>
    <row r="192" spans="2:11" s="1" customFormat="1" ht="15" customHeight="1">
      <c r="B192" s="309"/>
      <c r="C192" s="345" t="s">
        <v>2573</v>
      </c>
      <c r="D192" s="284"/>
      <c r="E192" s="284"/>
      <c r="F192" s="307" t="s">
        <v>2479</v>
      </c>
      <c r="G192" s="284"/>
      <c r="H192" s="284" t="s">
        <v>2574</v>
      </c>
      <c r="I192" s="284" t="s">
        <v>2514</v>
      </c>
      <c r="J192" s="284"/>
      <c r="K192" s="332"/>
    </row>
    <row r="193" spans="2:11" s="1" customFormat="1" ht="15" customHeight="1">
      <c r="B193" s="309"/>
      <c r="C193" s="345" t="s">
        <v>2575</v>
      </c>
      <c r="D193" s="284"/>
      <c r="E193" s="284"/>
      <c r="F193" s="307" t="s">
        <v>2485</v>
      </c>
      <c r="G193" s="284"/>
      <c r="H193" s="284" t="s">
        <v>2576</v>
      </c>
      <c r="I193" s="284" t="s">
        <v>2514</v>
      </c>
      <c r="J193" s="284"/>
      <c r="K193" s="332"/>
    </row>
    <row r="194" spans="2:11" s="1" customFormat="1" ht="15" customHeight="1">
      <c r="B194" s="338"/>
      <c r="C194" s="347"/>
      <c r="D194" s="318"/>
      <c r="E194" s="318"/>
      <c r="F194" s="318"/>
      <c r="G194" s="318"/>
      <c r="H194" s="318"/>
      <c r="I194" s="318"/>
      <c r="J194" s="318"/>
      <c r="K194" s="339"/>
    </row>
    <row r="195" spans="2:11" s="1" customFormat="1" ht="18.75" customHeight="1">
      <c r="B195" s="320"/>
      <c r="C195" s="330"/>
      <c r="D195" s="330"/>
      <c r="E195" s="330"/>
      <c r="F195" s="340"/>
      <c r="G195" s="330"/>
      <c r="H195" s="330"/>
      <c r="I195" s="330"/>
      <c r="J195" s="330"/>
      <c r="K195" s="320"/>
    </row>
    <row r="196" spans="2:11" s="1" customFormat="1" ht="18.75" customHeight="1">
      <c r="B196" s="320"/>
      <c r="C196" s="330"/>
      <c r="D196" s="330"/>
      <c r="E196" s="330"/>
      <c r="F196" s="340"/>
      <c r="G196" s="330"/>
      <c r="H196" s="330"/>
      <c r="I196" s="330"/>
      <c r="J196" s="330"/>
      <c r="K196" s="320"/>
    </row>
    <row r="197" spans="2:11" s="1" customFormat="1" ht="18.75" customHeight="1">
      <c r="B197" s="292"/>
      <c r="C197" s="292"/>
      <c r="D197" s="292"/>
      <c r="E197" s="292"/>
      <c r="F197" s="292"/>
      <c r="G197" s="292"/>
      <c r="H197" s="292"/>
      <c r="I197" s="292"/>
      <c r="J197" s="292"/>
      <c r="K197" s="292"/>
    </row>
    <row r="198" spans="2:11" s="1" customFormat="1" ht="13.5">
      <c r="B198" s="271"/>
      <c r="C198" s="272"/>
      <c r="D198" s="272"/>
      <c r="E198" s="272"/>
      <c r="F198" s="272"/>
      <c r="G198" s="272"/>
      <c r="H198" s="272"/>
      <c r="I198" s="272"/>
      <c r="J198" s="272"/>
      <c r="K198" s="273"/>
    </row>
    <row r="199" spans="2:11" s="1" customFormat="1" ht="21">
      <c r="B199" s="274"/>
      <c r="C199" s="275" t="s">
        <v>2577</v>
      </c>
      <c r="D199" s="275"/>
      <c r="E199" s="275"/>
      <c r="F199" s="275"/>
      <c r="G199" s="275"/>
      <c r="H199" s="275"/>
      <c r="I199" s="275"/>
      <c r="J199" s="275"/>
      <c r="K199" s="276"/>
    </row>
    <row r="200" spans="2:11" s="1" customFormat="1" ht="25.5" customHeight="1">
      <c r="B200" s="274"/>
      <c r="C200" s="348" t="s">
        <v>2578</v>
      </c>
      <c r="D200" s="348"/>
      <c r="E200" s="348"/>
      <c r="F200" s="348" t="s">
        <v>2579</v>
      </c>
      <c r="G200" s="349"/>
      <c r="H200" s="348" t="s">
        <v>2580</v>
      </c>
      <c r="I200" s="348"/>
      <c r="J200" s="348"/>
      <c r="K200" s="276"/>
    </row>
    <row r="201" spans="2:11" s="1" customFormat="1" ht="5.25" customHeight="1">
      <c r="B201" s="309"/>
      <c r="C201" s="304"/>
      <c r="D201" s="304"/>
      <c r="E201" s="304"/>
      <c r="F201" s="304"/>
      <c r="G201" s="330"/>
      <c r="H201" s="304"/>
      <c r="I201" s="304"/>
      <c r="J201" s="304"/>
      <c r="K201" s="332"/>
    </row>
    <row r="202" spans="2:11" s="1" customFormat="1" ht="15" customHeight="1">
      <c r="B202" s="309"/>
      <c r="C202" s="284" t="s">
        <v>2570</v>
      </c>
      <c r="D202" s="284"/>
      <c r="E202" s="284"/>
      <c r="F202" s="307" t="s">
        <v>45</v>
      </c>
      <c r="G202" s="284"/>
      <c r="H202" s="284" t="s">
        <v>2581</v>
      </c>
      <c r="I202" s="284"/>
      <c r="J202" s="284"/>
      <c r="K202" s="332"/>
    </row>
    <row r="203" spans="2:11" s="1" customFormat="1" ht="15" customHeight="1">
      <c r="B203" s="309"/>
      <c r="C203" s="284"/>
      <c r="D203" s="284"/>
      <c r="E203" s="284"/>
      <c r="F203" s="307" t="s">
        <v>46</v>
      </c>
      <c r="G203" s="284"/>
      <c r="H203" s="284" t="s">
        <v>2582</v>
      </c>
      <c r="I203" s="284"/>
      <c r="J203" s="284"/>
      <c r="K203" s="332"/>
    </row>
    <row r="204" spans="2:11" s="1" customFormat="1" ht="15" customHeight="1">
      <c r="B204" s="309"/>
      <c r="C204" s="284"/>
      <c r="D204" s="284"/>
      <c r="E204" s="284"/>
      <c r="F204" s="307" t="s">
        <v>49</v>
      </c>
      <c r="G204" s="284"/>
      <c r="H204" s="284" t="s">
        <v>2583</v>
      </c>
      <c r="I204" s="284"/>
      <c r="J204" s="284"/>
      <c r="K204" s="332"/>
    </row>
    <row r="205" spans="2:11" s="1" customFormat="1" ht="15" customHeight="1">
      <c r="B205" s="309"/>
      <c r="C205" s="284"/>
      <c r="D205" s="284"/>
      <c r="E205" s="284"/>
      <c r="F205" s="307" t="s">
        <v>47</v>
      </c>
      <c r="G205" s="284"/>
      <c r="H205" s="284" t="s">
        <v>2584</v>
      </c>
      <c r="I205" s="284"/>
      <c r="J205" s="284"/>
      <c r="K205" s="332"/>
    </row>
    <row r="206" spans="2:11" s="1" customFormat="1" ht="15" customHeight="1">
      <c r="B206" s="309"/>
      <c r="C206" s="284"/>
      <c r="D206" s="284"/>
      <c r="E206" s="284"/>
      <c r="F206" s="307" t="s">
        <v>48</v>
      </c>
      <c r="G206" s="284"/>
      <c r="H206" s="284" t="s">
        <v>2585</v>
      </c>
      <c r="I206" s="284"/>
      <c r="J206" s="284"/>
      <c r="K206" s="332"/>
    </row>
    <row r="207" spans="2:11" s="1" customFormat="1" ht="15" customHeight="1">
      <c r="B207" s="309"/>
      <c r="C207" s="284"/>
      <c r="D207" s="284"/>
      <c r="E207" s="284"/>
      <c r="F207" s="307"/>
      <c r="G207" s="284"/>
      <c r="H207" s="284"/>
      <c r="I207" s="284"/>
      <c r="J207" s="284"/>
      <c r="K207" s="332"/>
    </row>
    <row r="208" spans="2:11" s="1" customFormat="1" ht="15" customHeight="1">
      <c r="B208" s="309"/>
      <c r="C208" s="284" t="s">
        <v>2526</v>
      </c>
      <c r="D208" s="284"/>
      <c r="E208" s="284"/>
      <c r="F208" s="307" t="s">
        <v>81</v>
      </c>
      <c r="G208" s="284"/>
      <c r="H208" s="284" t="s">
        <v>2586</v>
      </c>
      <c r="I208" s="284"/>
      <c r="J208" s="284"/>
      <c r="K208" s="332"/>
    </row>
    <row r="209" spans="2:11" s="1" customFormat="1" ht="15" customHeight="1">
      <c r="B209" s="309"/>
      <c r="C209" s="284"/>
      <c r="D209" s="284"/>
      <c r="E209" s="284"/>
      <c r="F209" s="307" t="s">
        <v>2422</v>
      </c>
      <c r="G209" s="284"/>
      <c r="H209" s="284" t="s">
        <v>2423</v>
      </c>
      <c r="I209" s="284"/>
      <c r="J209" s="284"/>
      <c r="K209" s="332"/>
    </row>
    <row r="210" spans="2:11" s="1" customFormat="1" ht="15" customHeight="1">
      <c r="B210" s="309"/>
      <c r="C210" s="284"/>
      <c r="D210" s="284"/>
      <c r="E210" s="284"/>
      <c r="F210" s="307" t="s">
        <v>2420</v>
      </c>
      <c r="G210" s="284"/>
      <c r="H210" s="284" t="s">
        <v>2587</v>
      </c>
      <c r="I210" s="284"/>
      <c r="J210" s="284"/>
      <c r="K210" s="332"/>
    </row>
    <row r="211" spans="2:11" s="1" customFormat="1" ht="15" customHeight="1">
      <c r="B211" s="350"/>
      <c r="C211" s="284"/>
      <c r="D211" s="284"/>
      <c r="E211" s="284"/>
      <c r="F211" s="307" t="s">
        <v>2424</v>
      </c>
      <c r="G211" s="345"/>
      <c r="H211" s="336" t="s">
        <v>2425</v>
      </c>
      <c r="I211" s="336"/>
      <c r="J211" s="336"/>
      <c r="K211" s="351"/>
    </row>
    <row r="212" spans="2:11" s="1" customFormat="1" ht="15" customHeight="1">
      <c r="B212" s="350"/>
      <c r="C212" s="284"/>
      <c r="D212" s="284"/>
      <c r="E212" s="284"/>
      <c r="F212" s="307" t="s">
        <v>2426</v>
      </c>
      <c r="G212" s="345"/>
      <c r="H212" s="336" t="s">
        <v>2588</v>
      </c>
      <c r="I212" s="336"/>
      <c r="J212" s="336"/>
      <c r="K212" s="351"/>
    </row>
    <row r="213" spans="2:11" s="1" customFormat="1" ht="15" customHeight="1">
      <c r="B213" s="350"/>
      <c r="C213" s="284"/>
      <c r="D213" s="284"/>
      <c r="E213" s="284"/>
      <c r="F213" s="307"/>
      <c r="G213" s="345"/>
      <c r="H213" s="336"/>
      <c r="I213" s="336"/>
      <c r="J213" s="336"/>
      <c r="K213" s="351"/>
    </row>
    <row r="214" spans="2:11" s="1" customFormat="1" ht="15" customHeight="1">
      <c r="B214" s="350"/>
      <c r="C214" s="284" t="s">
        <v>2550</v>
      </c>
      <c r="D214" s="284"/>
      <c r="E214" s="284"/>
      <c r="F214" s="307">
        <v>1</v>
      </c>
      <c r="G214" s="345"/>
      <c r="H214" s="336" t="s">
        <v>2589</v>
      </c>
      <c r="I214" s="336"/>
      <c r="J214" s="336"/>
      <c r="K214" s="351"/>
    </row>
    <row r="215" spans="2:11" s="1" customFormat="1" ht="15" customHeight="1">
      <c r="B215" s="350"/>
      <c r="C215" s="284"/>
      <c r="D215" s="284"/>
      <c r="E215" s="284"/>
      <c r="F215" s="307">
        <v>2</v>
      </c>
      <c r="G215" s="345"/>
      <c r="H215" s="336" t="s">
        <v>2590</v>
      </c>
      <c r="I215" s="336"/>
      <c r="J215" s="336"/>
      <c r="K215" s="351"/>
    </row>
    <row r="216" spans="2:11" s="1" customFormat="1" ht="15" customHeight="1">
      <c r="B216" s="350"/>
      <c r="C216" s="284"/>
      <c r="D216" s="284"/>
      <c r="E216" s="284"/>
      <c r="F216" s="307">
        <v>3</v>
      </c>
      <c r="G216" s="345"/>
      <c r="H216" s="336" t="s">
        <v>2591</v>
      </c>
      <c r="I216" s="336"/>
      <c r="J216" s="336"/>
      <c r="K216" s="351"/>
    </row>
    <row r="217" spans="2:11" s="1" customFormat="1" ht="15" customHeight="1">
      <c r="B217" s="350"/>
      <c r="C217" s="284"/>
      <c r="D217" s="284"/>
      <c r="E217" s="284"/>
      <c r="F217" s="307">
        <v>4</v>
      </c>
      <c r="G217" s="345"/>
      <c r="H217" s="336" t="s">
        <v>2592</v>
      </c>
      <c r="I217" s="336"/>
      <c r="J217" s="336"/>
      <c r="K217" s="351"/>
    </row>
    <row r="218" spans="2:11" s="1" customFormat="1" ht="12.75" customHeight="1">
      <c r="B218" s="352"/>
      <c r="C218" s="353"/>
      <c r="D218" s="353"/>
      <c r="E218" s="353"/>
      <c r="F218" s="353"/>
      <c r="G218" s="353"/>
      <c r="H218" s="353"/>
      <c r="I218" s="353"/>
      <c r="J218" s="353"/>
      <c r="K218" s="35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Benda Matej</dc:creator>
  <cp:keywords/>
  <dc:description/>
  <cp:lastModifiedBy>Benda Matej</cp:lastModifiedBy>
  <dcterms:created xsi:type="dcterms:W3CDTF">2021-05-03T07:59:54Z</dcterms:created>
  <dcterms:modified xsi:type="dcterms:W3CDTF">2021-05-03T08:00:06Z</dcterms:modified>
  <cp:category/>
  <cp:version/>
  <cp:contentType/>
  <cp:contentStatus/>
</cp:coreProperties>
</file>